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onnerj\Desktop\"/>
    </mc:Choice>
  </mc:AlternateContent>
  <bookViews>
    <workbookView xWindow="0" yWindow="0" windowWidth="0" windowHeight="0"/>
  </bookViews>
  <sheets>
    <sheet name="Rekapitulace stavby" sheetId="1" r:id="rId1"/>
    <sheet name="PS 01.1 - Technologie jez..." sheetId="2" r:id="rId2"/>
    <sheet name="PS 01.2 - Technologie jez..." sheetId="3" r:id="rId3"/>
    <sheet name="PS 02 - Stavidlový uzávěr" sheetId="4" r:id="rId4"/>
    <sheet name="SO 01.1 - Jezové těleso" sheetId="5" r:id="rId5"/>
    <sheet name="SO 01.2 - Štěrková propusť" sheetId="6" r:id="rId6"/>
    <sheet name="SO 01.3 - Úprava dna" sheetId="7" r:id="rId7"/>
    <sheet name="SO 02 - Rybí přechod - by..." sheetId="8" r:id="rId8"/>
    <sheet name="SO 03.1 - Zpevnění koruny..." sheetId="9" r:id="rId9"/>
    <sheet name="SO 03.2 - Sjezd do podjezí" sheetId="10" r:id="rId10"/>
    <sheet name="SO 03.3 - Sjezd do nadjezí" sheetId="11" r:id="rId11"/>
    <sheet name="SO 04.1 - Elektroinstalac..." sheetId="12" r:id="rId12"/>
    <sheet name="SO 04.2 - Elektroinstalac..." sheetId="13" r:id="rId13"/>
    <sheet name="SO 05 - Kácení dřevin" sheetId="14" r:id="rId14"/>
    <sheet name="VON - Vedlejší a ostatní ..." sheetId="15" r:id="rId15"/>
    <sheet name="Pokyny pro vyplnění" sheetId="16" r:id="rId16"/>
  </sheets>
  <definedNames>
    <definedName name="_xlnm.Print_Area" localSheetId="0">'Rekapitulace stavby'!$D$4:$AO$36,'Rekapitulace stavby'!$C$42:$AQ$69</definedName>
    <definedName name="_xlnm.Print_Titles" localSheetId="0">'Rekapitulace stavby'!$52:$52</definedName>
    <definedName name="_xlnm._FilterDatabase" localSheetId="1" hidden="1">'PS 01.1 - Technologie jez...'!$C$90:$K$370</definedName>
    <definedName name="_xlnm.Print_Area" localSheetId="1">'PS 01.1 - Technologie jez...'!$C$4:$J$39,'PS 01.1 - Technologie jez...'!$C$45:$J$72,'PS 01.1 - Technologie jez...'!$C$78:$K$370</definedName>
    <definedName name="_xlnm.Print_Titles" localSheetId="1">'PS 01.1 - Technologie jez...'!$90:$90</definedName>
    <definedName name="_xlnm._FilterDatabase" localSheetId="2" hidden="1">'PS 01.2 - Technologie jez...'!$C$81:$K$230</definedName>
    <definedName name="_xlnm.Print_Area" localSheetId="2">'PS 01.2 - Technologie jez...'!$C$4:$J$39,'PS 01.2 - Technologie jez...'!$C$45:$J$63,'PS 01.2 - Technologie jez...'!$C$69:$K$230</definedName>
    <definedName name="_xlnm.Print_Titles" localSheetId="2">'PS 01.2 - Technologie jez...'!$81:$81</definedName>
    <definedName name="_xlnm._FilterDatabase" localSheetId="3" hidden="1">'PS 02 - Stavidlový uzávěr'!$C$80:$K$85</definedName>
    <definedName name="_xlnm.Print_Area" localSheetId="3">'PS 02 - Stavidlový uzávěr'!$C$4:$J$39,'PS 02 - Stavidlový uzávěr'!$C$45:$J$62,'PS 02 - Stavidlový uzávěr'!$C$68:$K$85</definedName>
    <definedName name="_xlnm.Print_Titles" localSheetId="3">'PS 02 - Stavidlový uzávěr'!$80:$80</definedName>
    <definedName name="_xlnm._FilterDatabase" localSheetId="4" hidden="1">'SO 01.1 - Jezové těleso'!$C$85:$K$309</definedName>
    <definedName name="_xlnm.Print_Area" localSheetId="4">'SO 01.1 - Jezové těleso'!$C$4:$J$39,'SO 01.1 - Jezové těleso'!$C$45:$J$67,'SO 01.1 - Jezové těleso'!$C$73:$K$309</definedName>
    <definedName name="_xlnm.Print_Titles" localSheetId="4">'SO 01.1 - Jezové těleso'!$85:$85</definedName>
    <definedName name="_xlnm._FilterDatabase" localSheetId="5" hidden="1">'SO 01.2 - Štěrková propusť'!$C$88:$K$367</definedName>
    <definedName name="_xlnm.Print_Area" localSheetId="5">'SO 01.2 - Štěrková propusť'!$C$4:$J$39,'SO 01.2 - Štěrková propusť'!$C$45:$J$70,'SO 01.2 - Štěrková propusť'!$C$76:$K$367</definedName>
    <definedName name="_xlnm.Print_Titles" localSheetId="5">'SO 01.2 - Štěrková propusť'!$88:$88</definedName>
    <definedName name="_xlnm._FilterDatabase" localSheetId="6" hidden="1">'SO 01.3 - Úprava dna'!$C$81:$K$96</definedName>
    <definedName name="_xlnm.Print_Area" localSheetId="6">'SO 01.3 - Úprava dna'!$C$4:$J$39,'SO 01.3 - Úprava dna'!$C$45:$J$63,'SO 01.3 - Úprava dna'!$C$69:$K$96</definedName>
    <definedName name="_xlnm.Print_Titles" localSheetId="6">'SO 01.3 - Úprava dna'!$81:$81</definedName>
    <definedName name="_xlnm._FilterDatabase" localSheetId="7" hidden="1">'SO 02 - Rybí přechod - by...'!$C$92:$K$692</definedName>
    <definedName name="_xlnm.Print_Area" localSheetId="7">'SO 02 - Rybí přechod - by...'!$C$4:$J$39,'SO 02 - Rybí přechod - by...'!$C$45:$J$74,'SO 02 - Rybí přechod - by...'!$C$80:$K$692</definedName>
    <definedName name="_xlnm.Print_Titles" localSheetId="7">'SO 02 - Rybí přechod - by...'!$92:$92</definedName>
    <definedName name="_xlnm._FilterDatabase" localSheetId="8" hidden="1">'SO 03.1 - Zpevnění koruny...'!$C$84:$K$145</definedName>
    <definedName name="_xlnm.Print_Area" localSheetId="8">'SO 03.1 - Zpevnění koruny...'!$C$4:$J$39,'SO 03.1 - Zpevnění koruny...'!$C$45:$J$66,'SO 03.1 - Zpevnění koruny...'!$C$72:$K$145</definedName>
    <definedName name="_xlnm.Print_Titles" localSheetId="8">'SO 03.1 - Zpevnění koruny...'!$84:$84</definedName>
    <definedName name="_xlnm._FilterDatabase" localSheetId="9" hidden="1">'SO 03.2 - Sjezd do podjezí'!$C$85:$K$139</definedName>
    <definedName name="_xlnm.Print_Area" localSheetId="9">'SO 03.2 - Sjezd do podjezí'!$C$4:$J$39,'SO 03.2 - Sjezd do podjezí'!$C$45:$J$67,'SO 03.2 - Sjezd do podjezí'!$C$73:$K$139</definedName>
    <definedName name="_xlnm.Print_Titles" localSheetId="9">'SO 03.2 - Sjezd do podjezí'!$85:$85</definedName>
    <definedName name="_xlnm._FilterDatabase" localSheetId="10" hidden="1">'SO 03.3 - Sjezd do nadjezí'!$C$85:$K$139</definedName>
    <definedName name="_xlnm.Print_Area" localSheetId="10">'SO 03.3 - Sjezd do nadjezí'!$C$4:$J$39,'SO 03.3 - Sjezd do nadjezí'!$C$45:$J$67,'SO 03.3 - Sjezd do nadjezí'!$C$73:$K$139</definedName>
    <definedName name="_xlnm.Print_Titles" localSheetId="10">'SO 03.3 - Sjezd do nadjezí'!$85:$85</definedName>
    <definedName name="_xlnm._FilterDatabase" localSheetId="11" hidden="1">'SO 04.1 - Elektroinstalac...'!$C$82:$K$146</definedName>
    <definedName name="_xlnm.Print_Area" localSheetId="11">'SO 04.1 - Elektroinstalac...'!$C$4:$J$39,'SO 04.1 - Elektroinstalac...'!$C$45:$J$64,'SO 04.1 - Elektroinstalac...'!$C$70:$K$146</definedName>
    <definedName name="_xlnm.Print_Titles" localSheetId="11">'SO 04.1 - Elektroinstalac...'!$82:$82</definedName>
    <definedName name="_xlnm._FilterDatabase" localSheetId="12" hidden="1">'SO 04.2 - Elektroinstalac...'!$C$85:$K$111</definedName>
    <definedName name="_xlnm.Print_Area" localSheetId="12">'SO 04.2 - Elektroinstalac...'!$C$4:$J$39,'SO 04.2 - Elektroinstalac...'!$C$45:$J$67,'SO 04.2 - Elektroinstalac...'!$C$73:$K$111</definedName>
    <definedName name="_xlnm.Print_Titles" localSheetId="12">'SO 04.2 - Elektroinstalac...'!$85:$85</definedName>
    <definedName name="_xlnm._FilterDatabase" localSheetId="13" hidden="1">'SO 05 - Kácení dřevin'!$C$80:$K$125</definedName>
    <definedName name="_xlnm.Print_Area" localSheetId="13">'SO 05 - Kácení dřevin'!$C$4:$J$39,'SO 05 - Kácení dřevin'!$C$45:$J$62,'SO 05 - Kácení dřevin'!$C$68:$K$125</definedName>
    <definedName name="_xlnm.Print_Titles" localSheetId="13">'SO 05 - Kácení dřevin'!$80:$80</definedName>
    <definedName name="_xlnm._FilterDatabase" localSheetId="14" hidden="1">'VON - Vedlejší a ostatní ...'!$C$85:$K$129</definedName>
    <definedName name="_xlnm.Print_Area" localSheetId="14">'VON - Vedlejší a ostatní ...'!$C$4:$J$39,'VON - Vedlejší a ostatní ...'!$C$45:$J$67,'VON - Vedlejší a ostatní ...'!$C$73:$K$129</definedName>
    <definedName name="_xlnm.Print_Titles" localSheetId="14">'VON - Vedlejší a ostatní ...'!$85:$85</definedName>
    <definedName name="_xlnm.Print_Area" localSheetId="15">'Pokyny pro vyplnění'!$B$2:$K$71,'Pokyny pro vyplnění'!$B$74:$K$118,'Pokyny pro vyplnění'!$B$121:$K$161,'Pokyny pro vyplnění'!$B$164:$K$219</definedName>
  </definedNames>
  <calcPr/>
</workbook>
</file>

<file path=xl/calcChain.xml><?xml version="1.0" encoding="utf-8"?>
<calcChain xmlns="http://schemas.openxmlformats.org/spreadsheetml/2006/main">
  <c i="15" l="1" r="J37"/>
  <c r="J36"/>
  <c i="1" r="AY68"/>
  <c i="15" r="J35"/>
  <c i="1" r="AX68"/>
  <c i="15" r="BI128"/>
  <c r="BH128"/>
  <c r="BG128"/>
  <c r="BF128"/>
  <c r="T128"/>
  <c r="T127"/>
  <c r="R128"/>
  <c r="R127"/>
  <c r="P128"/>
  <c r="P127"/>
  <c r="BI125"/>
  <c r="BH125"/>
  <c r="BG125"/>
  <c r="BF125"/>
  <c r="T125"/>
  <c r="R125"/>
  <c r="P125"/>
  <c r="BI123"/>
  <c r="BH123"/>
  <c r="BG123"/>
  <c r="BF123"/>
  <c r="T123"/>
  <c r="R123"/>
  <c r="P123"/>
  <c r="BI121"/>
  <c r="BH121"/>
  <c r="BG121"/>
  <c r="BF121"/>
  <c r="T121"/>
  <c r="R121"/>
  <c r="P121"/>
  <c r="BI120"/>
  <c r="BH120"/>
  <c r="BG120"/>
  <c r="BF120"/>
  <c r="T120"/>
  <c r="R120"/>
  <c r="P120"/>
  <c r="BI119"/>
  <c r="BH119"/>
  <c r="BG119"/>
  <c r="BF119"/>
  <c r="T119"/>
  <c r="R119"/>
  <c r="P119"/>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2"/>
  <c r="F82"/>
  <c r="F80"/>
  <c r="E78"/>
  <c r="J54"/>
  <c r="F54"/>
  <c r="F52"/>
  <c r="E50"/>
  <c r="J24"/>
  <c r="E24"/>
  <c r="J55"/>
  <c r="J23"/>
  <c r="J18"/>
  <c r="E18"/>
  <c r="F83"/>
  <c r="J17"/>
  <c r="J12"/>
  <c r="J52"/>
  <c r="E7"/>
  <c r="E76"/>
  <c i="14" r="J37"/>
  <c r="J36"/>
  <c i="1" r="AY67"/>
  <c i="14" r="J35"/>
  <c i="1" r="AX67"/>
  <c i="14" r="BI125"/>
  <c r="BH125"/>
  <c r="BG125"/>
  <c r="BF125"/>
  <c r="T125"/>
  <c r="R125"/>
  <c r="P125"/>
  <c r="BI121"/>
  <c r="BH121"/>
  <c r="BG121"/>
  <c r="BF121"/>
  <c r="T121"/>
  <c r="R121"/>
  <c r="P121"/>
  <c r="BI117"/>
  <c r="BH117"/>
  <c r="BG117"/>
  <c r="BF117"/>
  <c r="T117"/>
  <c r="R117"/>
  <c r="P117"/>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BI88"/>
  <c r="BH88"/>
  <c r="BG88"/>
  <c r="BF88"/>
  <c r="T88"/>
  <c r="R88"/>
  <c r="P88"/>
  <c r="BI84"/>
  <c r="BH84"/>
  <c r="BG84"/>
  <c r="BF84"/>
  <c r="T84"/>
  <c r="R84"/>
  <c r="P84"/>
  <c r="J77"/>
  <c r="F77"/>
  <c r="F75"/>
  <c r="E73"/>
  <c r="J54"/>
  <c r="F54"/>
  <c r="F52"/>
  <c r="E50"/>
  <c r="J24"/>
  <c r="E24"/>
  <c r="J78"/>
  <c r="J23"/>
  <c r="J18"/>
  <c r="E18"/>
  <c r="F78"/>
  <c r="J17"/>
  <c r="J12"/>
  <c r="J52"/>
  <c r="E7"/>
  <c r="E71"/>
  <c i="13" r="J37"/>
  <c r="J36"/>
  <c i="1" r="AY66"/>
  <c i="13" r="J35"/>
  <c i="1" r="AX66"/>
  <c i="13"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1"/>
  <c r="BH101"/>
  <c r="BG101"/>
  <c r="BF101"/>
  <c r="T101"/>
  <c r="T100"/>
  <c r="R101"/>
  <c r="R100"/>
  <c r="P101"/>
  <c r="P100"/>
  <c r="BI99"/>
  <c r="BH99"/>
  <c r="BG99"/>
  <c r="BF99"/>
  <c r="T99"/>
  <c r="T98"/>
  <c r="R99"/>
  <c r="R98"/>
  <c r="P99"/>
  <c r="P98"/>
  <c r="BI97"/>
  <c r="BH97"/>
  <c r="BG97"/>
  <c r="BF97"/>
  <c r="T97"/>
  <c r="T96"/>
  <c r="R97"/>
  <c r="R96"/>
  <c r="P97"/>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2"/>
  <c r="F82"/>
  <c r="F80"/>
  <c r="E78"/>
  <c r="J54"/>
  <c r="F54"/>
  <c r="F52"/>
  <c r="E50"/>
  <c r="J24"/>
  <c r="E24"/>
  <c r="J83"/>
  <c r="J23"/>
  <c r="J18"/>
  <c r="E18"/>
  <c r="F55"/>
  <c r="J17"/>
  <c r="J12"/>
  <c r="J80"/>
  <c r="E7"/>
  <c r="E48"/>
  <c i="12" r="J37"/>
  <c r="J36"/>
  <c i="1" r="AY65"/>
  <c i="12" r="J35"/>
  <c i="1" r="AX65"/>
  <c i="12"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79"/>
  <c r="F79"/>
  <c r="F77"/>
  <c r="E75"/>
  <c r="J54"/>
  <c r="F54"/>
  <c r="F52"/>
  <c r="E50"/>
  <c r="J24"/>
  <c r="E24"/>
  <c r="J80"/>
  <c r="J23"/>
  <c r="J18"/>
  <c r="E18"/>
  <c r="F80"/>
  <c r="J17"/>
  <c r="J12"/>
  <c r="J77"/>
  <c r="E7"/>
  <c r="E73"/>
  <c i="11" r="J37"/>
  <c r="J36"/>
  <c i="1" r="AY64"/>
  <c i="11" r="J35"/>
  <c i="1" r="AX64"/>
  <c i="11" r="BI137"/>
  <c r="BH137"/>
  <c r="BG137"/>
  <c r="BF137"/>
  <c r="T137"/>
  <c r="T136"/>
  <c r="R137"/>
  <c r="R136"/>
  <c r="P137"/>
  <c r="P136"/>
  <c r="BI131"/>
  <c r="BH131"/>
  <c r="BG131"/>
  <c r="BF131"/>
  <c r="T131"/>
  <c r="R131"/>
  <c r="P131"/>
  <c r="BI129"/>
  <c r="BH129"/>
  <c r="BG129"/>
  <c r="BF129"/>
  <c r="T129"/>
  <c r="R129"/>
  <c r="P129"/>
  <c r="BI125"/>
  <c r="BH125"/>
  <c r="BG125"/>
  <c r="BF125"/>
  <c r="T125"/>
  <c r="R125"/>
  <c r="P125"/>
  <c r="BI120"/>
  <c r="BH120"/>
  <c r="BG120"/>
  <c r="BF120"/>
  <c r="T120"/>
  <c r="R120"/>
  <c r="P120"/>
  <c r="BI115"/>
  <c r="BH115"/>
  <c r="BG115"/>
  <c r="BF115"/>
  <c r="T115"/>
  <c r="R115"/>
  <c r="P115"/>
  <c r="BI113"/>
  <c r="BH113"/>
  <c r="BG113"/>
  <c r="BF113"/>
  <c r="T113"/>
  <c r="R113"/>
  <c r="P113"/>
  <c r="BI109"/>
  <c r="BH109"/>
  <c r="BG109"/>
  <c r="BF109"/>
  <c r="T109"/>
  <c r="R109"/>
  <c r="P109"/>
  <c r="BI106"/>
  <c r="BH106"/>
  <c r="BG106"/>
  <c r="BF106"/>
  <c r="T106"/>
  <c r="T105"/>
  <c r="R106"/>
  <c r="R105"/>
  <c r="P106"/>
  <c r="P105"/>
  <c r="BI103"/>
  <c r="BH103"/>
  <c r="BG103"/>
  <c r="BF103"/>
  <c r="T103"/>
  <c r="R103"/>
  <c r="P103"/>
  <c r="BI99"/>
  <c r="BH99"/>
  <c r="BG99"/>
  <c r="BF99"/>
  <c r="T99"/>
  <c r="R99"/>
  <c r="P99"/>
  <c r="BI93"/>
  <c r="BH93"/>
  <c r="BG93"/>
  <c r="BF93"/>
  <c r="T93"/>
  <c r="R93"/>
  <c r="P93"/>
  <c r="BI89"/>
  <c r="BH89"/>
  <c r="BG89"/>
  <c r="BF89"/>
  <c r="T89"/>
  <c r="R89"/>
  <c r="P89"/>
  <c r="J82"/>
  <c r="F82"/>
  <c r="F80"/>
  <c r="E78"/>
  <c r="J54"/>
  <c r="F54"/>
  <c r="F52"/>
  <c r="E50"/>
  <c r="J24"/>
  <c r="E24"/>
  <c r="J83"/>
  <c r="J23"/>
  <c r="J18"/>
  <c r="E18"/>
  <c r="F83"/>
  <c r="J17"/>
  <c r="J12"/>
  <c r="J80"/>
  <c r="E7"/>
  <c r="E48"/>
  <c i="10" r="J37"/>
  <c r="J36"/>
  <c i="1" r="AY63"/>
  <c i="10" r="J35"/>
  <c i="1" r="AX63"/>
  <c i="10" r="BI137"/>
  <c r="BH137"/>
  <c r="BG137"/>
  <c r="BF137"/>
  <c r="T137"/>
  <c r="T136"/>
  <c r="R137"/>
  <c r="R136"/>
  <c r="P137"/>
  <c r="P136"/>
  <c r="BI131"/>
  <c r="BH131"/>
  <c r="BG131"/>
  <c r="BF131"/>
  <c r="T131"/>
  <c r="R131"/>
  <c r="P131"/>
  <c r="BI129"/>
  <c r="BH129"/>
  <c r="BG129"/>
  <c r="BF129"/>
  <c r="T129"/>
  <c r="R129"/>
  <c r="P129"/>
  <c r="BI125"/>
  <c r="BH125"/>
  <c r="BG125"/>
  <c r="BF125"/>
  <c r="T125"/>
  <c r="R125"/>
  <c r="P125"/>
  <c r="BI120"/>
  <c r="BH120"/>
  <c r="BG120"/>
  <c r="BF120"/>
  <c r="T120"/>
  <c r="R120"/>
  <c r="P120"/>
  <c r="BI115"/>
  <c r="BH115"/>
  <c r="BG115"/>
  <c r="BF115"/>
  <c r="T115"/>
  <c r="R115"/>
  <c r="P115"/>
  <c r="BI113"/>
  <c r="BH113"/>
  <c r="BG113"/>
  <c r="BF113"/>
  <c r="T113"/>
  <c r="R113"/>
  <c r="P113"/>
  <c r="BI109"/>
  <c r="BH109"/>
  <c r="BG109"/>
  <c r="BF109"/>
  <c r="T109"/>
  <c r="R109"/>
  <c r="P109"/>
  <c r="BI106"/>
  <c r="BH106"/>
  <c r="BG106"/>
  <c r="BF106"/>
  <c r="T106"/>
  <c r="T105"/>
  <c r="R106"/>
  <c r="R105"/>
  <c r="P106"/>
  <c r="P105"/>
  <c r="BI103"/>
  <c r="BH103"/>
  <c r="BG103"/>
  <c r="BF103"/>
  <c r="T103"/>
  <c r="R103"/>
  <c r="P103"/>
  <c r="BI99"/>
  <c r="BH99"/>
  <c r="BG99"/>
  <c r="BF99"/>
  <c r="T99"/>
  <c r="R99"/>
  <c r="P99"/>
  <c r="BI93"/>
  <c r="BH93"/>
  <c r="BG93"/>
  <c r="BF93"/>
  <c r="T93"/>
  <c r="R93"/>
  <c r="P93"/>
  <c r="BI89"/>
  <c r="BH89"/>
  <c r="BG89"/>
  <c r="BF89"/>
  <c r="T89"/>
  <c r="R89"/>
  <c r="P89"/>
  <c r="J82"/>
  <c r="F82"/>
  <c r="F80"/>
  <c r="E78"/>
  <c r="J54"/>
  <c r="F54"/>
  <c r="F52"/>
  <c r="E50"/>
  <c r="J24"/>
  <c r="E24"/>
  <c r="J55"/>
  <c r="J23"/>
  <c r="J18"/>
  <c r="E18"/>
  <c r="F55"/>
  <c r="J17"/>
  <c r="J12"/>
  <c r="J52"/>
  <c r="E7"/>
  <c r="E48"/>
  <c i="9" r="J37"/>
  <c r="J36"/>
  <c i="1" r="AY62"/>
  <c i="9" r="J35"/>
  <c i="1" r="AX62"/>
  <c i="9" r="BI143"/>
  <c r="BH143"/>
  <c r="BG143"/>
  <c r="BF143"/>
  <c r="T143"/>
  <c r="T142"/>
  <c r="R143"/>
  <c r="R142"/>
  <c r="P143"/>
  <c r="P142"/>
  <c r="BI137"/>
  <c r="BH137"/>
  <c r="BG137"/>
  <c r="BF137"/>
  <c r="T137"/>
  <c r="R137"/>
  <c r="P137"/>
  <c r="BI135"/>
  <c r="BH135"/>
  <c r="BG135"/>
  <c r="BF135"/>
  <c r="T135"/>
  <c r="R135"/>
  <c r="P135"/>
  <c r="BI131"/>
  <c r="BH131"/>
  <c r="BG131"/>
  <c r="BF131"/>
  <c r="T131"/>
  <c r="R131"/>
  <c r="P131"/>
  <c r="BI126"/>
  <c r="BH126"/>
  <c r="BG126"/>
  <c r="BF126"/>
  <c r="T126"/>
  <c r="R126"/>
  <c r="P126"/>
  <c r="BI123"/>
  <c r="BH123"/>
  <c r="BG123"/>
  <c r="BF123"/>
  <c r="T123"/>
  <c r="R123"/>
  <c r="P123"/>
  <c r="BI119"/>
  <c r="BH119"/>
  <c r="BG119"/>
  <c r="BF119"/>
  <c r="T119"/>
  <c r="R119"/>
  <c r="P119"/>
  <c r="BI115"/>
  <c r="BH115"/>
  <c r="BG115"/>
  <c r="BF115"/>
  <c r="T115"/>
  <c r="R115"/>
  <c r="P115"/>
  <c r="BI113"/>
  <c r="BH113"/>
  <c r="BG113"/>
  <c r="BF113"/>
  <c r="T113"/>
  <c r="R113"/>
  <c r="P113"/>
  <c r="BI109"/>
  <c r="BH109"/>
  <c r="BG109"/>
  <c r="BF109"/>
  <c r="T109"/>
  <c r="R109"/>
  <c r="P109"/>
  <c r="BI106"/>
  <c r="BH106"/>
  <c r="BG106"/>
  <c r="BF106"/>
  <c r="T106"/>
  <c r="R106"/>
  <c r="P106"/>
  <c r="BI102"/>
  <c r="BH102"/>
  <c r="BG102"/>
  <c r="BF102"/>
  <c r="T102"/>
  <c r="R102"/>
  <c r="P102"/>
  <c r="BI97"/>
  <c r="BH97"/>
  <c r="BG97"/>
  <c r="BF97"/>
  <c r="T97"/>
  <c r="R97"/>
  <c r="P97"/>
  <c r="BI92"/>
  <c r="BH92"/>
  <c r="BG92"/>
  <c r="BF92"/>
  <c r="T92"/>
  <c r="R92"/>
  <c r="P92"/>
  <c r="BI88"/>
  <c r="BH88"/>
  <c r="BG88"/>
  <c r="BF88"/>
  <c r="T88"/>
  <c r="R88"/>
  <c r="P88"/>
  <c r="J81"/>
  <c r="F81"/>
  <c r="F79"/>
  <c r="E77"/>
  <c r="J54"/>
  <c r="F54"/>
  <c r="F52"/>
  <c r="E50"/>
  <c r="J24"/>
  <c r="E24"/>
  <c r="J82"/>
  <c r="J23"/>
  <c r="J18"/>
  <c r="E18"/>
  <c r="F82"/>
  <c r="J17"/>
  <c r="J12"/>
  <c r="J52"/>
  <c r="E7"/>
  <c r="E48"/>
  <c i="8" r="J37"/>
  <c r="J36"/>
  <c i="1" r="AY61"/>
  <c i="8" r="J35"/>
  <c i="1" r="AX61"/>
  <c i="8" r="BI690"/>
  <c r="BH690"/>
  <c r="BG690"/>
  <c r="BF690"/>
  <c r="T690"/>
  <c r="R690"/>
  <c r="P690"/>
  <c r="BI688"/>
  <c r="BH688"/>
  <c r="BG688"/>
  <c r="BF688"/>
  <c r="T688"/>
  <c r="R688"/>
  <c r="P688"/>
  <c r="BI686"/>
  <c r="BH686"/>
  <c r="BG686"/>
  <c r="BF686"/>
  <c r="T686"/>
  <c r="R686"/>
  <c r="P686"/>
  <c r="BI684"/>
  <c r="BH684"/>
  <c r="BG684"/>
  <c r="BF684"/>
  <c r="T684"/>
  <c r="R684"/>
  <c r="P684"/>
  <c r="BI680"/>
  <c r="BH680"/>
  <c r="BG680"/>
  <c r="BF680"/>
  <c r="T680"/>
  <c r="R680"/>
  <c r="P680"/>
  <c r="BI674"/>
  <c r="BH674"/>
  <c r="BG674"/>
  <c r="BF674"/>
  <c r="T674"/>
  <c r="R674"/>
  <c r="P674"/>
  <c r="BI671"/>
  <c r="BH671"/>
  <c r="BG671"/>
  <c r="BF671"/>
  <c r="T671"/>
  <c r="R671"/>
  <c r="P671"/>
  <c r="BI667"/>
  <c r="BH667"/>
  <c r="BG667"/>
  <c r="BF667"/>
  <c r="T667"/>
  <c r="R667"/>
  <c r="P667"/>
  <c r="BI664"/>
  <c r="BH664"/>
  <c r="BG664"/>
  <c r="BF664"/>
  <c r="T664"/>
  <c r="R664"/>
  <c r="P664"/>
  <c r="BI662"/>
  <c r="BH662"/>
  <c r="BG662"/>
  <c r="BF662"/>
  <c r="T662"/>
  <c r="R662"/>
  <c r="P662"/>
  <c r="BI659"/>
  <c r="BH659"/>
  <c r="BG659"/>
  <c r="BF659"/>
  <c r="T659"/>
  <c r="R659"/>
  <c r="P659"/>
  <c r="BI655"/>
  <c r="BH655"/>
  <c r="BG655"/>
  <c r="BF655"/>
  <c r="T655"/>
  <c r="R655"/>
  <c r="P655"/>
  <c r="BI653"/>
  <c r="BH653"/>
  <c r="BG653"/>
  <c r="BF653"/>
  <c r="T653"/>
  <c r="R653"/>
  <c r="P653"/>
  <c r="BI648"/>
  <c r="BH648"/>
  <c r="BG648"/>
  <c r="BF648"/>
  <c r="T648"/>
  <c r="R648"/>
  <c r="P648"/>
  <c r="BI644"/>
  <c r="BH644"/>
  <c r="BG644"/>
  <c r="BF644"/>
  <c r="T644"/>
  <c r="R644"/>
  <c r="P644"/>
  <c r="BI639"/>
  <c r="BH639"/>
  <c r="BG639"/>
  <c r="BF639"/>
  <c r="T639"/>
  <c r="R639"/>
  <c r="P639"/>
  <c r="BI634"/>
  <c r="BH634"/>
  <c r="BG634"/>
  <c r="BF634"/>
  <c r="T634"/>
  <c r="R634"/>
  <c r="P634"/>
  <c r="BI629"/>
  <c r="BH629"/>
  <c r="BG629"/>
  <c r="BF629"/>
  <c r="T629"/>
  <c r="T628"/>
  <c r="R629"/>
  <c r="R628"/>
  <c r="P629"/>
  <c r="P628"/>
  <c r="BI626"/>
  <c r="BH626"/>
  <c r="BG626"/>
  <c r="BF626"/>
  <c r="T626"/>
  <c r="R626"/>
  <c r="P626"/>
  <c r="BI624"/>
  <c r="BH624"/>
  <c r="BG624"/>
  <c r="BF624"/>
  <c r="T624"/>
  <c r="R624"/>
  <c r="P624"/>
  <c r="BI613"/>
  <c r="BH613"/>
  <c r="BG613"/>
  <c r="BF613"/>
  <c r="T613"/>
  <c r="R613"/>
  <c r="P613"/>
  <c r="BI610"/>
  <c r="BH610"/>
  <c r="BG610"/>
  <c r="BF610"/>
  <c r="T610"/>
  <c r="R610"/>
  <c r="P610"/>
  <c r="BI606"/>
  <c r="BH606"/>
  <c r="BG606"/>
  <c r="BF606"/>
  <c r="T606"/>
  <c r="R606"/>
  <c r="P606"/>
  <c r="BI601"/>
  <c r="BH601"/>
  <c r="BG601"/>
  <c r="BF601"/>
  <c r="T601"/>
  <c r="R601"/>
  <c r="P601"/>
  <c r="BI595"/>
  <c r="BH595"/>
  <c r="BG595"/>
  <c r="BF595"/>
  <c r="T595"/>
  <c r="R595"/>
  <c r="P595"/>
  <c r="BI592"/>
  <c r="BH592"/>
  <c r="BG592"/>
  <c r="BF592"/>
  <c r="T592"/>
  <c r="R592"/>
  <c r="P592"/>
  <c r="BI588"/>
  <c r="BH588"/>
  <c r="BG588"/>
  <c r="BF588"/>
  <c r="T588"/>
  <c r="R588"/>
  <c r="P588"/>
  <c r="BI585"/>
  <c r="BH585"/>
  <c r="BG585"/>
  <c r="BF585"/>
  <c r="T585"/>
  <c r="R585"/>
  <c r="P585"/>
  <c r="BI573"/>
  <c r="BH573"/>
  <c r="BG573"/>
  <c r="BF573"/>
  <c r="T573"/>
  <c r="R573"/>
  <c r="P573"/>
  <c r="BI571"/>
  <c r="BH571"/>
  <c r="BG571"/>
  <c r="BF571"/>
  <c r="T571"/>
  <c r="R571"/>
  <c r="P571"/>
  <c r="BI569"/>
  <c r="BH569"/>
  <c r="BG569"/>
  <c r="BF569"/>
  <c r="T569"/>
  <c r="R569"/>
  <c r="P569"/>
  <c r="BI565"/>
  <c r="BH565"/>
  <c r="BG565"/>
  <c r="BF565"/>
  <c r="T565"/>
  <c r="R565"/>
  <c r="P565"/>
  <c r="BI561"/>
  <c r="BH561"/>
  <c r="BG561"/>
  <c r="BF561"/>
  <c r="T561"/>
  <c r="R561"/>
  <c r="P561"/>
  <c r="BI560"/>
  <c r="BH560"/>
  <c r="BG560"/>
  <c r="BF560"/>
  <c r="T560"/>
  <c r="R560"/>
  <c r="P560"/>
  <c r="BI556"/>
  <c r="BH556"/>
  <c r="BG556"/>
  <c r="BF556"/>
  <c r="T556"/>
  <c r="R556"/>
  <c r="P556"/>
  <c r="BI553"/>
  <c r="BH553"/>
  <c r="BG553"/>
  <c r="BF553"/>
  <c r="T553"/>
  <c r="R553"/>
  <c r="P553"/>
  <c r="BI551"/>
  <c r="BH551"/>
  <c r="BG551"/>
  <c r="BF551"/>
  <c r="T551"/>
  <c r="R551"/>
  <c r="P551"/>
  <c r="BI545"/>
  <c r="BH545"/>
  <c r="BG545"/>
  <c r="BF545"/>
  <c r="T545"/>
  <c r="R545"/>
  <c r="P545"/>
  <c r="BI543"/>
  <c r="BH543"/>
  <c r="BG543"/>
  <c r="BF543"/>
  <c r="T543"/>
  <c r="R543"/>
  <c r="P543"/>
  <c r="BI540"/>
  <c r="BH540"/>
  <c r="BG540"/>
  <c r="BF540"/>
  <c r="T540"/>
  <c r="R540"/>
  <c r="P540"/>
  <c r="BI534"/>
  <c r="BH534"/>
  <c r="BG534"/>
  <c r="BF534"/>
  <c r="T534"/>
  <c r="R534"/>
  <c r="P534"/>
  <c r="BI531"/>
  <c r="BH531"/>
  <c r="BG531"/>
  <c r="BF531"/>
  <c r="T531"/>
  <c r="R531"/>
  <c r="P531"/>
  <c r="BI527"/>
  <c r="BH527"/>
  <c r="BG527"/>
  <c r="BF527"/>
  <c r="T527"/>
  <c r="R527"/>
  <c r="P527"/>
  <c r="BI523"/>
  <c r="BH523"/>
  <c r="BG523"/>
  <c r="BF523"/>
  <c r="T523"/>
  <c r="R523"/>
  <c r="P523"/>
  <c r="BI519"/>
  <c r="BH519"/>
  <c r="BG519"/>
  <c r="BF519"/>
  <c r="T519"/>
  <c r="R519"/>
  <c r="P519"/>
  <c r="BI518"/>
  <c r="BH518"/>
  <c r="BG518"/>
  <c r="BF518"/>
  <c r="T518"/>
  <c r="R518"/>
  <c r="P518"/>
  <c r="BI513"/>
  <c r="BH513"/>
  <c r="BG513"/>
  <c r="BF513"/>
  <c r="T513"/>
  <c r="R513"/>
  <c r="P513"/>
  <c r="BI511"/>
  <c r="BH511"/>
  <c r="BG511"/>
  <c r="BF511"/>
  <c r="T511"/>
  <c r="R511"/>
  <c r="P511"/>
  <c r="BI507"/>
  <c r="BH507"/>
  <c r="BG507"/>
  <c r="BF507"/>
  <c r="T507"/>
  <c r="R507"/>
  <c r="P507"/>
  <c r="BI506"/>
  <c r="BH506"/>
  <c r="BG506"/>
  <c r="BF506"/>
  <c r="T506"/>
  <c r="R506"/>
  <c r="P506"/>
  <c r="BI503"/>
  <c r="BH503"/>
  <c r="BG503"/>
  <c r="BF503"/>
  <c r="T503"/>
  <c r="R503"/>
  <c r="P503"/>
  <c r="BI499"/>
  <c r="BH499"/>
  <c r="BG499"/>
  <c r="BF499"/>
  <c r="T499"/>
  <c r="R499"/>
  <c r="P499"/>
  <c r="BI494"/>
  <c r="BH494"/>
  <c r="BG494"/>
  <c r="BF494"/>
  <c r="T494"/>
  <c r="T493"/>
  <c r="R494"/>
  <c r="R493"/>
  <c r="P494"/>
  <c r="P493"/>
  <c r="BI489"/>
  <c r="BH489"/>
  <c r="BG489"/>
  <c r="BF489"/>
  <c r="T489"/>
  <c r="R489"/>
  <c r="P489"/>
  <c r="BI483"/>
  <c r="BH483"/>
  <c r="BG483"/>
  <c r="BF483"/>
  <c r="T483"/>
  <c r="R483"/>
  <c r="P483"/>
  <c r="BI481"/>
  <c r="BH481"/>
  <c r="BG481"/>
  <c r="BF481"/>
  <c r="T481"/>
  <c r="R481"/>
  <c r="P481"/>
  <c r="BI477"/>
  <c r="BH477"/>
  <c r="BG477"/>
  <c r="BF477"/>
  <c r="T477"/>
  <c r="R477"/>
  <c r="P477"/>
  <c r="BI473"/>
  <c r="BH473"/>
  <c r="BG473"/>
  <c r="BF473"/>
  <c r="T473"/>
  <c r="R473"/>
  <c r="P473"/>
  <c r="BI469"/>
  <c r="BH469"/>
  <c r="BG469"/>
  <c r="BF469"/>
  <c r="T469"/>
  <c r="R469"/>
  <c r="P469"/>
  <c r="BI463"/>
  <c r="BH463"/>
  <c r="BG463"/>
  <c r="BF463"/>
  <c r="T463"/>
  <c r="R463"/>
  <c r="P463"/>
  <c r="BI459"/>
  <c r="BH459"/>
  <c r="BG459"/>
  <c r="BF459"/>
  <c r="T459"/>
  <c r="R459"/>
  <c r="P459"/>
  <c r="BI455"/>
  <c r="BH455"/>
  <c r="BG455"/>
  <c r="BF455"/>
  <c r="T455"/>
  <c r="R455"/>
  <c r="P455"/>
  <c r="BI449"/>
  <c r="BH449"/>
  <c r="BG449"/>
  <c r="BF449"/>
  <c r="T449"/>
  <c r="R449"/>
  <c r="P449"/>
  <c r="BI445"/>
  <c r="BH445"/>
  <c r="BG445"/>
  <c r="BF445"/>
  <c r="T445"/>
  <c r="R445"/>
  <c r="P445"/>
  <c r="BI441"/>
  <c r="BH441"/>
  <c r="BG441"/>
  <c r="BF441"/>
  <c r="T441"/>
  <c r="R441"/>
  <c r="P441"/>
  <c r="BI437"/>
  <c r="BH437"/>
  <c r="BG437"/>
  <c r="BF437"/>
  <c r="T437"/>
  <c r="R437"/>
  <c r="P437"/>
  <c r="BI433"/>
  <c r="BH433"/>
  <c r="BG433"/>
  <c r="BF433"/>
  <c r="T433"/>
  <c r="R433"/>
  <c r="P433"/>
  <c r="BI427"/>
  <c r="BH427"/>
  <c r="BG427"/>
  <c r="BF427"/>
  <c r="T427"/>
  <c r="R427"/>
  <c r="P427"/>
  <c r="BI424"/>
  <c r="BH424"/>
  <c r="BG424"/>
  <c r="BF424"/>
  <c r="T424"/>
  <c r="R424"/>
  <c r="P424"/>
  <c r="BI416"/>
  <c r="BH416"/>
  <c r="BG416"/>
  <c r="BF416"/>
  <c r="T416"/>
  <c r="R416"/>
  <c r="P416"/>
  <c r="BI405"/>
  <c r="BH405"/>
  <c r="BG405"/>
  <c r="BF405"/>
  <c r="T405"/>
  <c r="R405"/>
  <c r="P405"/>
  <c r="BI394"/>
  <c r="BH394"/>
  <c r="BG394"/>
  <c r="BF394"/>
  <c r="T394"/>
  <c r="R394"/>
  <c r="P394"/>
  <c r="BI391"/>
  <c r="BH391"/>
  <c r="BG391"/>
  <c r="BF391"/>
  <c r="T391"/>
  <c r="R391"/>
  <c r="P391"/>
  <c r="BI388"/>
  <c r="BH388"/>
  <c r="BG388"/>
  <c r="BF388"/>
  <c r="T388"/>
  <c r="R388"/>
  <c r="P388"/>
  <c r="BI382"/>
  <c r="BH382"/>
  <c r="BG382"/>
  <c r="BF382"/>
  <c r="T382"/>
  <c r="R382"/>
  <c r="P382"/>
  <c r="BI351"/>
  <c r="BH351"/>
  <c r="BG351"/>
  <c r="BF351"/>
  <c r="T351"/>
  <c r="R351"/>
  <c r="P351"/>
  <c r="BI331"/>
  <c r="BH331"/>
  <c r="BG331"/>
  <c r="BF331"/>
  <c r="T331"/>
  <c r="R331"/>
  <c r="P331"/>
  <c r="BI322"/>
  <c r="BH322"/>
  <c r="BG322"/>
  <c r="BF322"/>
  <c r="T322"/>
  <c r="R322"/>
  <c r="P322"/>
  <c r="BI315"/>
  <c r="BH315"/>
  <c r="BG315"/>
  <c r="BF315"/>
  <c r="T315"/>
  <c r="R315"/>
  <c r="P315"/>
  <c r="BI314"/>
  <c r="BH314"/>
  <c r="BG314"/>
  <c r="BF314"/>
  <c r="T314"/>
  <c r="R314"/>
  <c r="P314"/>
  <c r="BI311"/>
  <c r="BH311"/>
  <c r="BG311"/>
  <c r="BF311"/>
  <c r="T311"/>
  <c r="R311"/>
  <c r="P311"/>
  <c r="BI306"/>
  <c r="BH306"/>
  <c r="BG306"/>
  <c r="BF306"/>
  <c r="T306"/>
  <c r="R306"/>
  <c r="P306"/>
  <c r="BI303"/>
  <c r="BH303"/>
  <c r="BG303"/>
  <c r="BF303"/>
  <c r="T303"/>
  <c r="R303"/>
  <c r="P303"/>
  <c r="BI300"/>
  <c r="BH300"/>
  <c r="BG300"/>
  <c r="BF300"/>
  <c r="T300"/>
  <c r="R300"/>
  <c r="P300"/>
  <c r="BI294"/>
  <c r="BH294"/>
  <c r="BG294"/>
  <c r="BF294"/>
  <c r="T294"/>
  <c r="R294"/>
  <c r="P294"/>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55"/>
  <c r="BH255"/>
  <c r="BG255"/>
  <c r="BF255"/>
  <c r="T255"/>
  <c r="R255"/>
  <c r="P255"/>
  <c r="BI251"/>
  <c r="BH251"/>
  <c r="BG251"/>
  <c r="BF251"/>
  <c r="T251"/>
  <c r="R251"/>
  <c r="P251"/>
  <c r="BI242"/>
  <c r="BH242"/>
  <c r="BG242"/>
  <c r="BF242"/>
  <c r="T242"/>
  <c r="R242"/>
  <c r="P242"/>
  <c r="BI238"/>
  <c r="BH238"/>
  <c r="BG238"/>
  <c r="BF238"/>
  <c r="T238"/>
  <c r="R238"/>
  <c r="P238"/>
  <c r="BI229"/>
  <c r="BH229"/>
  <c r="BG229"/>
  <c r="BF229"/>
  <c r="T229"/>
  <c r="R229"/>
  <c r="P229"/>
  <c r="BI222"/>
  <c r="BH222"/>
  <c r="BG222"/>
  <c r="BF222"/>
  <c r="T222"/>
  <c r="R222"/>
  <c r="P222"/>
  <c r="BI217"/>
  <c r="BH217"/>
  <c r="BG217"/>
  <c r="BF217"/>
  <c r="T217"/>
  <c r="R217"/>
  <c r="P217"/>
  <c r="BI206"/>
  <c r="BH206"/>
  <c r="BG206"/>
  <c r="BF206"/>
  <c r="T206"/>
  <c r="R206"/>
  <c r="P206"/>
  <c r="BI198"/>
  <c r="BH198"/>
  <c r="BG198"/>
  <c r="BF198"/>
  <c r="T198"/>
  <c r="R198"/>
  <c r="P198"/>
  <c r="BI190"/>
  <c r="BH190"/>
  <c r="BG190"/>
  <c r="BF190"/>
  <c r="T190"/>
  <c r="R190"/>
  <c r="P190"/>
  <c r="BI184"/>
  <c r="BH184"/>
  <c r="BG184"/>
  <c r="BF184"/>
  <c r="T184"/>
  <c r="R184"/>
  <c r="P184"/>
  <c r="BI171"/>
  <c r="BH171"/>
  <c r="BG171"/>
  <c r="BF171"/>
  <c r="T171"/>
  <c r="R171"/>
  <c r="P171"/>
  <c r="BI165"/>
  <c r="BH165"/>
  <c r="BG165"/>
  <c r="BF165"/>
  <c r="T165"/>
  <c r="R165"/>
  <c r="P165"/>
  <c r="BI155"/>
  <c r="BH155"/>
  <c r="BG155"/>
  <c r="BF155"/>
  <c r="T155"/>
  <c r="R155"/>
  <c r="P155"/>
  <c r="BI153"/>
  <c r="BH153"/>
  <c r="BG153"/>
  <c r="BF153"/>
  <c r="T153"/>
  <c r="R153"/>
  <c r="P153"/>
  <c r="BI147"/>
  <c r="BH147"/>
  <c r="BG147"/>
  <c r="BF147"/>
  <c r="T147"/>
  <c r="R147"/>
  <c r="P147"/>
  <c r="BI145"/>
  <c r="BH145"/>
  <c r="BG145"/>
  <c r="BF145"/>
  <c r="T145"/>
  <c r="R145"/>
  <c r="P145"/>
  <c r="BI139"/>
  <c r="BH139"/>
  <c r="BG139"/>
  <c r="BF139"/>
  <c r="T139"/>
  <c r="R139"/>
  <c r="P139"/>
  <c r="BI135"/>
  <c r="BH135"/>
  <c r="BG135"/>
  <c r="BF135"/>
  <c r="T135"/>
  <c r="R135"/>
  <c r="P135"/>
  <c r="BI128"/>
  <c r="BH128"/>
  <c r="BG128"/>
  <c r="BF128"/>
  <c r="T128"/>
  <c r="R128"/>
  <c r="P128"/>
  <c r="BI122"/>
  <c r="BH122"/>
  <c r="BG122"/>
  <c r="BF122"/>
  <c r="T122"/>
  <c r="R122"/>
  <c r="P122"/>
  <c r="BI116"/>
  <c r="BH116"/>
  <c r="BG116"/>
  <c r="BF116"/>
  <c r="T116"/>
  <c r="R116"/>
  <c r="P116"/>
  <c r="BI109"/>
  <c r="BH109"/>
  <c r="BG109"/>
  <c r="BF109"/>
  <c r="T109"/>
  <c r="R109"/>
  <c r="P109"/>
  <c r="BI100"/>
  <c r="BH100"/>
  <c r="BG100"/>
  <c r="BF100"/>
  <c r="T100"/>
  <c r="R100"/>
  <c r="P100"/>
  <c r="BI96"/>
  <c r="BH96"/>
  <c r="BG96"/>
  <c r="BF96"/>
  <c r="T96"/>
  <c r="R96"/>
  <c r="P96"/>
  <c r="J89"/>
  <c r="F89"/>
  <c r="F87"/>
  <c r="E85"/>
  <c r="J54"/>
  <c r="F54"/>
  <c r="F52"/>
  <c r="E50"/>
  <c r="J24"/>
  <c r="E24"/>
  <c r="J90"/>
  <c r="J23"/>
  <c r="J18"/>
  <c r="E18"/>
  <c r="F55"/>
  <c r="J17"/>
  <c r="J12"/>
  <c r="J87"/>
  <c r="E7"/>
  <c r="E48"/>
  <c i="7" r="J37"/>
  <c r="J36"/>
  <c i="1" r="AY60"/>
  <c i="7" r="J35"/>
  <c i="1" r="AX60"/>
  <c i="7" r="BI94"/>
  <c r="BH94"/>
  <c r="BG94"/>
  <c r="BF94"/>
  <c r="T94"/>
  <c r="T93"/>
  <c r="R94"/>
  <c r="R93"/>
  <c r="P94"/>
  <c r="P93"/>
  <c r="BI89"/>
  <c r="BH89"/>
  <c r="BG89"/>
  <c r="BF89"/>
  <c r="T89"/>
  <c r="R89"/>
  <c r="P89"/>
  <c r="BI85"/>
  <c r="BH85"/>
  <c r="BG85"/>
  <c r="BF85"/>
  <c r="T85"/>
  <c r="R85"/>
  <c r="P85"/>
  <c r="J78"/>
  <c r="F78"/>
  <c r="F76"/>
  <c r="E74"/>
  <c r="J54"/>
  <c r="F54"/>
  <c r="F52"/>
  <c r="E50"/>
  <c r="J24"/>
  <c r="E24"/>
  <c r="J79"/>
  <c r="J23"/>
  <c r="J18"/>
  <c r="E18"/>
  <c r="F79"/>
  <c r="J17"/>
  <c r="J12"/>
  <c r="J76"/>
  <c r="E7"/>
  <c r="E72"/>
  <c i="6" r="J37"/>
  <c r="J36"/>
  <c i="1" r="AY59"/>
  <c i="6" r="J35"/>
  <c i="1" r="AX59"/>
  <c i="6" r="BI365"/>
  <c r="BH365"/>
  <c r="BG365"/>
  <c r="BF365"/>
  <c r="T365"/>
  <c r="R365"/>
  <c r="P365"/>
  <c r="BI360"/>
  <c r="BH360"/>
  <c r="BG360"/>
  <c r="BF360"/>
  <c r="T360"/>
  <c r="R360"/>
  <c r="P360"/>
  <c r="BI354"/>
  <c r="BH354"/>
  <c r="BG354"/>
  <c r="BF354"/>
  <c r="T354"/>
  <c r="R354"/>
  <c r="P354"/>
  <c r="BI352"/>
  <c r="BH352"/>
  <c r="BG352"/>
  <c r="BF352"/>
  <c r="T352"/>
  <c r="R352"/>
  <c r="P352"/>
  <c r="BI350"/>
  <c r="BH350"/>
  <c r="BG350"/>
  <c r="BF350"/>
  <c r="T350"/>
  <c r="R350"/>
  <c r="P350"/>
  <c r="BI348"/>
  <c r="BH348"/>
  <c r="BG348"/>
  <c r="BF348"/>
  <c r="T348"/>
  <c r="R348"/>
  <c r="P348"/>
  <c r="BI344"/>
  <c r="BH344"/>
  <c r="BG344"/>
  <c r="BF344"/>
  <c r="T344"/>
  <c r="R344"/>
  <c r="P344"/>
  <c r="BI338"/>
  <c r="BH338"/>
  <c r="BG338"/>
  <c r="BF338"/>
  <c r="T338"/>
  <c r="R338"/>
  <c r="P338"/>
  <c r="BI334"/>
  <c r="BH334"/>
  <c r="BG334"/>
  <c r="BF334"/>
  <c r="T334"/>
  <c r="R334"/>
  <c r="P334"/>
  <c r="BI331"/>
  <c r="BH331"/>
  <c r="BG331"/>
  <c r="BF331"/>
  <c r="T331"/>
  <c r="R331"/>
  <c r="P331"/>
  <c r="BI329"/>
  <c r="BH329"/>
  <c r="BG329"/>
  <c r="BF329"/>
  <c r="T329"/>
  <c r="R329"/>
  <c r="P329"/>
  <c r="BI326"/>
  <c r="BH326"/>
  <c r="BG326"/>
  <c r="BF326"/>
  <c r="T326"/>
  <c r="R326"/>
  <c r="P326"/>
  <c r="BI321"/>
  <c r="BH321"/>
  <c r="BG321"/>
  <c r="BF321"/>
  <c r="T321"/>
  <c r="T320"/>
  <c r="R321"/>
  <c r="R320"/>
  <c r="P321"/>
  <c r="P320"/>
  <c r="BI318"/>
  <c r="BH318"/>
  <c r="BG318"/>
  <c r="BF318"/>
  <c r="T318"/>
  <c r="R318"/>
  <c r="P318"/>
  <c r="BI313"/>
  <c r="BH313"/>
  <c r="BG313"/>
  <c r="BF313"/>
  <c r="T313"/>
  <c r="R313"/>
  <c r="P313"/>
  <c r="BI308"/>
  <c r="BH308"/>
  <c r="BG308"/>
  <c r="BF308"/>
  <c r="T308"/>
  <c r="R308"/>
  <c r="P308"/>
  <c r="BI303"/>
  <c r="BH303"/>
  <c r="BG303"/>
  <c r="BF303"/>
  <c r="T303"/>
  <c r="R303"/>
  <c r="P303"/>
  <c r="BI299"/>
  <c r="BH299"/>
  <c r="BG299"/>
  <c r="BF299"/>
  <c r="T299"/>
  <c r="R299"/>
  <c r="P299"/>
  <c r="BI295"/>
  <c r="BH295"/>
  <c r="BG295"/>
  <c r="BF295"/>
  <c r="T295"/>
  <c r="R295"/>
  <c r="P295"/>
  <c r="BI292"/>
  <c r="BH292"/>
  <c r="BG292"/>
  <c r="BF292"/>
  <c r="T292"/>
  <c r="R292"/>
  <c r="P292"/>
  <c r="BI288"/>
  <c r="BH288"/>
  <c r="BG288"/>
  <c r="BF288"/>
  <c r="T288"/>
  <c r="R288"/>
  <c r="P288"/>
  <c r="BI283"/>
  <c r="BH283"/>
  <c r="BG283"/>
  <c r="BF283"/>
  <c r="T283"/>
  <c r="R283"/>
  <c r="P283"/>
  <c r="BI277"/>
  <c r="BH277"/>
  <c r="BG277"/>
  <c r="BF277"/>
  <c r="T277"/>
  <c r="R277"/>
  <c r="P277"/>
  <c r="BI270"/>
  <c r="BH270"/>
  <c r="BG270"/>
  <c r="BF270"/>
  <c r="T270"/>
  <c r="R270"/>
  <c r="P270"/>
  <c r="BI263"/>
  <c r="BH263"/>
  <c r="BG263"/>
  <c r="BF263"/>
  <c r="T263"/>
  <c r="R263"/>
  <c r="P263"/>
  <c r="BI261"/>
  <c r="BH261"/>
  <c r="BG261"/>
  <c r="BF261"/>
  <c r="T261"/>
  <c r="R261"/>
  <c r="P261"/>
  <c r="BI257"/>
  <c r="BH257"/>
  <c r="BG257"/>
  <c r="BF257"/>
  <c r="T257"/>
  <c r="R257"/>
  <c r="P257"/>
  <c r="BI252"/>
  <c r="BH252"/>
  <c r="BG252"/>
  <c r="BF252"/>
  <c r="T252"/>
  <c r="R252"/>
  <c r="P252"/>
  <c r="BI248"/>
  <c r="BH248"/>
  <c r="BG248"/>
  <c r="BF248"/>
  <c r="T248"/>
  <c r="R248"/>
  <c r="P248"/>
  <c r="BI242"/>
  <c r="BH242"/>
  <c r="BG242"/>
  <c r="BF242"/>
  <c r="T242"/>
  <c r="R242"/>
  <c r="P242"/>
  <c r="BI234"/>
  <c r="BH234"/>
  <c r="BG234"/>
  <c r="BF234"/>
  <c r="T234"/>
  <c r="R234"/>
  <c r="P234"/>
  <c r="BI227"/>
  <c r="BH227"/>
  <c r="BG227"/>
  <c r="BF227"/>
  <c r="T227"/>
  <c r="R227"/>
  <c r="P227"/>
  <c r="BI224"/>
  <c r="BH224"/>
  <c r="BG224"/>
  <c r="BF224"/>
  <c r="T224"/>
  <c r="R224"/>
  <c r="P224"/>
  <c r="BI221"/>
  <c r="BH221"/>
  <c r="BG221"/>
  <c r="BF221"/>
  <c r="T221"/>
  <c r="R221"/>
  <c r="P221"/>
  <c r="BI217"/>
  <c r="BH217"/>
  <c r="BG217"/>
  <c r="BF217"/>
  <c r="T217"/>
  <c r="R217"/>
  <c r="P217"/>
  <c r="BI211"/>
  <c r="BH211"/>
  <c r="BG211"/>
  <c r="BF211"/>
  <c r="T211"/>
  <c r="R211"/>
  <c r="P211"/>
  <c r="BI204"/>
  <c r="BH204"/>
  <c r="BG204"/>
  <c r="BF204"/>
  <c r="T204"/>
  <c r="R204"/>
  <c r="P204"/>
  <c r="BI199"/>
  <c r="BH199"/>
  <c r="BG199"/>
  <c r="BF199"/>
  <c r="T199"/>
  <c r="R199"/>
  <c r="P199"/>
  <c r="BI194"/>
  <c r="BH194"/>
  <c r="BG194"/>
  <c r="BF194"/>
  <c r="T194"/>
  <c r="R194"/>
  <c r="P194"/>
  <c r="BI188"/>
  <c r="BH188"/>
  <c r="BG188"/>
  <c r="BF188"/>
  <c r="T188"/>
  <c r="R188"/>
  <c r="P188"/>
  <c r="BI185"/>
  <c r="BH185"/>
  <c r="BG185"/>
  <c r="BF185"/>
  <c r="T185"/>
  <c r="R185"/>
  <c r="P185"/>
  <c r="BI182"/>
  <c r="BH182"/>
  <c r="BG182"/>
  <c r="BF182"/>
  <c r="T182"/>
  <c r="R182"/>
  <c r="P182"/>
  <c r="BI179"/>
  <c r="BH179"/>
  <c r="BG179"/>
  <c r="BF179"/>
  <c r="T179"/>
  <c r="R179"/>
  <c r="P179"/>
  <c r="BI175"/>
  <c r="BH175"/>
  <c r="BG175"/>
  <c r="BF175"/>
  <c r="T175"/>
  <c r="R175"/>
  <c r="P175"/>
  <c r="BI173"/>
  <c r="BH173"/>
  <c r="BG173"/>
  <c r="BF173"/>
  <c r="T173"/>
  <c r="R173"/>
  <c r="P173"/>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6"/>
  <c r="BH146"/>
  <c r="BG146"/>
  <c r="BF146"/>
  <c r="T146"/>
  <c r="R146"/>
  <c r="P146"/>
  <c r="BI142"/>
  <c r="BH142"/>
  <c r="BG142"/>
  <c r="BF142"/>
  <c r="T142"/>
  <c r="R142"/>
  <c r="P142"/>
  <c r="BI137"/>
  <c r="BH137"/>
  <c r="BG137"/>
  <c r="BF137"/>
  <c r="T137"/>
  <c r="R137"/>
  <c r="P137"/>
  <c r="BI134"/>
  <c r="BH134"/>
  <c r="BG134"/>
  <c r="BF134"/>
  <c r="T134"/>
  <c r="R134"/>
  <c r="P134"/>
  <c r="BI131"/>
  <c r="BH131"/>
  <c r="BG131"/>
  <c r="BF131"/>
  <c r="T131"/>
  <c r="R131"/>
  <c r="P131"/>
  <c r="BI126"/>
  <c r="BH126"/>
  <c r="BG126"/>
  <c r="BF126"/>
  <c r="T126"/>
  <c r="R126"/>
  <c r="P126"/>
  <c r="BI120"/>
  <c r="BH120"/>
  <c r="BG120"/>
  <c r="BF120"/>
  <c r="T120"/>
  <c r="R120"/>
  <c r="P120"/>
  <c r="BI116"/>
  <c r="BH116"/>
  <c r="BG116"/>
  <c r="BF116"/>
  <c r="T116"/>
  <c r="R116"/>
  <c r="P116"/>
  <c r="BI114"/>
  <c r="BH114"/>
  <c r="BG114"/>
  <c r="BF114"/>
  <c r="T114"/>
  <c r="R114"/>
  <c r="P114"/>
  <c r="BI110"/>
  <c r="BH110"/>
  <c r="BG110"/>
  <c r="BF110"/>
  <c r="T110"/>
  <c r="R110"/>
  <c r="P110"/>
  <c r="BI104"/>
  <c r="BH104"/>
  <c r="BG104"/>
  <c r="BF104"/>
  <c r="T104"/>
  <c r="R104"/>
  <c r="P104"/>
  <c r="BI102"/>
  <c r="BH102"/>
  <c r="BG102"/>
  <c r="BF102"/>
  <c r="T102"/>
  <c r="R102"/>
  <c r="P102"/>
  <c r="BI98"/>
  <c r="BH98"/>
  <c r="BG98"/>
  <c r="BF98"/>
  <c r="T98"/>
  <c r="R98"/>
  <c r="P98"/>
  <c r="BI92"/>
  <c r="BH92"/>
  <c r="BG92"/>
  <c r="BF92"/>
  <c r="T92"/>
  <c r="R92"/>
  <c r="P92"/>
  <c r="J85"/>
  <c r="F85"/>
  <c r="F83"/>
  <c r="E81"/>
  <c r="J54"/>
  <c r="F54"/>
  <c r="F52"/>
  <c r="E50"/>
  <c r="J24"/>
  <c r="E24"/>
  <c r="J86"/>
  <c r="J23"/>
  <c r="J18"/>
  <c r="E18"/>
  <c r="F55"/>
  <c r="J17"/>
  <c r="J12"/>
  <c r="J83"/>
  <c r="E7"/>
  <c r="E48"/>
  <c i="5" r="J37"/>
  <c r="J36"/>
  <c i="1" r="AY58"/>
  <c i="5" r="J35"/>
  <c i="1" r="AX58"/>
  <c i="5" r="BI307"/>
  <c r="BH307"/>
  <c r="BG307"/>
  <c r="BF307"/>
  <c r="T307"/>
  <c r="T306"/>
  <c r="R307"/>
  <c r="R306"/>
  <c r="P307"/>
  <c r="P306"/>
  <c r="BI304"/>
  <c r="BH304"/>
  <c r="BG304"/>
  <c r="BF304"/>
  <c r="T304"/>
  <c r="R304"/>
  <c r="P304"/>
  <c r="BI300"/>
  <c r="BH300"/>
  <c r="BG300"/>
  <c r="BF300"/>
  <c r="T300"/>
  <c r="R300"/>
  <c r="P300"/>
  <c r="BI290"/>
  <c r="BH290"/>
  <c r="BG290"/>
  <c r="BF290"/>
  <c r="T290"/>
  <c r="R290"/>
  <c r="P290"/>
  <c r="BI281"/>
  <c r="BH281"/>
  <c r="BG281"/>
  <c r="BF281"/>
  <c r="T281"/>
  <c r="R281"/>
  <c r="P281"/>
  <c r="BI277"/>
  <c r="BH277"/>
  <c r="BG277"/>
  <c r="BF277"/>
  <c r="T277"/>
  <c r="R277"/>
  <c r="P277"/>
  <c r="BI273"/>
  <c r="BH273"/>
  <c r="BG273"/>
  <c r="BF273"/>
  <c r="T273"/>
  <c r="R273"/>
  <c r="P273"/>
  <c r="BI271"/>
  <c r="BH271"/>
  <c r="BG271"/>
  <c r="BF271"/>
  <c r="T271"/>
  <c r="R271"/>
  <c r="P271"/>
  <c r="BI267"/>
  <c r="BH267"/>
  <c r="BG267"/>
  <c r="BF267"/>
  <c r="T267"/>
  <c r="R267"/>
  <c r="P267"/>
  <c r="BI260"/>
  <c r="BH260"/>
  <c r="BG260"/>
  <c r="BF260"/>
  <c r="T260"/>
  <c r="T249"/>
  <c r="R260"/>
  <c r="R249"/>
  <c r="P260"/>
  <c r="P249"/>
  <c r="BI256"/>
  <c r="BH256"/>
  <c r="BG256"/>
  <c r="BF256"/>
  <c r="T256"/>
  <c r="R256"/>
  <c r="P256"/>
  <c r="BI250"/>
  <c r="BH250"/>
  <c r="BG250"/>
  <c r="BF250"/>
  <c r="T250"/>
  <c r="R250"/>
  <c r="P250"/>
  <c r="BI242"/>
  <c r="BH242"/>
  <c r="BG242"/>
  <c r="BF242"/>
  <c r="T242"/>
  <c r="R242"/>
  <c r="P242"/>
  <c r="BI235"/>
  <c r="BH235"/>
  <c r="BG235"/>
  <c r="BF235"/>
  <c r="T235"/>
  <c r="R235"/>
  <c r="P235"/>
  <c r="BI232"/>
  <c r="BH232"/>
  <c r="BG232"/>
  <c r="BF232"/>
  <c r="T232"/>
  <c r="R232"/>
  <c r="P232"/>
  <c r="BI229"/>
  <c r="BH229"/>
  <c r="BG229"/>
  <c r="BF229"/>
  <c r="T229"/>
  <c r="R229"/>
  <c r="P229"/>
  <c r="BI223"/>
  <c r="BH223"/>
  <c r="BG223"/>
  <c r="BF223"/>
  <c r="T223"/>
  <c r="R223"/>
  <c r="P223"/>
  <c r="BI200"/>
  <c r="BH200"/>
  <c r="BG200"/>
  <c r="BF200"/>
  <c r="T200"/>
  <c r="R200"/>
  <c r="P200"/>
  <c r="BI188"/>
  <c r="BH188"/>
  <c r="BG188"/>
  <c r="BF188"/>
  <c r="T188"/>
  <c r="R188"/>
  <c r="P188"/>
  <c r="BI181"/>
  <c r="BH181"/>
  <c r="BG181"/>
  <c r="BF181"/>
  <c r="T181"/>
  <c r="R181"/>
  <c r="P181"/>
  <c r="BI173"/>
  <c r="BH173"/>
  <c r="BG173"/>
  <c r="BF173"/>
  <c r="T173"/>
  <c r="R173"/>
  <c r="P173"/>
  <c r="BI165"/>
  <c r="BH165"/>
  <c r="BG165"/>
  <c r="BF165"/>
  <c r="T165"/>
  <c r="R165"/>
  <c r="P165"/>
  <c r="BI158"/>
  <c r="BH158"/>
  <c r="BG158"/>
  <c r="BF158"/>
  <c r="T158"/>
  <c r="R158"/>
  <c r="P158"/>
  <c r="BI154"/>
  <c r="BH154"/>
  <c r="BG154"/>
  <c r="BF154"/>
  <c r="T154"/>
  <c r="R154"/>
  <c r="P154"/>
  <c r="BI147"/>
  <c r="BH147"/>
  <c r="BG147"/>
  <c r="BF147"/>
  <c r="T147"/>
  <c r="R147"/>
  <c r="P147"/>
  <c r="BI139"/>
  <c r="BH139"/>
  <c r="BG139"/>
  <c r="BF139"/>
  <c r="T139"/>
  <c r="R139"/>
  <c r="P139"/>
  <c r="BI132"/>
  <c r="BH132"/>
  <c r="BG132"/>
  <c r="BF132"/>
  <c r="T132"/>
  <c r="R132"/>
  <c r="P132"/>
  <c r="BI128"/>
  <c r="BH128"/>
  <c r="BG128"/>
  <c r="BF128"/>
  <c r="T128"/>
  <c r="R128"/>
  <c r="P128"/>
  <c r="BI121"/>
  <c r="BH121"/>
  <c r="BG121"/>
  <c r="BF121"/>
  <c r="T121"/>
  <c r="R121"/>
  <c r="P121"/>
  <c r="BI113"/>
  <c r="BH113"/>
  <c r="BG113"/>
  <c r="BF113"/>
  <c r="T113"/>
  <c r="R113"/>
  <c r="P113"/>
  <c r="BI105"/>
  <c r="BH105"/>
  <c r="BG105"/>
  <c r="BF105"/>
  <c r="T105"/>
  <c r="R105"/>
  <c r="P105"/>
  <c r="BI99"/>
  <c r="BH99"/>
  <c r="BG99"/>
  <c r="BF99"/>
  <c r="T99"/>
  <c r="R99"/>
  <c r="P99"/>
  <c r="BI95"/>
  <c r="BH95"/>
  <c r="BG95"/>
  <c r="BF95"/>
  <c r="T95"/>
  <c r="R95"/>
  <c r="P95"/>
  <c r="BI89"/>
  <c r="BH89"/>
  <c r="BG89"/>
  <c r="BF89"/>
  <c r="T89"/>
  <c r="R89"/>
  <c r="P89"/>
  <c r="J82"/>
  <c r="F82"/>
  <c r="F80"/>
  <c r="E78"/>
  <c r="J54"/>
  <c r="F54"/>
  <c r="F52"/>
  <c r="E50"/>
  <c r="J24"/>
  <c r="E24"/>
  <c r="J83"/>
  <c r="J23"/>
  <c r="J18"/>
  <c r="E18"/>
  <c r="F55"/>
  <c r="J17"/>
  <c r="J12"/>
  <c r="J52"/>
  <c r="E7"/>
  <c r="E48"/>
  <c i="4" r="J37"/>
  <c r="J36"/>
  <c i="1" r="AY57"/>
  <c i="4" r="J35"/>
  <c i="1" r="AX57"/>
  <c i="4" r="BI84"/>
  <c r="BH84"/>
  <c r="BG84"/>
  <c r="BF84"/>
  <c r="T84"/>
  <c r="T83"/>
  <c r="T82"/>
  <c r="T81"/>
  <c r="R84"/>
  <c r="R83"/>
  <c r="R82"/>
  <c r="R81"/>
  <c r="P84"/>
  <c r="P83"/>
  <c r="P82"/>
  <c r="P81"/>
  <c i="1" r="AU57"/>
  <c i="4" r="J77"/>
  <c r="F77"/>
  <c r="F75"/>
  <c r="E73"/>
  <c r="J54"/>
  <c r="F54"/>
  <c r="F52"/>
  <c r="E50"/>
  <c r="J24"/>
  <c r="E24"/>
  <c r="J55"/>
  <c r="J23"/>
  <c r="J18"/>
  <c r="E18"/>
  <c r="F55"/>
  <c r="J17"/>
  <c r="J12"/>
  <c r="J52"/>
  <c r="E7"/>
  <c r="E71"/>
  <c i="3" r="J37"/>
  <c r="J36"/>
  <c i="1" r="AY56"/>
  <c i="3" r="J35"/>
  <c i="1" r="AX56"/>
  <c i="3"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J78"/>
  <c r="F78"/>
  <c r="F76"/>
  <c r="E74"/>
  <c r="J54"/>
  <c r="F54"/>
  <c r="F52"/>
  <c r="E50"/>
  <c r="J24"/>
  <c r="E24"/>
  <c r="J55"/>
  <c r="J23"/>
  <c r="J18"/>
  <c r="E18"/>
  <c r="F55"/>
  <c r="J17"/>
  <c r="J12"/>
  <c r="J76"/>
  <c r="E7"/>
  <c r="E48"/>
  <c i="2" r="J37"/>
  <c r="J36"/>
  <c i="1" r="AY55"/>
  <c i="2" r="J35"/>
  <c i="1" r="AX55"/>
  <c i="2" r="BI370"/>
  <c r="BH370"/>
  <c r="BG370"/>
  <c r="BF370"/>
  <c r="T370"/>
  <c r="R370"/>
  <c r="P370"/>
  <c r="BI367"/>
  <c r="BH367"/>
  <c r="BG367"/>
  <c r="BF367"/>
  <c r="T367"/>
  <c r="R367"/>
  <c r="P367"/>
  <c r="BI366"/>
  <c r="BH366"/>
  <c r="BG366"/>
  <c r="BF366"/>
  <c r="T366"/>
  <c r="R366"/>
  <c r="P366"/>
  <c r="BI363"/>
  <c r="BH363"/>
  <c r="BG363"/>
  <c r="BF363"/>
  <c r="T363"/>
  <c r="R363"/>
  <c r="P363"/>
  <c r="BI359"/>
  <c r="BH359"/>
  <c r="BG359"/>
  <c r="BF359"/>
  <c r="T359"/>
  <c r="R359"/>
  <c r="P359"/>
  <c r="BI356"/>
  <c r="BH356"/>
  <c r="BG356"/>
  <c r="BF356"/>
  <c r="T356"/>
  <c r="R356"/>
  <c r="P356"/>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R336"/>
  <c r="P336"/>
  <c r="BI334"/>
  <c r="BH334"/>
  <c r="BG334"/>
  <c r="BF334"/>
  <c r="T334"/>
  <c r="R334"/>
  <c r="P334"/>
  <c r="BI332"/>
  <c r="BH332"/>
  <c r="BG332"/>
  <c r="BF332"/>
  <c r="T332"/>
  <c r="R332"/>
  <c r="P332"/>
  <c r="BI327"/>
  <c r="BH327"/>
  <c r="BG327"/>
  <c r="BF327"/>
  <c r="T327"/>
  <c r="R327"/>
  <c r="P327"/>
  <c r="BI323"/>
  <c r="BH323"/>
  <c r="BG323"/>
  <c r="BF323"/>
  <c r="T323"/>
  <c r="R323"/>
  <c r="P323"/>
  <c r="BI319"/>
  <c r="BH319"/>
  <c r="BG319"/>
  <c r="BF319"/>
  <c r="T319"/>
  <c r="R319"/>
  <c r="P319"/>
  <c r="BI317"/>
  <c r="BH317"/>
  <c r="BG317"/>
  <c r="BF317"/>
  <c r="T317"/>
  <c r="R317"/>
  <c r="P317"/>
  <c r="BI314"/>
  <c r="BH314"/>
  <c r="BG314"/>
  <c r="BF314"/>
  <c r="T314"/>
  <c r="R314"/>
  <c r="P314"/>
  <c r="BI310"/>
  <c r="BH310"/>
  <c r="BG310"/>
  <c r="BF310"/>
  <c r="T310"/>
  <c r="R310"/>
  <c r="P310"/>
  <c r="BI309"/>
  <c r="BH309"/>
  <c r="BG309"/>
  <c r="BF309"/>
  <c r="T309"/>
  <c r="R309"/>
  <c r="P309"/>
  <c r="BI304"/>
  <c r="BH304"/>
  <c r="BG304"/>
  <c r="BF304"/>
  <c r="T304"/>
  <c r="R304"/>
  <c r="P304"/>
  <c r="BI299"/>
  <c r="BH299"/>
  <c r="BG299"/>
  <c r="BF299"/>
  <c r="T299"/>
  <c r="T298"/>
  <c r="R299"/>
  <c r="R298"/>
  <c r="P299"/>
  <c r="P298"/>
  <c r="BI296"/>
  <c r="BH296"/>
  <c r="BG296"/>
  <c r="BF296"/>
  <c r="T296"/>
  <c r="R296"/>
  <c r="P296"/>
  <c r="BI293"/>
  <c r="BH293"/>
  <c r="BG293"/>
  <c r="BF293"/>
  <c r="T293"/>
  <c r="R293"/>
  <c r="P293"/>
  <c r="BI290"/>
  <c r="BH290"/>
  <c r="BG290"/>
  <c r="BF290"/>
  <c r="T290"/>
  <c r="R290"/>
  <c r="P290"/>
  <c r="BI285"/>
  <c r="BH285"/>
  <c r="BG285"/>
  <c r="BF285"/>
  <c r="T285"/>
  <c r="R285"/>
  <c r="P285"/>
  <c r="BI282"/>
  <c r="BH282"/>
  <c r="BG282"/>
  <c r="BF282"/>
  <c r="T282"/>
  <c r="R282"/>
  <c r="P282"/>
  <c r="BI272"/>
  <c r="BH272"/>
  <c r="BG272"/>
  <c r="BF272"/>
  <c r="T272"/>
  <c r="R272"/>
  <c r="P272"/>
  <c r="BI264"/>
  <c r="BH264"/>
  <c r="BG264"/>
  <c r="BF264"/>
  <c r="T264"/>
  <c r="R264"/>
  <c r="P264"/>
  <c r="BI259"/>
  <c r="BH259"/>
  <c r="BG259"/>
  <c r="BF259"/>
  <c r="T259"/>
  <c r="R259"/>
  <c r="P259"/>
  <c r="BI254"/>
  <c r="BH254"/>
  <c r="BG254"/>
  <c r="BF254"/>
  <c r="T254"/>
  <c r="R254"/>
  <c r="P254"/>
  <c r="BI245"/>
  <c r="BH245"/>
  <c r="BG245"/>
  <c r="BF245"/>
  <c r="T245"/>
  <c r="R245"/>
  <c r="P245"/>
  <c r="BI243"/>
  <c r="BH243"/>
  <c r="BG243"/>
  <c r="BF243"/>
  <c r="T243"/>
  <c r="R243"/>
  <c r="P243"/>
  <c r="BI241"/>
  <c r="BH241"/>
  <c r="BG241"/>
  <c r="BF241"/>
  <c r="T241"/>
  <c r="R241"/>
  <c r="P241"/>
  <c r="BI234"/>
  <c r="BH234"/>
  <c r="BG234"/>
  <c r="BF234"/>
  <c r="T234"/>
  <c r="R234"/>
  <c r="P234"/>
  <c r="BI230"/>
  <c r="BH230"/>
  <c r="BG230"/>
  <c r="BF230"/>
  <c r="T230"/>
  <c r="R230"/>
  <c r="P230"/>
  <c r="BI227"/>
  <c r="BH227"/>
  <c r="BG227"/>
  <c r="BF227"/>
  <c r="T227"/>
  <c r="R227"/>
  <c r="P227"/>
  <c r="BI226"/>
  <c r="BH226"/>
  <c r="BG226"/>
  <c r="BF226"/>
  <c r="T226"/>
  <c r="R226"/>
  <c r="P226"/>
  <c r="BI225"/>
  <c r="BH225"/>
  <c r="BG225"/>
  <c r="BF225"/>
  <c r="T225"/>
  <c r="R225"/>
  <c r="P225"/>
  <c r="BI223"/>
  <c r="BH223"/>
  <c r="BG223"/>
  <c r="BF223"/>
  <c r="T223"/>
  <c r="R223"/>
  <c r="P223"/>
  <c r="BI218"/>
  <c r="BH218"/>
  <c r="BG218"/>
  <c r="BF218"/>
  <c r="T218"/>
  <c r="R218"/>
  <c r="P218"/>
  <c r="BI217"/>
  <c r="BH217"/>
  <c r="BG217"/>
  <c r="BF217"/>
  <c r="T217"/>
  <c r="R217"/>
  <c r="P217"/>
  <c r="BI213"/>
  <c r="BH213"/>
  <c r="BG213"/>
  <c r="BF213"/>
  <c r="T213"/>
  <c r="R213"/>
  <c r="P213"/>
  <c r="BI212"/>
  <c r="BH212"/>
  <c r="BG212"/>
  <c r="BF212"/>
  <c r="T212"/>
  <c r="R212"/>
  <c r="P212"/>
  <c r="BI208"/>
  <c r="BH208"/>
  <c r="BG208"/>
  <c r="BF208"/>
  <c r="T208"/>
  <c r="R208"/>
  <c r="P208"/>
  <c r="BI207"/>
  <c r="BH207"/>
  <c r="BG207"/>
  <c r="BF207"/>
  <c r="T207"/>
  <c r="R207"/>
  <c r="P207"/>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0"/>
  <c r="BH190"/>
  <c r="BG190"/>
  <c r="BF190"/>
  <c r="T190"/>
  <c r="R190"/>
  <c r="P190"/>
  <c r="BI182"/>
  <c r="BH182"/>
  <c r="BG182"/>
  <c r="BF182"/>
  <c r="T182"/>
  <c r="R182"/>
  <c r="P182"/>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7"/>
  <c r="BH147"/>
  <c r="BG147"/>
  <c r="BF147"/>
  <c r="T147"/>
  <c r="R147"/>
  <c r="P147"/>
  <c r="BI142"/>
  <c r="BH142"/>
  <c r="BG142"/>
  <c r="BF142"/>
  <c r="T142"/>
  <c r="R142"/>
  <c r="P142"/>
  <c r="BI140"/>
  <c r="BH140"/>
  <c r="BG140"/>
  <c r="BF140"/>
  <c r="T140"/>
  <c r="R140"/>
  <c r="P140"/>
  <c r="BI136"/>
  <c r="BH136"/>
  <c r="BG136"/>
  <c r="BF136"/>
  <c r="T136"/>
  <c r="R136"/>
  <c r="P136"/>
  <c r="BI129"/>
  <c r="BH129"/>
  <c r="BG129"/>
  <c r="BF129"/>
  <c r="T129"/>
  <c r="R129"/>
  <c r="P129"/>
  <c r="BI126"/>
  <c r="BH126"/>
  <c r="BG126"/>
  <c r="BF126"/>
  <c r="T126"/>
  <c r="R126"/>
  <c r="P126"/>
  <c r="BI111"/>
  <c r="BH111"/>
  <c r="BG111"/>
  <c r="BF111"/>
  <c r="T111"/>
  <c r="R111"/>
  <c r="P111"/>
  <c r="BI106"/>
  <c r="BH106"/>
  <c r="BG106"/>
  <c r="BF106"/>
  <c r="T106"/>
  <c r="R106"/>
  <c r="P106"/>
  <c r="BI103"/>
  <c r="BH103"/>
  <c r="BG103"/>
  <c r="BF103"/>
  <c r="T103"/>
  <c r="R103"/>
  <c r="P103"/>
  <c r="BI100"/>
  <c r="BH100"/>
  <c r="BG100"/>
  <c r="BF100"/>
  <c r="T100"/>
  <c r="R100"/>
  <c r="P100"/>
  <c r="BI94"/>
  <c r="BH94"/>
  <c r="BG94"/>
  <c r="BF94"/>
  <c r="T94"/>
  <c r="R94"/>
  <c r="P94"/>
  <c r="J87"/>
  <c r="F87"/>
  <c r="F85"/>
  <c r="E83"/>
  <c r="J54"/>
  <c r="F54"/>
  <c r="F52"/>
  <c r="E50"/>
  <c r="J24"/>
  <c r="E24"/>
  <c r="J88"/>
  <c r="J23"/>
  <c r="J18"/>
  <c r="E18"/>
  <c r="F88"/>
  <c r="J17"/>
  <c r="J12"/>
  <c r="J52"/>
  <c r="E7"/>
  <c r="E48"/>
  <c i="1" r="L50"/>
  <c r="AM50"/>
  <c r="AM49"/>
  <c r="L49"/>
  <c r="AM47"/>
  <c r="L47"/>
  <c r="L45"/>
  <c r="L44"/>
  <c i="2" r="J367"/>
  <c i="3" r="BK161"/>
  <c r="BK120"/>
  <c r="J87"/>
  <c i="5" r="BK290"/>
  <c i="6" r="BK257"/>
  <c i="8" r="J634"/>
  <c r="J128"/>
  <c i="12" r="J96"/>
  <c i="14" r="J121"/>
  <c i="2" r="BK347"/>
  <c r="J336"/>
  <c i="3" r="BK218"/>
  <c r="J183"/>
  <c r="BK179"/>
  <c i="5" r="J281"/>
  <c i="8" r="BK610"/>
  <c r="J569"/>
  <c i="10" r="BK106"/>
  <c i="13" r="J110"/>
  <c i="2" r="J299"/>
  <c r="BK319"/>
  <c r="J94"/>
  <c i="3" r="J177"/>
  <c i="5" r="J99"/>
  <c i="8" r="J585"/>
  <c r="J662"/>
  <c i="12" r="J104"/>
  <c i="13" r="J108"/>
  <c i="15" r="J112"/>
  <c i="2" r="J155"/>
  <c r="BK310"/>
  <c r="J151"/>
  <c r="J217"/>
  <c i="5" r="J273"/>
  <c i="6" r="BK114"/>
  <c r="BK252"/>
  <c r="J224"/>
  <c i="8" r="BK543"/>
  <c r="J322"/>
  <c i="9" r="BK123"/>
  <c i="12" r="BK103"/>
  <c i="15" r="BK93"/>
  <c i="3" r="J100"/>
  <c i="6" r="J227"/>
  <c i="7" r="J94"/>
  <c i="8" r="BK391"/>
  <c r="J513"/>
  <c i="12" r="J144"/>
  <c i="13" r="BK108"/>
  <c i="15" r="J93"/>
  <c i="2" r="BK309"/>
  <c r="J290"/>
  <c r="F34"/>
  <c i="3" r="J161"/>
  <c r="J93"/>
  <c i="6" r="BK92"/>
  <c r="BK185"/>
  <c i="8" r="BK303"/>
  <c r="BK171"/>
  <c r="J560"/>
  <c r="J624"/>
  <c r="J153"/>
  <c r="BK592"/>
  <c r="BK184"/>
  <c i="11" r="BK137"/>
  <c i="12" r="J138"/>
  <c i="15" r="BK103"/>
  <c i="3" r="BK98"/>
  <c r="BK207"/>
  <c i="6" r="BK102"/>
  <c i="8" r="J551"/>
  <c r="J122"/>
  <c i="11" r="BK131"/>
  <c i="12" r="J103"/>
  <c i="15" r="J101"/>
  <c i="2" r="BK314"/>
  <c i="3" r="BK91"/>
  <c r="BK150"/>
  <c i="5" r="BK229"/>
  <c i="6" r="BK295"/>
  <c i="8" r="BK560"/>
  <c i="10" r="J137"/>
  <c i="12" r="J92"/>
  <c i="15" r="J121"/>
  <c i="3" r="BK107"/>
  <c i="5" r="BK165"/>
  <c i="6" r="J182"/>
  <c i="8" r="J483"/>
  <c r="J171"/>
  <c i="12" r="J89"/>
  <c r="BK119"/>
  <c i="15" r="BK98"/>
  <c i="2" r="J310"/>
  <c i="3" r="J226"/>
  <c r="J114"/>
  <c i="4" r="F36"/>
  <c i="1" r="BC57"/>
  <c i="8" r="BK229"/>
  <c i="10" r="J115"/>
  <c i="2" r="BK243"/>
  <c i="3" r="BK102"/>
  <c r="BK190"/>
  <c r="BK118"/>
  <c i="6" r="BK227"/>
  <c i="8" r="J511"/>
  <c i="12" r="J86"/>
  <c i="14" r="BK117"/>
  <c i="2" r="J198"/>
  <c i="3" r="J85"/>
  <c r="J150"/>
  <c i="5" r="BK307"/>
  <c i="6" r="J365"/>
  <c i="8" r="BK655"/>
  <c i="12" r="BK100"/>
  <c i="2" r="J351"/>
  <c i="3" r="BK224"/>
  <c i="5" r="J113"/>
  <c i="6" r="J175"/>
  <c i="8" r="J222"/>
  <c i="10" r="J113"/>
  <c i="12" r="BK140"/>
  <c i="14" r="BK100"/>
  <c i="15" r="J116"/>
  <c i="2" r="BK198"/>
  <c r="BK317"/>
  <c i="5" r="BK158"/>
  <c i="6" r="J179"/>
  <c r="BK126"/>
  <c i="8" r="J629"/>
  <c r="BK662"/>
  <c i="10" r="BK103"/>
  <c i="12" r="BK93"/>
  <c i="14" r="BK104"/>
  <c i="2" r="BK142"/>
  <c r="J293"/>
  <c r="J34"/>
  <c i="3" r="BK142"/>
  <c r="J201"/>
  <c i="5" r="BK200"/>
  <c i="6" r="BK161"/>
  <c i="8" r="BK276"/>
  <c r="BK513"/>
  <c r="BK238"/>
  <c r="J255"/>
  <c r="BK463"/>
  <c r="BK686"/>
  <c r="J553"/>
  <c i="9" r="BK143"/>
  <c i="12" r="BK112"/>
  <c i="14" r="J104"/>
  <c i="15" r="BK113"/>
  <c i="3" r="J199"/>
  <c i="5" r="BK99"/>
  <c i="6" r="J263"/>
  <c i="8" r="BK519"/>
  <c r="BK511"/>
  <c i="10" r="BK115"/>
  <c i="12" r="J108"/>
  <c i="2" r="J347"/>
  <c r="J343"/>
  <c i="3" r="J159"/>
  <c r="BK199"/>
  <c i="6" r="BK137"/>
  <c i="8" r="BK96"/>
  <c i="10" r="J103"/>
  <c i="12" r="J113"/>
  <c i="2" r="BK161"/>
  <c r="J317"/>
  <c i="5" r="BK250"/>
  <c i="6" r="BK334"/>
  <c i="8" r="J571"/>
  <c i="9" r="J126"/>
  <c i="12" r="J124"/>
  <c i="13" r="BK110"/>
  <c i="15" r="BK102"/>
  <c i="2" r="BK207"/>
  <c r="BK290"/>
  <c i="3" r="J167"/>
  <c r="J112"/>
  <c i="6" r="J292"/>
  <c i="8" r="BK634"/>
  <c i="9" r="J88"/>
  <c i="12" r="BK121"/>
  <c i="14" r="BK125"/>
  <c i="1" r="AS54"/>
  <c i="6" r="BK352"/>
  <c i="8" r="J206"/>
  <c i="11" r="BK93"/>
  <c i="12" r="BK122"/>
  <c i="2" r="BK285"/>
  <c r="J157"/>
  <c i="3" r="J224"/>
  <c r="J220"/>
  <c i="5" r="J235"/>
  <c i="6" r="BK169"/>
  <c i="8" r="J481"/>
  <c i="11" r="J109"/>
  <c i="12" r="J116"/>
  <c i="15" r="BK92"/>
  <c i="2" r="BK140"/>
  <c i="8" r="BK690"/>
  <c i="9" r="BK119"/>
  <c i="11" r="BK120"/>
  <c i="12" r="J143"/>
  <c i="14" r="BK108"/>
  <c i="2" r="BK203"/>
  <c i="3" r="BK132"/>
  <c i="4" r="J34"/>
  <c i="1" r="AW57"/>
  <c i="8" r="J109"/>
  <c r="J671"/>
  <c i="10" r="BK113"/>
  <c i="12" r="BK91"/>
  <c i="13" r="BK89"/>
  <c i="2" r="J129"/>
  <c r="J309"/>
  <c r="J201"/>
  <c i="5" r="BK256"/>
  <c i="6" r="BK288"/>
  <c r="J308"/>
  <c i="8" r="J573"/>
  <c r="BK315"/>
  <c i="9" r="J102"/>
  <c i="11" r="J99"/>
  <c i="12" r="J111"/>
  <c i="15" r="J128"/>
  <c i="2" r="BK304"/>
  <c r="BK218"/>
  <c i="5" r="BK304"/>
  <c i="6" r="J331"/>
  <c i="7" r="BK89"/>
  <c i="8" r="BK595"/>
  <c r="J116"/>
  <c i="10" r="BK125"/>
  <c i="12" r="J142"/>
  <c r="BK105"/>
  <c i="15" r="J100"/>
  <c i="3" r="BK194"/>
  <c r="J89"/>
  <c i="5" r="J277"/>
  <c i="6" r="J295"/>
  <c i="8" r="BK481"/>
  <c r="BK100"/>
  <c r="BK433"/>
  <c r="BK153"/>
  <c r="J469"/>
  <c r="J556"/>
  <c r="BK648"/>
  <c r="J545"/>
  <c r="J405"/>
  <c i="12" r="BK114"/>
  <c i="13" r="J92"/>
  <c i="3" r="J173"/>
  <c i="6" r="BK248"/>
  <c r="J321"/>
  <c i="8" r="BK571"/>
  <c i="9" r="J115"/>
  <c i="12" r="BK90"/>
  <c i="15" r="J125"/>
  <c i="2" r="J272"/>
  <c i="3" r="BK126"/>
  <c r="BK173"/>
  <c r="BK230"/>
  <c i="5" r="J139"/>
  <c i="7" r="F37"/>
  <c i="15" r="J95"/>
  <c i="2" r="BK259"/>
  <c i="3" r="BK192"/>
  <c i="5" r="J95"/>
  <c i="6" r="BK173"/>
  <c i="8" r="J229"/>
  <c r="BK190"/>
  <c i="12" r="BK127"/>
  <c r="BK124"/>
  <c i="15" r="BK121"/>
  <c i="2" r="J243"/>
  <c r="BK241"/>
  <c i="3" r="J179"/>
  <c r="J98"/>
  <c i="5" r="J229"/>
  <c i="6" r="BK167"/>
  <c i="8" r="BK534"/>
  <c r="J648"/>
  <c i="11" r="J106"/>
  <c i="12" r="J101"/>
  <c i="15" r="BK107"/>
  <c i="2" r="BK254"/>
  <c i="3" r="J134"/>
  <c r="BK183"/>
  <c i="6" r="BK283"/>
  <c i="8" r="BK251"/>
  <c i="12" r="BK129"/>
  <c r="BK111"/>
  <c i="15" r="BK125"/>
  <c i="2" r="BK299"/>
  <c r="J296"/>
  <c i="3" r="BK159"/>
  <c r="BK214"/>
  <c i="4" r="BK84"/>
  <c i="6" r="J199"/>
  <c r="BK156"/>
  <c i="8" r="J190"/>
  <c i="12" r="BK110"/>
  <c r="J120"/>
  <c i="2" r="BK217"/>
  <c r="BK165"/>
  <c i="5" r="BK181"/>
  <c i="6" r="BK134"/>
  <c r="J188"/>
  <c i="8" r="BK553"/>
  <c r="J351"/>
  <c i="9" r="J137"/>
  <c i="12" r="BK106"/>
  <c i="15" r="J89"/>
  <c i="3" r="J197"/>
  <c r="BK128"/>
  <c i="6" r="J344"/>
  <c r="BK182"/>
  <c i="8" r="J543"/>
  <c r="BK506"/>
  <c i="10" r="J89"/>
  <c i="12" r="BK98"/>
  <c i="14" r="J113"/>
  <c i="2" r="BK245"/>
  <c r="J223"/>
  <c r="J245"/>
  <c i="5" r="J300"/>
  <c i="6" r="BK318"/>
  <c i="7" r="J34"/>
  <c i="12" r="BK116"/>
  <c i="13" r="BK101"/>
  <c i="2" r="J319"/>
  <c r="J126"/>
  <c i="3" r="BK146"/>
  <c i="5" r="J256"/>
  <c i="6" r="J161"/>
  <c i="8" r="J198"/>
  <c r="J531"/>
  <c i="9" r="J113"/>
  <c i="12" r="BK109"/>
  <c r="BK135"/>
  <c i="15" r="BK120"/>
  <c i="3" r="J214"/>
  <c r="BK181"/>
  <c i="4" r="F35"/>
  <c i="1" r="BB57"/>
  <c i="6" r="J252"/>
  <c i="8" r="J238"/>
  <c r="BK573"/>
  <c r="J314"/>
  <c r="J626"/>
  <c r="BK147"/>
  <c r="J494"/>
  <c r="J155"/>
  <c r="BK551"/>
  <c r="BK653"/>
  <c i="12" r="J97"/>
  <c i="14" r="BK121"/>
  <c i="3" r="BK110"/>
  <c r="J142"/>
  <c i="5" r="BK277"/>
  <c i="8" r="J519"/>
  <c r="BK527"/>
  <c i="10" r="J93"/>
  <c i="13" r="J89"/>
  <c i="2" r="J207"/>
  <c r="J225"/>
  <c i="3" r="J209"/>
  <c r="J169"/>
  <c i="5" r="J154"/>
  <c i="6" r="BK131"/>
  <c r="J277"/>
  <c i="8" r="BK688"/>
  <c i="11" r="J120"/>
  <c i="12" r="J107"/>
  <c i="15" r="J123"/>
  <c i="2" r="BK163"/>
  <c i="5" r="BK223"/>
  <c i="6" r="J98"/>
  <c i="8" r="BK624"/>
  <c r="J588"/>
  <c i="10" r="BK137"/>
  <c i="12" r="BK126"/>
  <c i="13" r="J101"/>
  <c i="2" r="BK336"/>
  <c r="J106"/>
  <c i="3" r="BK211"/>
  <c r="BK95"/>
  <c i="6" r="BK110"/>
  <c r="BK116"/>
  <c i="8" r="J655"/>
  <c i="11" r="BK89"/>
  <c i="12" r="J119"/>
  <c i="15" r="J103"/>
  <c i="2" r="BK155"/>
  <c i="3" r="J185"/>
  <c r="BK188"/>
  <c i="5" r="J304"/>
  <c i="6" r="J326"/>
  <c i="8" r="BK128"/>
  <c i="9" r="J92"/>
  <c i="12" r="J100"/>
  <c i="14" r="J84"/>
  <c i="2" r="BK225"/>
  <c r="BK208"/>
  <c i="3" r="BK171"/>
  <c r="BK227"/>
  <c i="5" r="BK173"/>
  <c i="6" r="BK270"/>
  <c i="8" r="J592"/>
  <c i="9" r="J97"/>
  <c i="15" r="J107"/>
  <c i="2" r="J159"/>
  <c i="8" r="BK294"/>
  <c r="BK659"/>
  <c i="12" r="BK142"/>
  <c i="13" r="J109"/>
  <c i="15" r="BK91"/>
  <c i="3" r="BK187"/>
  <c r="J95"/>
  <c i="5" r="BK147"/>
  <c i="6" r="J137"/>
  <c i="8" r="J315"/>
  <c r="BK667"/>
  <c i="9" r="BK126"/>
  <c i="12" r="J93"/>
  <c r="J102"/>
  <c i="8" r="BK331"/>
  <c i="10" r="J99"/>
  <c i="12" r="BK137"/>
  <c i="15" r="J102"/>
  <c i="3" r="J101"/>
  <c i="6" r="BK194"/>
  <c r="BK321"/>
  <c i="8" r="BK135"/>
  <c r="J441"/>
  <c i="12" r="J146"/>
  <c i="13" r="J107"/>
  <c i="2" r="BK367"/>
  <c r="J163"/>
  <c i="3" r="J130"/>
  <c r="J230"/>
  <c r="J153"/>
  <c i="6" r="BK277"/>
  <c i="8" r="BK449"/>
  <c r="BK503"/>
  <c i="11" r="BK115"/>
  <c i="12" r="BK86"/>
  <c i="15" r="J109"/>
  <c i="2" r="J142"/>
  <c i="3" r="J91"/>
  <c i="6" r="J261"/>
  <c i="8" r="J527"/>
  <c r="J391"/>
  <c i="10" r="BK89"/>
  <c i="12" r="BK143"/>
  <c i="15" r="J98"/>
  <c i="2" r="BK196"/>
  <c r="BK159"/>
  <c i="3" r="J146"/>
  <c r="BK163"/>
  <c r="J229"/>
  <c i="5" r="J128"/>
  <c i="6" r="J303"/>
  <c i="8" r="J424"/>
  <c r="BK427"/>
  <c i="10" r="BK129"/>
  <c i="12" r="BK128"/>
  <c i="13" r="BK111"/>
  <c i="15" r="BK123"/>
  <c i="2" r="BK213"/>
  <c i="3" r="J132"/>
  <c r="BK229"/>
  <c i="6" r="BK360"/>
  <c i="8" r="J388"/>
  <c i="10" r="BK120"/>
  <c i="12" r="BK130"/>
  <c i="15" r="BK90"/>
  <c i="2" r="BK334"/>
  <c i="3" r="J187"/>
  <c r="J205"/>
  <c i="6" r="J313"/>
  <c i="8" r="BK284"/>
  <c r="J473"/>
  <c i="12" r="BK118"/>
  <c i="13" r="BK107"/>
  <c i="2" r="J285"/>
  <c r="BK194"/>
  <c r="J356"/>
  <c r="J167"/>
  <c i="5" r="J132"/>
  <c r="J260"/>
  <c i="6" r="J221"/>
  <c r="BK354"/>
  <c i="8" r="BK644"/>
  <c r="BK545"/>
  <c r="BK674"/>
  <c i="10" r="J129"/>
  <c i="12" r="BK145"/>
  <c r="J118"/>
  <c i="15" r="BK89"/>
  <c i="3" r="J155"/>
  <c r="J222"/>
  <c i="6" r="J338"/>
  <c r="BK146"/>
  <c i="8" r="J523"/>
  <c i="9" r="J135"/>
  <c i="11" r="J125"/>
  <c i="12" r="BK94"/>
  <c i="13" r="BK97"/>
  <c i="2" r="BK359"/>
  <c r="BK351"/>
  <c r="BK151"/>
  <c i="5" r="BK300"/>
  <c i="6" r="J114"/>
  <c i="8" r="J280"/>
  <c r="BK499"/>
  <c i="10" r="J120"/>
  <c i="12" r="BK138"/>
  <c r="BK88"/>
  <c i="14" r="BK113"/>
  <c i="2" r="BK223"/>
  <c r="BK167"/>
  <c r="J172"/>
  <c i="5" r="J307"/>
  <c i="6" r="J169"/>
  <c r="J329"/>
  <c i="8" r="BK523"/>
  <c r="J477"/>
  <c i="9" r="J109"/>
  <c i="11" r="J131"/>
  <c i="12" r="BK108"/>
  <c i="13" r="J90"/>
  <c i="3" r="J148"/>
  <c r="J171"/>
  <c r="J216"/>
  <c i="6" r="BK331"/>
  <c i="8" r="J601"/>
  <c r="J445"/>
  <c r="J135"/>
  <c r="BK437"/>
  <c r="BK165"/>
  <c r="BK489"/>
  <c r="J433"/>
  <c r="J610"/>
  <c r="J680"/>
  <c i="11" r="BK109"/>
  <c i="12" r="BK96"/>
  <c i="3" r="BK138"/>
  <c r="BK101"/>
  <c i="6" r="J173"/>
  <c i="7" r="BK85"/>
  <c i="8" r="BK268"/>
  <c i="9" r="J131"/>
  <c i="12" r="BK97"/>
  <c i="15" r="BK101"/>
  <c i="2" r="J111"/>
  <c r="J182"/>
  <c i="3" r="BK93"/>
  <c r="J120"/>
  <c i="6" r="BK204"/>
  <c i="8" r="J688"/>
  <c r="BK585"/>
  <c i="12" r="BK102"/>
  <c r="J126"/>
  <c i="2" r="J340"/>
  <c i="3" r="BK130"/>
  <c i="5" r="BK235"/>
  <c i="6" r="BK151"/>
  <c r="BK303"/>
  <c i="8" r="BK613"/>
  <c r="BK116"/>
  <c i="12" r="J106"/>
  <c i="15" r="BK100"/>
  <c r="J91"/>
  <c i="2" r="BK343"/>
  <c i="3" r="J110"/>
  <c r="BK222"/>
  <c i="6" r="BK338"/>
  <c i="8" r="BK322"/>
  <c i="10" r="BK93"/>
  <c i="12" r="BK144"/>
  <c i="2" r="BK366"/>
  <c r="J153"/>
  <c i="3" r="BK216"/>
  <c i="5" r="BK89"/>
  <c i="8" r="J506"/>
  <c i="9" r="J123"/>
  <c i="12" r="J145"/>
  <c i="15" r="BK116"/>
  <c i="2" r="BK103"/>
  <c i="3" r="J122"/>
  <c r="J227"/>
  <c i="5" r="BK132"/>
  <c i="6" r="J288"/>
  <c i="8" r="BK639"/>
  <c r="J382"/>
  <c i="12" r="J123"/>
  <c i="14" r="J117"/>
  <c i="2" r="J314"/>
  <c i="14" r="J100"/>
  <c i="3" r="BK112"/>
  <c r="BK205"/>
  <c i="5" r="J290"/>
  <c i="6" r="J352"/>
  <c r="BK179"/>
  <c i="8" r="BK469"/>
  <c r="J664"/>
  <c i="12" r="BK107"/>
  <c i="14" r="J96"/>
  <c i="2" r="J359"/>
  <c r="BK370"/>
  <c r="BK282"/>
  <c i="5" r="J267"/>
  <c i="6" r="J334"/>
  <c r="BK348"/>
  <c i="8" r="J251"/>
  <c r="BK671"/>
  <c i="9" r="BK137"/>
  <c i="11" r="BK113"/>
  <c i="12" r="BK113"/>
  <c i="14" r="BK88"/>
  <c i="15" r="BK97"/>
  <c i="2" r="BK190"/>
  <c r="J100"/>
  <c i="5" r="BK139"/>
  <c i="6" r="BK350"/>
  <c i="8" r="J147"/>
  <c r="J613"/>
  <c i="11" r="J115"/>
  <c i="12" r="J98"/>
  <c i="13" r="BK109"/>
  <c i="2" r="J259"/>
  <c i="3" r="BK136"/>
  <c r="BK122"/>
  <c i="5" r="BK267"/>
  <c i="6" r="J102"/>
  <c r="BK313"/>
  <c i="8" r="J449"/>
  <c r="J165"/>
  <c r="J427"/>
  <c r="BK155"/>
  <c r="BK264"/>
  <c r="J459"/>
  <c r="J690"/>
  <c r="BK556"/>
  <c r="J659"/>
  <c i="12" r="J137"/>
  <c i="13" r="BK106"/>
  <c i="15" r="BK112"/>
  <c i="3" r="BK213"/>
  <c i="5" r="J147"/>
  <c i="6" r="J354"/>
  <c i="8" r="BK405"/>
  <c r="J96"/>
  <c i="12" r="J105"/>
  <c i="14" r="BK96"/>
  <c i="2" r="J213"/>
  <c r="BK272"/>
  <c i="3" r="J128"/>
  <c r="J103"/>
  <c i="5" r="J200"/>
  <c i="6" r="BK154"/>
  <c i="8" r="BK272"/>
  <c i="9" r="BK92"/>
  <c i="13" r="J95"/>
  <c i="2" r="J366"/>
  <c r="J203"/>
  <c i="3" r="J181"/>
  <c i="5" r="J121"/>
  <c i="6" r="J167"/>
  <c i="8" r="J276"/>
  <c r="J653"/>
  <c i="11" r="BK99"/>
  <c i="12" r="J127"/>
  <c i="15" r="BK105"/>
  <c i="2" r="BK182"/>
  <c r="BK212"/>
  <c i="3" r="BK169"/>
  <c r="J203"/>
  <c i="6" r="J194"/>
  <c r="J142"/>
  <c i="8" r="BK565"/>
  <c i="12" r="BK146"/>
  <c i="13" r="BK93"/>
  <c i="2" r="J208"/>
  <c r="BK296"/>
  <c i="3" r="BK124"/>
  <c r="BK104"/>
  <c i="5" r="BK121"/>
  <c i="6" r="BK224"/>
  <c i="8" r="BK561"/>
  <c i="11" r="J137"/>
  <c i="12" r="J87"/>
  <c i="15" r="J119"/>
  <c i="2" r="J323"/>
  <c i="3" r="J136"/>
  <c r="BK165"/>
  <c i="5" r="BK128"/>
  <c i="6" r="BK188"/>
  <c i="7" r="F34"/>
  <c i="15" r="J120"/>
  <c i="2" r="BK94"/>
  <c i="11" r="BK103"/>
  <c i="12" r="J109"/>
  <c i="15" r="J115"/>
  <c i="2" r="BK100"/>
  <c r="J190"/>
  <c r="BK126"/>
  <c i="3" r="BK87"/>
  <c i="5" r="J223"/>
  <c i="6" r="BK159"/>
  <c i="8" r="J184"/>
  <c i="12" r="BK104"/>
  <c i="13" r="J111"/>
  <c i="2" r="BK363"/>
  <c r="J103"/>
  <c i="3" r="J118"/>
  <c r="BK100"/>
  <c i="5" r="BK188"/>
  <c i="6" r="J110"/>
  <c i="8" r="J565"/>
  <c i="11" r="J103"/>
  <c i="12" r="BK139"/>
  <c i="2" r="J218"/>
  <c i="3" r="BK175"/>
  <c i="6" r="J164"/>
  <c r="J318"/>
  <c i="8" r="J145"/>
  <c r="BK255"/>
  <c i="11" r="BK129"/>
  <c i="12" r="BK95"/>
  <c i="15" r="BK115"/>
  <c i="2" r="BK157"/>
  <c r="J140"/>
  <c r="J196"/>
  <c i="5" r="BK260"/>
  <c i="6" r="BK263"/>
  <c r="J248"/>
  <c i="8" r="BK455"/>
  <c r="J268"/>
  <c i="11" r="J113"/>
  <c i="12" r="BK89"/>
  <c i="13" r="BK94"/>
  <c i="2" r="J227"/>
  <c r="J226"/>
  <c r="J169"/>
  <c i="5" r="BK95"/>
  <c i="6" r="J217"/>
  <c r="BK217"/>
  <c i="8" r="J139"/>
  <c r="BK306"/>
  <c i="10" r="J131"/>
  <c i="12" r="BK123"/>
  <c i="13" r="BK90"/>
  <c i="15" r="J105"/>
  <c i="3" r="BK114"/>
  <c r="J207"/>
  <c i="5" r="BK273"/>
  <c i="6" r="J134"/>
  <c i="7" r="BK94"/>
  <c i="8" r="BK206"/>
  <c r="BK569"/>
  <c r="J294"/>
  <c r="BK494"/>
  <c r="BK606"/>
  <c r="BK388"/>
  <c r="BK540"/>
  <c i="10" r="BK131"/>
  <c i="12" r="J121"/>
  <c i="3" r="BK148"/>
  <c r="BK103"/>
  <c i="5" r="BK281"/>
  <c i="6" r="BK104"/>
  <c i="8" r="BK351"/>
  <c r="BK122"/>
  <c i="12" r="J140"/>
  <c i="14" r="J108"/>
  <c i="2" r="J147"/>
  <c r="J241"/>
  <c i="3" r="J163"/>
  <c r="BK106"/>
  <c i="5" r="J271"/>
  <c i="6" r="J348"/>
  <c i="8" r="J331"/>
  <c r="J416"/>
  <c i="12" r="J95"/>
  <c i="14" r="J125"/>
  <c i="2" r="BK226"/>
  <c i="3" r="J190"/>
  <c r="BK116"/>
  <c i="6" r="J104"/>
  <c r="J299"/>
  <c i="9" r="BK113"/>
  <c i="12" r="BK117"/>
  <c i="13" r="BK99"/>
  <c i="2" r="BK323"/>
  <c i="3" r="J126"/>
  <c r="J175"/>
  <c r="J165"/>
  <c i="6" r="BK234"/>
  <c i="8" r="J534"/>
  <c r="J684"/>
  <c i="12" r="J94"/>
  <c i="15" r="J97"/>
  <c i="2" r="BK201"/>
  <c i="3" r="J138"/>
  <c r="BK85"/>
  <c i="5" r="J89"/>
  <c i="6" r="BK344"/>
  <c r="BK242"/>
  <c i="9" r="J119"/>
  <c i="12" r="J122"/>
  <c i="15" r="BK110"/>
  <c i="2" r="BK264"/>
  <c i="3" r="BK197"/>
  <c r="BK185"/>
  <c i="6" r="J159"/>
  <c r="J204"/>
  <c i="8" r="J217"/>
  <c i="9" r="BK109"/>
  <c i="13" r="J93"/>
  <c i="2" r="BK153"/>
  <c r="J234"/>
  <c r="J254"/>
  <c r="J327"/>
  <c i="5" r="BK242"/>
  <c i="6" r="J120"/>
  <c r="J211"/>
  <c r="J92"/>
  <c i="8" r="BK459"/>
  <c r="J437"/>
  <c i="10" r="J106"/>
  <c i="12" r="J130"/>
  <c r="BK125"/>
  <c i="2" r="BK356"/>
  <c i="3" r="J211"/>
  <c i="5" r="J158"/>
  <c i="6" r="J126"/>
  <c i="8" r="J540"/>
  <c r="BK222"/>
  <c i="9" r="BK88"/>
  <c i="11" r="J129"/>
  <c i="12" r="BK87"/>
  <c i="15" r="J113"/>
  <c i="2" r="BK227"/>
  <c r="J370"/>
  <c i="3" r="J188"/>
  <c i="5" r="BK154"/>
  <c i="6" r="BK175"/>
  <c i="8" r="J518"/>
  <c r="J674"/>
  <c i="9" r="J143"/>
  <c i="12" r="BK141"/>
  <c i="13" r="J91"/>
  <c i="15" r="BK119"/>
  <c i="2" r="J304"/>
  <c r="BK327"/>
  <c i="3" r="J105"/>
  <c i="6" r="J270"/>
  <c r="J234"/>
  <c i="8" r="BK588"/>
  <c r="J503"/>
  <c r="J272"/>
  <c i="12" r="J112"/>
  <c r="J139"/>
  <c i="14" r="J92"/>
  <c i="3" r="BK140"/>
  <c r="BK220"/>
  <c r="J124"/>
  <c i="5" r="J105"/>
  <c i="6" r="BK365"/>
  <c i="8" r="BK280"/>
  <c r="BK394"/>
  <c r="BK518"/>
  <c r="J306"/>
  <c r="BK601"/>
  <c r="J300"/>
  <c r="BK445"/>
  <c r="J644"/>
  <c r="BK382"/>
  <c i="12" r="J128"/>
  <c r="J114"/>
  <c i="15" r="BK128"/>
  <c i="3" r="J195"/>
  <c r="BK228"/>
  <c i="6" r="BK308"/>
  <c r="BK299"/>
  <c i="8" r="BK626"/>
  <c i="9" r="BK131"/>
  <c i="12" r="BK115"/>
  <c i="15" r="BK95"/>
  <c i="2" r="BK172"/>
  <c i="3" r="BK144"/>
  <c r="J151"/>
  <c i="5" r="J250"/>
  <c i="6" r="J350"/>
  <c r="BK261"/>
  <c i="10" r="BK109"/>
  <c i="12" r="J135"/>
  <c i="13" r="BK95"/>
  <c i="2" r="J334"/>
  <c r="F35"/>
  <c r="BK230"/>
  <c r="J136"/>
  <c i="3" r="BK209"/>
  <c r="BK195"/>
  <c i="6" r="BK326"/>
  <c r="J151"/>
  <c i="8" r="BK311"/>
  <c r="J311"/>
  <c i="12" r="BK101"/>
  <c r="J110"/>
  <c i="15" r="J94"/>
  <c i="2" r="J264"/>
  <c r="J194"/>
  <c i="3" r="BK177"/>
  <c r="J104"/>
  <c i="5" r="BK105"/>
  <c i="6" r="BK292"/>
  <c i="7" r="F36"/>
  <c i="15" r="J110"/>
  <c i="2" r="BK136"/>
  <c i="3" r="BK89"/>
  <c r="BK134"/>
  <c r="J108"/>
  <c i="6" r="BK329"/>
  <c i="8" r="BK300"/>
  <c i="9" r="J106"/>
  <c i="12" r="J91"/>
  <c i="14" r="BK92"/>
  <c i="2" r="J282"/>
  <c i="8" r="BK242"/>
  <c i="10" r="J125"/>
  <c i="12" r="BK92"/>
  <c i="13" r="BK105"/>
  <c i="5" r="J242"/>
  <c i="2" r="BK234"/>
  <c i="6" r="J116"/>
  <c r="BK211"/>
  <c i="8" r="J303"/>
  <c i="9" r="BK135"/>
  <c i="12" r="J125"/>
  <c r="J117"/>
  <c i="15" r="J90"/>
  <c i="2" r="J363"/>
  <c r="BK106"/>
  <c r="BK147"/>
  <c i="5" r="J188"/>
  <c i="6" r="J257"/>
  <c i="8" r="J489"/>
  <c r="J667"/>
  <c i="11" r="J89"/>
  <c i="12" r="BK99"/>
  <c i="15" r="BK109"/>
  <c i="3" r="BK105"/>
  <c r="BK151"/>
  <c i="5" r="J165"/>
  <c i="6" r="J283"/>
  <c i="8" r="BK531"/>
  <c r="BK441"/>
  <c r="BK109"/>
  <c r="J394"/>
  <c r="BK629"/>
  <c r="BK314"/>
  <c r="J499"/>
  <c r="BK664"/>
  <c r="J507"/>
  <c i="10" r="BK99"/>
  <c i="12" r="J88"/>
  <c i="3" r="J213"/>
  <c r="J157"/>
  <c i="4" r="F37"/>
  <c i="8" r="BK684"/>
  <c i="11" r="BK106"/>
  <c i="12" r="J136"/>
  <c i="2" r="BK332"/>
  <c i="3" r="BK108"/>
  <c r="BK203"/>
  <c r="J194"/>
  <c i="5" r="BK271"/>
  <c i="6" r="BK164"/>
  <c i="8" r="BK139"/>
  <c i="9" r="BK102"/>
  <c i="12" r="J115"/>
  <c i="13" r="J99"/>
  <c i="15" r="J92"/>
  <c i="3" r="J218"/>
  <c r="J140"/>
  <c i="6" r="BK120"/>
  <c r="BK221"/>
  <c i="8" r="J463"/>
  <c i="9" r="BK106"/>
  <c i="12" r="J129"/>
  <c i="14" r="BK84"/>
  <c i="2" r="F36"/>
  <c r="BK111"/>
  <c i="3" r="BK155"/>
  <c r="BK201"/>
  <c i="5" r="J232"/>
  <c i="6" r="J242"/>
  <c i="8" r="J242"/>
  <c i="9" r="BK115"/>
  <c i="12" r="J141"/>
  <c i="13" r="J97"/>
  <c i="2" r="BK340"/>
  <c r="J161"/>
  <c i="3" r="J116"/>
  <c r="BK157"/>
  <c i="4" r="J84"/>
  <c i="6" r="J146"/>
  <c i="8" r="BK424"/>
  <c r="J284"/>
  <c i="12" r="J90"/>
  <c i="2" r="J165"/>
  <c r="J212"/>
  <c i="3" r="J106"/>
  <c r="J144"/>
  <c i="5" r="J181"/>
  <c r="J173"/>
  <c i="6" r="J185"/>
  <c r="J360"/>
  <c i="7" r="J89"/>
  <c i="8" r="J561"/>
  <c r="J264"/>
  <c i="12" r="J99"/>
  <c i="13" r="BK91"/>
  <c i="2" r="F37"/>
  <c r="J230"/>
  <c i="5" r="BK113"/>
  <c i="6" r="BK98"/>
  <c i="8" r="BK473"/>
  <c r="BK680"/>
  <c i="9" r="BK97"/>
  <c i="12" r="BK136"/>
  <c i="13" r="BK92"/>
  <c i="3" r="J107"/>
  <c r="J102"/>
  <c r="BK167"/>
  <c i="6" r="J154"/>
  <c r="BK142"/>
  <c i="8" r="J455"/>
  <c r="BK198"/>
  <c r="BK483"/>
  <c r="BK217"/>
  <c r="J595"/>
  <c r="J100"/>
  <c r="BK416"/>
  <c r="J606"/>
  <c r="BK477"/>
  <c i="12" r="BK120"/>
  <c i="13" r="J106"/>
  <c i="15" r="BK94"/>
  <c i="3" r="BK153"/>
  <c i="6" r="BK199"/>
  <c r="J131"/>
  <c i="8" r="BK507"/>
  <c i="10" r="J109"/>
  <c i="13" r="J105"/>
  <c i="2" r="BK293"/>
  <c r="J332"/>
  <c r="BK129"/>
  <c i="3" r="J228"/>
  <c r="J192"/>
  <c i="6" r="J156"/>
  <c i="8" r="J639"/>
  <c r="BK145"/>
  <c i="11" r="J93"/>
  <c i="14" r="J88"/>
  <c i="2" r="BK169"/>
  <c i="3" r="BK226"/>
  <c i="5" r="BK232"/>
  <c i="7" r="J85"/>
  <c i="8" r="J686"/>
  <c i="11" r="BK125"/>
  <c i="13" r="J94"/>
  <c i="2" l="1" r="P93"/>
  <c r="R171"/>
  <c r="P326"/>
  <c i="3" r="R84"/>
  <c i="5" r="R88"/>
  <c i="6" r="R203"/>
  <c r="BK325"/>
  <c r="BK324"/>
  <c r="J324"/>
  <c r="J68"/>
  <c i="8" r="P95"/>
  <c r="R432"/>
  <c r="R633"/>
  <c i="9" r="R101"/>
  <c i="11" r="R88"/>
  <c r="R108"/>
  <c i="12" r="R134"/>
  <c r="R133"/>
  <c i="13" r="R88"/>
  <c r="R87"/>
  <c i="2" r="P171"/>
  <c r="BK313"/>
  <c r="J313"/>
  <c r="J68"/>
  <c r="P362"/>
  <c r="P361"/>
  <c i="3" r="BK97"/>
  <c r="J97"/>
  <c r="J62"/>
  <c i="5" r="T88"/>
  <c i="6" r="T91"/>
  <c r="R256"/>
  <c i="7" r="BK84"/>
  <c r="J84"/>
  <c r="J61"/>
  <c i="8" r="T95"/>
  <c r="T432"/>
  <c r="P623"/>
  <c r="T647"/>
  <c i="9" r="T108"/>
  <c i="10" r="R98"/>
  <c r="R108"/>
  <c i="11" r="P98"/>
  <c r="P108"/>
  <c i="13" r="T104"/>
  <c r="T103"/>
  <c i="2" r="T93"/>
  <c r="T229"/>
  <c r="R303"/>
  <c r="T362"/>
  <c r="T361"/>
  <c i="5" r="BK266"/>
  <c r="J266"/>
  <c r="J64"/>
  <c i="6" r="P91"/>
  <c r="BK256"/>
  <c r="J256"/>
  <c r="J65"/>
  <c r="P302"/>
  <c i="7" r="R84"/>
  <c r="R83"/>
  <c r="R82"/>
  <c i="8" r="BK95"/>
  <c r="BK432"/>
  <c r="J432"/>
  <c r="J64"/>
  <c r="BK623"/>
  <c r="J623"/>
  <c r="J68"/>
  <c r="P658"/>
  <c i="9" r="R108"/>
  <c i="10" r="P98"/>
  <c r="P108"/>
  <c i="11" r="T119"/>
  <c i="12" r="T85"/>
  <c r="T84"/>
  <c i="14" r="P83"/>
  <c r="P82"/>
  <c r="P81"/>
  <c i="1" r="AU67"/>
  <c i="2" r="R110"/>
  <c r="BK303"/>
  <c r="J303"/>
  <c r="J67"/>
  <c r="T313"/>
  <c i="5" r="R266"/>
  <c i="6" r="T150"/>
  <c r="T241"/>
  <c r="R302"/>
  <c i="7" r="T84"/>
  <c r="T83"/>
  <c r="T82"/>
  <c i="8" r="P293"/>
  <c r="T555"/>
  <c r="BK658"/>
  <c r="J658"/>
  <c r="J73"/>
  <c i="9" r="BK125"/>
  <c r="J125"/>
  <c r="J64"/>
  <c i="10" r="T98"/>
  <c i="11" r="BK98"/>
  <c r="J98"/>
  <c r="J62"/>
  <c i="12" r="R85"/>
  <c r="R84"/>
  <c r="R83"/>
  <c i="13" r="P88"/>
  <c r="P87"/>
  <c r="BK104"/>
  <c r="J104"/>
  <c r="J66"/>
  <c i="14" r="BK83"/>
  <c r="BK82"/>
  <c r="BK81"/>
  <c r="J81"/>
  <c i="8" r="T293"/>
  <c r="BK555"/>
  <c r="J555"/>
  <c r="J67"/>
  <c r="BK647"/>
  <c r="J647"/>
  <c r="J72"/>
  <c i="9" r="R87"/>
  <c r="P125"/>
  <c i="10" r="R88"/>
  <c i="11" r="T98"/>
  <c i="12" r="BK134"/>
  <c r="J134"/>
  <c r="J63"/>
  <c i="2" r="T110"/>
  <c r="R313"/>
  <c i="3" r="P84"/>
  <c i="5" r="P180"/>
  <c r="BK299"/>
  <c r="J299"/>
  <c r="J65"/>
  <c i="6" r="BK150"/>
  <c r="J150"/>
  <c r="J62"/>
  <c r="T256"/>
  <c i="8" r="P310"/>
  <c r="R498"/>
  <c r="T658"/>
  <c i="9" r="BK87"/>
  <c r="J87"/>
  <c r="J61"/>
  <c r="T101"/>
  <c i="10" r="T119"/>
  <c i="11" r="BK119"/>
  <c r="J119"/>
  <c r="J65"/>
  <c i="2" r="P110"/>
  <c r="P303"/>
  <c i="3" r="T97"/>
  <c i="5" r="R180"/>
  <c r="P299"/>
  <c i="6" r="P203"/>
  <c r="P325"/>
  <c r="P324"/>
  <c i="7" r="P84"/>
  <c r="P83"/>
  <c r="P82"/>
  <c i="1" r="AU60"/>
  <c i="8" r="BK310"/>
  <c r="J310"/>
  <c r="J63"/>
  <c r="P498"/>
  <c r="P633"/>
  <c i="9" r="BK101"/>
  <c r="J101"/>
  <c r="J62"/>
  <c i="10" r="R119"/>
  <c i="11" r="BK88"/>
  <c r="J88"/>
  <c r="J61"/>
  <c r="BK108"/>
  <c r="J108"/>
  <c r="J64"/>
  <c i="12" r="T134"/>
  <c r="T133"/>
  <c i="14" r="R83"/>
  <c r="R82"/>
  <c r="R81"/>
  <c i="15" r="BK88"/>
  <c r="J88"/>
  <c r="J61"/>
  <c r="BK111"/>
  <c r="J111"/>
  <c r="J64"/>
  <c i="2" r="T171"/>
  <c r="R326"/>
  <c i="3" r="P97"/>
  <c i="5" r="BK88"/>
  <c r="J88"/>
  <c r="J61"/>
  <c r="T266"/>
  <c i="6" r="R91"/>
  <c r="P256"/>
  <c i="8" r="R310"/>
  <c r="P555"/>
  <c r="T633"/>
  <c i="9" r="T87"/>
  <c r="T125"/>
  <c i="10" r="BK88"/>
  <c r="BK119"/>
  <c r="J119"/>
  <c r="J65"/>
  <c i="11" r="R98"/>
  <c r="T108"/>
  <c i="12" r="P134"/>
  <c r="P133"/>
  <c i="13" r="P104"/>
  <c r="P103"/>
  <c i="15" r="T88"/>
  <c r="T99"/>
  <c r="R111"/>
  <c i="2" r="BK110"/>
  <c r="J110"/>
  <c r="J62"/>
  <c r="R229"/>
  <c r="BK326"/>
  <c r="J326"/>
  <c r="J69"/>
  <c i="3" r="R97"/>
  <c i="5" r="T180"/>
  <c r="T299"/>
  <c i="6" r="P150"/>
  <c r="BK241"/>
  <c r="J241"/>
  <c r="J64"/>
  <c r="T325"/>
  <c r="T324"/>
  <c i="8" r="BK293"/>
  <c r="J293"/>
  <c r="J62"/>
  <c r="R555"/>
  <c r="T623"/>
  <c r="R647"/>
  <c i="9" r="P108"/>
  <c i="10" r="BK98"/>
  <c r="J98"/>
  <c r="J62"/>
  <c r="T108"/>
  <c i="11" r="R119"/>
  <c i="15" r="R88"/>
  <c r="P99"/>
  <c r="P108"/>
  <c r="T111"/>
  <c i="2" r="R93"/>
  <c r="R92"/>
  <c r="P229"/>
  <c r="P313"/>
  <c r="P302"/>
  <c r="R362"/>
  <c r="R361"/>
  <c i="3" r="T84"/>
  <c r="T83"/>
  <c r="T82"/>
  <c i="5" r="BK180"/>
  <c r="J180"/>
  <c r="J62"/>
  <c i="6" r="R150"/>
  <c r="P241"/>
  <c r="BK302"/>
  <c r="J302"/>
  <c r="J66"/>
  <c i="8" r="R293"/>
  <c r="BK498"/>
  <c r="J498"/>
  <c r="J66"/>
  <c r="R658"/>
  <c r="R632"/>
  <c i="9" r="P101"/>
  <c i="10" r="T88"/>
  <c r="T87"/>
  <c r="T86"/>
  <c r="BK108"/>
  <c r="J108"/>
  <c r="J64"/>
  <c i="11" r="P88"/>
  <c i="12" r="BK85"/>
  <c r="J85"/>
  <c r="J61"/>
  <c i="14" r="T83"/>
  <c r="T82"/>
  <c r="T81"/>
  <c i="15" r="P88"/>
  <c r="R99"/>
  <c r="T108"/>
  <c r="P118"/>
  <c i="2" r="BK93"/>
  <c r="J93"/>
  <c r="J61"/>
  <c r="BK229"/>
  <c r="J229"/>
  <c r="J64"/>
  <c r="T326"/>
  <c i="3" r="BK84"/>
  <c r="BK83"/>
  <c r="BK82"/>
  <c r="J82"/>
  <c r="J59"/>
  <c i="5" r="P88"/>
  <c r="R299"/>
  <c i="6" r="BK91"/>
  <c r="BK203"/>
  <c r="J203"/>
  <c r="J63"/>
  <c r="R241"/>
  <c r="T302"/>
  <c i="8" r="T310"/>
  <c r="T498"/>
  <c r="BK633"/>
  <c r="BK632"/>
  <c r="J632"/>
  <c r="J70"/>
  <c r="P647"/>
  <c r="P632"/>
  <c i="9" r="P87"/>
  <c r="P86"/>
  <c r="P85"/>
  <c i="1" r="AU62"/>
  <c i="9" r="R125"/>
  <c i="10" r="P88"/>
  <c r="P119"/>
  <c i="11" r="T88"/>
  <c r="T87"/>
  <c r="T86"/>
  <c i="13" r="T88"/>
  <c r="T87"/>
  <c r="T86"/>
  <c i="15" r="BK99"/>
  <c r="J99"/>
  <c r="J62"/>
  <c r="BK108"/>
  <c r="J108"/>
  <c r="J63"/>
  <c r="T118"/>
  <c i="2" r="BK171"/>
  <c r="J171"/>
  <c r="J63"/>
  <c r="T303"/>
  <c r="T302"/>
  <c r="BK362"/>
  <c r="J362"/>
  <c r="J71"/>
  <c i="5" r="P266"/>
  <c i="6" r="T203"/>
  <c r="R325"/>
  <c r="R324"/>
  <c i="8" r="R95"/>
  <c r="R94"/>
  <c r="R93"/>
  <c r="P432"/>
  <c r="R623"/>
  <c i="9" r="BK108"/>
  <c r="J108"/>
  <c r="J63"/>
  <c i="11" r="P119"/>
  <c i="12" r="P85"/>
  <c r="P84"/>
  <c r="P83"/>
  <c i="1" r="AU65"/>
  <c i="13" r="BK88"/>
  <c r="J88"/>
  <c r="J61"/>
  <c r="R104"/>
  <c r="R103"/>
  <c i="15" r="R108"/>
  <c r="P111"/>
  <c r="BK118"/>
  <c r="J118"/>
  <c r="J65"/>
  <c r="R118"/>
  <c i="5" r="BK306"/>
  <c r="J306"/>
  <c r="J66"/>
  <c i="13" r="BK96"/>
  <c r="J96"/>
  <c r="J62"/>
  <c i="8" r="BK493"/>
  <c r="J493"/>
  <c r="J65"/>
  <c i="11" r="BK105"/>
  <c r="J105"/>
  <c r="J63"/>
  <c r="BK136"/>
  <c r="J136"/>
  <c r="J66"/>
  <c i="10" r="BK136"/>
  <c r="J136"/>
  <c r="J66"/>
  <c i="13" r="BK100"/>
  <c r="J100"/>
  <c r="J64"/>
  <c i="9" r="BK142"/>
  <c r="J142"/>
  <c r="J65"/>
  <c i="13" r="BK98"/>
  <c r="J98"/>
  <c r="J63"/>
  <c i="4" r="BK83"/>
  <c r="BK82"/>
  <c r="BK81"/>
  <c r="J81"/>
  <c i="6" r="BK320"/>
  <c r="J320"/>
  <c r="J67"/>
  <c i="8" r="BK628"/>
  <c r="J628"/>
  <c r="J69"/>
  <c i="5" r="BK249"/>
  <c r="J249"/>
  <c r="J63"/>
  <c i="2" r="BK298"/>
  <c r="J298"/>
  <c r="J65"/>
  <c i="7" r="BK93"/>
  <c r="J93"/>
  <c r="J62"/>
  <c i="10" r="BK105"/>
  <c r="J105"/>
  <c r="J63"/>
  <c i="15" r="BK127"/>
  <c r="J127"/>
  <c r="J66"/>
  <c i="14" r="J59"/>
  <c i="15" r="F55"/>
  <c r="BE101"/>
  <c r="BE116"/>
  <c r="J83"/>
  <c r="BE105"/>
  <c r="BE119"/>
  <c r="E48"/>
  <c r="BE89"/>
  <c r="J80"/>
  <c r="BE123"/>
  <c r="BE125"/>
  <c r="BE90"/>
  <c r="BE98"/>
  <c r="BE115"/>
  <c i="14" r="J82"/>
  <c r="J60"/>
  <c i="15" r="BE97"/>
  <c r="BE107"/>
  <c r="BE121"/>
  <c r="BE128"/>
  <c i="14" r="J83"/>
  <c r="J61"/>
  <c i="15" r="BE95"/>
  <c r="BE112"/>
  <c r="BE91"/>
  <c r="BE94"/>
  <c r="BE113"/>
  <c r="BE120"/>
  <c r="BE92"/>
  <c r="BE103"/>
  <c r="BE109"/>
  <c r="BE93"/>
  <c r="BE100"/>
  <c r="BE102"/>
  <c r="BE110"/>
  <c i="14" r="J55"/>
  <c r="BE96"/>
  <c i="13" r="BK103"/>
  <c r="J103"/>
  <c r="J65"/>
  <c i="14" r="F55"/>
  <c r="BE84"/>
  <c r="BE92"/>
  <c r="BE100"/>
  <c i="13" r="BK87"/>
  <c r="J87"/>
  <c r="J60"/>
  <c i="14" r="E48"/>
  <c r="BE104"/>
  <c r="J75"/>
  <c r="BE108"/>
  <c r="BE88"/>
  <c r="BE113"/>
  <c r="BE117"/>
  <c r="BE121"/>
  <c r="BE125"/>
  <c i="13" r="E76"/>
  <c r="BE91"/>
  <c r="BE105"/>
  <c i="12" r="BK84"/>
  <c r="J84"/>
  <c r="J60"/>
  <c i="13" r="BE95"/>
  <c r="J55"/>
  <c r="BE90"/>
  <c r="BE107"/>
  <c r="J52"/>
  <c r="BE89"/>
  <c r="BE92"/>
  <c r="BE93"/>
  <c r="BE97"/>
  <c r="BE108"/>
  <c i="12" r="BK133"/>
  <c r="J133"/>
  <c r="J62"/>
  <c i="13" r="BE109"/>
  <c r="BE99"/>
  <c r="BE111"/>
  <c r="F83"/>
  <c r="BE110"/>
  <c r="BE94"/>
  <c r="BE101"/>
  <c r="BE106"/>
  <c i="12" r="BE117"/>
  <c r="BE123"/>
  <c i="11" r="BK87"/>
  <c r="BK86"/>
  <c r="J86"/>
  <c i="12" r="BE91"/>
  <c r="BE96"/>
  <c r="BE115"/>
  <c r="F55"/>
  <c r="BE97"/>
  <c r="BE108"/>
  <c r="BE114"/>
  <c r="BE118"/>
  <c r="BE128"/>
  <c r="BE111"/>
  <c r="BE121"/>
  <c r="J52"/>
  <c r="BE104"/>
  <c r="E48"/>
  <c r="BE90"/>
  <c r="BE94"/>
  <c r="BE102"/>
  <c r="BE105"/>
  <c r="BE145"/>
  <c r="BE88"/>
  <c r="BE106"/>
  <c r="BE116"/>
  <c r="BE120"/>
  <c r="BE124"/>
  <c r="BE127"/>
  <c r="BE136"/>
  <c r="BE142"/>
  <c r="BE86"/>
  <c r="BE89"/>
  <c r="BE95"/>
  <c r="BE101"/>
  <c r="BE135"/>
  <c r="BE141"/>
  <c r="BE98"/>
  <c r="BE109"/>
  <c r="BE129"/>
  <c r="BE143"/>
  <c r="BE144"/>
  <c r="BE146"/>
  <c r="J55"/>
  <c r="BE99"/>
  <c r="BE100"/>
  <c r="BE110"/>
  <c r="BE126"/>
  <c r="BE139"/>
  <c r="BE87"/>
  <c r="BE92"/>
  <c r="BE93"/>
  <c r="BE103"/>
  <c r="BE107"/>
  <c r="BE112"/>
  <c r="BE122"/>
  <c r="BE125"/>
  <c r="BE137"/>
  <c r="BE138"/>
  <c r="BE140"/>
  <c r="BE113"/>
  <c r="BE119"/>
  <c r="BE130"/>
  <c i="11" r="J55"/>
  <c r="BE99"/>
  <c r="BE125"/>
  <c i="10" r="J88"/>
  <c r="J61"/>
  <c i="11" r="BE93"/>
  <c r="BE109"/>
  <c r="BE131"/>
  <c r="BE137"/>
  <c r="BE113"/>
  <c r="J52"/>
  <c r="BE103"/>
  <c r="BE115"/>
  <c r="F55"/>
  <c r="E76"/>
  <c r="BE120"/>
  <c r="BE129"/>
  <c r="BE106"/>
  <c r="BE89"/>
  <c i="10" r="J80"/>
  <c r="BE125"/>
  <c i="9" r="BK86"/>
  <c r="BK85"/>
  <c r="J85"/>
  <c r="J59"/>
  <c i="10" r="BE99"/>
  <c r="BE109"/>
  <c r="BE137"/>
  <c r="J83"/>
  <c r="BE103"/>
  <c r="BE89"/>
  <c r="BE120"/>
  <c r="BE131"/>
  <c r="F83"/>
  <c r="BE115"/>
  <c r="BE93"/>
  <c r="BE106"/>
  <c r="E76"/>
  <c r="BE129"/>
  <c r="BE113"/>
  <c i="8" r="J633"/>
  <c r="J71"/>
  <c i="9" r="J55"/>
  <c r="BE106"/>
  <c i="8" r="J95"/>
  <c r="J61"/>
  <c i="9" r="BE115"/>
  <c r="BE135"/>
  <c r="BE143"/>
  <c r="BE92"/>
  <c r="E75"/>
  <c r="BE123"/>
  <c r="BE88"/>
  <c r="BE126"/>
  <c r="BE137"/>
  <c r="F55"/>
  <c r="J79"/>
  <c r="BE97"/>
  <c r="BE109"/>
  <c r="BE131"/>
  <c r="BE119"/>
  <c r="BE102"/>
  <c r="BE113"/>
  <c i="8" r="BE545"/>
  <c r="BE588"/>
  <c r="BE639"/>
  <c r="BE662"/>
  <c r="BE674"/>
  <c r="J55"/>
  <c r="BE135"/>
  <c r="BE206"/>
  <c r="BE315"/>
  <c r="BE391"/>
  <c r="BE455"/>
  <c r="BE553"/>
  <c r="BE573"/>
  <c r="BE644"/>
  <c r="BE648"/>
  <c r="J52"/>
  <c r="E83"/>
  <c r="BE147"/>
  <c r="BE155"/>
  <c r="BE238"/>
  <c r="BE276"/>
  <c r="BE394"/>
  <c r="BE469"/>
  <c r="BE481"/>
  <c r="BE489"/>
  <c r="BE551"/>
  <c r="BE556"/>
  <c r="BE571"/>
  <c r="BE655"/>
  <c r="BE659"/>
  <c r="BE664"/>
  <c r="BE686"/>
  <c r="BE272"/>
  <c r="BE280"/>
  <c r="BE294"/>
  <c r="BE459"/>
  <c r="BE494"/>
  <c r="BE513"/>
  <c r="BE534"/>
  <c r="BE569"/>
  <c r="BE634"/>
  <c r="BE653"/>
  <c r="BE667"/>
  <c r="BE671"/>
  <c r="BE153"/>
  <c r="BE433"/>
  <c r="BE445"/>
  <c r="BE511"/>
  <c r="BE560"/>
  <c r="BE585"/>
  <c r="BE595"/>
  <c r="BE613"/>
  <c r="BE626"/>
  <c r="BE680"/>
  <c r="BE684"/>
  <c r="BE688"/>
  <c r="BE690"/>
  <c i="7" r="BK83"/>
  <c r="J83"/>
  <c r="J60"/>
  <c i="8" r="BE109"/>
  <c r="BE122"/>
  <c r="BE190"/>
  <c r="BE222"/>
  <c r="BE314"/>
  <c r="BE449"/>
  <c r="BE483"/>
  <c r="BE610"/>
  <c r="BE629"/>
  <c r="F90"/>
  <c r="BE217"/>
  <c r="BE303"/>
  <c r="BE473"/>
  <c r="BE499"/>
  <c r="BE540"/>
  <c r="BE96"/>
  <c r="BE145"/>
  <c r="BE184"/>
  <c r="BE198"/>
  <c r="BE242"/>
  <c r="BE351"/>
  <c r="BE543"/>
  <c r="BE601"/>
  <c r="BE116"/>
  <c r="BE139"/>
  <c r="BE255"/>
  <c r="BE311"/>
  <c r="BE405"/>
  <c r="BE424"/>
  <c r="BE506"/>
  <c r="BE523"/>
  <c r="BE624"/>
  <c r="BE171"/>
  <c r="BE331"/>
  <c r="BE388"/>
  <c r="BE416"/>
  <c r="BE507"/>
  <c r="BE519"/>
  <c r="BE531"/>
  <c r="BE606"/>
  <c r="BE165"/>
  <c r="BE229"/>
  <c r="BE251"/>
  <c r="BE268"/>
  <c r="BE300"/>
  <c r="BE382"/>
  <c r="BE427"/>
  <c r="BE437"/>
  <c r="BE477"/>
  <c r="BE503"/>
  <c r="BE527"/>
  <c r="BE561"/>
  <c r="BE592"/>
  <c r="BE100"/>
  <c r="BE128"/>
  <c r="BE264"/>
  <c r="BE284"/>
  <c r="BE306"/>
  <c r="BE322"/>
  <c r="BE441"/>
  <c r="BE463"/>
  <c r="BE518"/>
  <c r="BE565"/>
  <c i="7" r="E48"/>
  <c r="J52"/>
  <c i="6" r="J325"/>
  <c r="J69"/>
  <c r="J91"/>
  <c r="J61"/>
  <c i="7" r="J55"/>
  <c r="BE89"/>
  <c r="F55"/>
  <c r="BE85"/>
  <c r="BE94"/>
  <c i="1" r="BA60"/>
  <c r="AW60"/>
  <c r="BC60"/>
  <c r="BD60"/>
  <c i="6" r="J52"/>
  <c r="BE104"/>
  <c r="BE120"/>
  <c r="BE134"/>
  <c r="BE199"/>
  <c r="BE227"/>
  <c r="BE352"/>
  <c r="BE146"/>
  <c r="BE221"/>
  <c r="BE283"/>
  <c r="BE338"/>
  <c r="BE110"/>
  <c r="BE164"/>
  <c r="BE194"/>
  <c r="BE204"/>
  <c r="BE321"/>
  <c r="BE334"/>
  <c r="BE344"/>
  <c r="BE365"/>
  <c r="J55"/>
  <c r="BE102"/>
  <c r="BE154"/>
  <c r="BE175"/>
  <c r="BE211"/>
  <c r="BE234"/>
  <c r="BE248"/>
  <c r="BE261"/>
  <c r="BE331"/>
  <c r="BE360"/>
  <c r="E79"/>
  <c r="BE98"/>
  <c r="BE185"/>
  <c r="BE188"/>
  <c r="BE308"/>
  <c r="BE354"/>
  <c r="F86"/>
  <c r="BE116"/>
  <c r="BE142"/>
  <c r="BE156"/>
  <c r="BE169"/>
  <c r="BE224"/>
  <c r="BE263"/>
  <c r="BE299"/>
  <c r="BE350"/>
  <c i="5" r="BK87"/>
  <c r="J87"/>
  <c r="J60"/>
  <c i="6" r="BE288"/>
  <c r="BE329"/>
  <c r="BE131"/>
  <c r="BE167"/>
  <c r="BE242"/>
  <c r="BE303"/>
  <c r="BE318"/>
  <c r="BE348"/>
  <c r="BE114"/>
  <c r="BE126"/>
  <c r="BE137"/>
  <c r="BE173"/>
  <c r="BE179"/>
  <c r="BE292"/>
  <c r="BE92"/>
  <c r="BE151"/>
  <c r="BE159"/>
  <c r="BE182"/>
  <c r="BE257"/>
  <c r="BE270"/>
  <c r="BE295"/>
  <c r="BE313"/>
  <c r="BE161"/>
  <c r="BE217"/>
  <c r="BE252"/>
  <c r="BE277"/>
  <c r="BE326"/>
  <c i="4" r="J59"/>
  <c i="5" r="E76"/>
  <c r="BE158"/>
  <c r="BE223"/>
  <c r="BE277"/>
  <c r="BE242"/>
  <c r="BE271"/>
  <c r="BE290"/>
  <c r="BE154"/>
  <c r="BE200"/>
  <c r="BE281"/>
  <c r="BE307"/>
  <c r="J80"/>
  <c r="BE95"/>
  <c r="BE235"/>
  <c r="BE273"/>
  <c r="BE300"/>
  <c r="BE304"/>
  <c r="J55"/>
  <c r="F83"/>
  <c r="BE232"/>
  <c r="BE128"/>
  <c r="BE181"/>
  <c r="BE229"/>
  <c r="BE250"/>
  <c r="BE113"/>
  <c r="BE173"/>
  <c r="BE267"/>
  <c i="4" r="J82"/>
  <c r="J60"/>
  <c r="J83"/>
  <c r="J61"/>
  <c i="5" r="BE89"/>
  <c r="BE139"/>
  <c r="BE165"/>
  <c r="BE260"/>
  <c r="BE121"/>
  <c r="BE132"/>
  <c r="BE256"/>
  <c r="BE99"/>
  <c r="BE105"/>
  <c r="BE147"/>
  <c r="BE188"/>
  <c i="4" r="F78"/>
  <c r="J75"/>
  <c r="J78"/>
  <c r="E48"/>
  <c i="3" r="J84"/>
  <c r="J61"/>
  <c i="4" r="BE84"/>
  <c i="3" r="J83"/>
  <c r="J60"/>
  <c i="1" r="BD57"/>
  <c i="3" r="BE142"/>
  <c r="BE161"/>
  <c r="BE183"/>
  <c r="BE185"/>
  <c r="BE187"/>
  <c r="BE195"/>
  <c r="BE197"/>
  <c r="BE227"/>
  <c r="E72"/>
  <c r="BE98"/>
  <c r="BE110"/>
  <c r="BE130"/>
  <c i="2" r="BK361"/>
  <c r="J361"/>
  <c r="J70"/>
  <c i="3" r="J52"/>
  <c r="F79"/>
  <c r="BE103"/>
  <c r="BE122"/>
  <c r="BE138"/>
  <c r="BE209"/>
  <c r="BE211"/>
  <c r="BE213"/>
  <c r="BE216"/>
  <c r="BE218"/>
  <c r="BE222"/>
  <c r="BE224"/>
  <c i="2" r="BK92"/>
  <c r="J92"/>
  <c r="J60"/>
  <c i="3" r="J79"/>
  <c r="BE102"/>
  <c r="BE118"/>
  <c r="BE134"/>
  <c r="BE167"/>
  <c r="BE169"/>
  <c r="BE177"/>
  <c r="BE192"/>
  <c r="BE214"/>
  <c r="BE228"/>
  <c r="BE229"/>
  <c r="BE230"/>
  <c r="BE112"/>
  <c r="BE146"/>
  <c r="BE171"/>
  <c r="BE203"/>
  <c r="BE205"/>
  <c r="BE207"/>
  <c r="BE220"/>
  <c r="BE89"/>
  <c r="BE105"/>
  <c r="BE107"/>
  <c r="BE116"/>
  <c r="BE120"/>
  <c r="BE151"/>
  <c r="BE159"/>
  <c r="BE179"/>
  <c r="BE226"/>
  <c r="BE91"/>
  <c r="BE95"/>
  <c r="BE101"/>
  <c r="BE126"/>
  <c r="BE136"/>
  <c r="BE144"/>
  <c r="BE148"/>
  <c r="BE155"/>
  <c r="BE157"/>
  <c r="BE163"/>
  <c r="BE165"/>
  <c r="BE199"/>
  <c r="BE201"/>
  <c r="BE153"/>
  <c r="BE181"/>
  <c i="2" r="BK302"/>
  <c r="J302"/>
  <c r="J66"/>
  <c i="3" r="BE85"/>
  <c r="BE104"/>
  <c r="BE106"/>
  <c r="BE124"/>
  <c r="BE173"/>
  <c r="BE175"/>
  <c r="BE188"/>
  <c r="BE190"/>
  <c r="BE194"/>
  <c r="BE100"/>
  <c r="BE132"/>
  <c r="BE114"/>
  <c r="BE150"/>
  <c r="BE87"/>
  <c r="BE93"/>
  <c r="BE108"/>
  <c r="BE128"/>
  <c r="BE140"/>
  <c i="1" r="BB55"/>
  <c r="BC55"/>
  <c r="AW55"/>
  <c i="2" r="J55"/>
  <c r="J85"/>
  <c r="BE103"/>
  <c r="BE155"/>
  <c r="BE161"/>
  <c r="BE167"/>
  <c r="BE190"/>
  <c r="BE201"/>
  <c r="BE213"/>
  <c r="BE223"/>
  <c r="BE234"/>
  <c r="BE259"/>
  <c r="BE272"/>
  <c r="BE282"/>
  <c r="BE293"/>
  <c r="BE332"/>
  <c r="BE336"/>
  <c r="BE370"/>
  <c i="1" r="BA55"/>
  <c i="2" r="BE94"/>
  <c r="BE100"/>
  <c r="BE111"/>
  <c r="BE126"/>
  <c r="BE129"/>
  <c r="BE140"/>
  <c r="BE163"/>
  <c r="BE169"/>
  <c r="BE182"/>
  <c r="BE194"/>
  <c r="BE198"/>
  <c r="BE203"/>
  <c r="BE208"/>
  <c r="BE226"/>
  <c r="BE227"/>
  <c r="BE230"/>
  <c r="BE245"/>
  <c r="BE299"/>
  <c r="BE304"/>
  <c r="BE351"/>
  <c r="BE136"/>
  <c r="BE151"/>
  <c r="BE153"/>
  <c r="BE157"/>
  <c r="BE196"/>
  <c r="BE207"/>
  <c r="BE217"/>
  <c r="BE218"/>
  <c r="BE225"/>
  <c r="BE243"/>
  <c r="BE264"/>
  <c r="BE285"/>
  <c r="BE296"/>
  <c r="BE309"/>
  <c r="BE314"/>
  <c r="BE319"/>
  <c r="BE323"/>
  <c r="BE327"/>
  <c i="1" r="BD55"/>
  <c i="2" r="F55"/>
  <c r="E81"/>
  <c r="BE142"/>
  <c r="BE147"/>
  <c r="BE165"/>
  <c r="BE172"/>
  <c r="BE212"/>
  <c r="BE241"/>
  <c r="BE254"/>
  <c r="BE290"/>
  <c r="BE310"/>
  <c r="BE343"/>
  <c r="BE347"/>
  <c r="BE359"/>
  <c r="BE363"/>
  <c r="BE366"/>
  <c r="BE367"/>
  <c r="BE106"/>
  <c r="BE159"/>
  <c r="BE317"/>
  <c r="BE334"/>
  <c r="BE340"/>
  <c r="BE356"/>
  <c i="4" r="J30"/>
  <c i="5" r="F34"/>
  <c i="1" r="BA58"/>
  <c i="10" r="F35"/>
  <c i="1" r="BB63"/>
  <c i="6" r="F36"/>
  <c i="1" r="BC59"/>
  <c i="15" r="J34"/>
  <c i="1" r="AW68"/>
  <c i="3" r="F36"/>
  <c i="1" r="BC56"/>
  <c i="13" r="F35"/>
  <c i="1" r="BB66"/>
  <c i="6" r="F34"/>
  <c i="1" r="BA59"/>
  <c i="8" r="F34"/>
  <c i="1" r="BA61"/>
  <c i="15" r="F35"/>
  <c i="1" r="BB68"/>
  <c i="10" r="F37"/>
  <c i="1" r="BD63"/>
  <c i="13" r="F37"/>
  <c i="1" r="BD66"/>
  <c i="9" r="F36"/>
  <c i="1" r="BC62"/>
  <c i="12" r="J34"/>
  <c i="1" r="AW65"/>
  <c i="3" r="F34"/>
  <c i="1" r="BA56"/>
  <c i="13" r="F34"/>
  <c i="1" r="BA66"/>
  <c i="12" r="F36"/>
  <c i="1" r="BC65"/>
  <c i="12" r="F35"/>
  <c i="1" r="BB65"/>
  <c i="14" r="F35"/>
  <c i="1" r="BB67"/>
  <c i="11" r="F37"/>
  <c i="1" r="BD64"/>
  <c i="5" r="F35"/>
  <c i="1" r="BB58"/>
  <c i="14" r="F34"/>
  <c i="1" r="BA67"/>
  <c i="14" r="F36"/>
  <c i="1" r="BC67"/>
  <c i="8" r="F37"/>
  <c i="1" r="BD61"/>
  <c i="10" r="F34"/>
  <c i="1" r="BA63"/>
  <c i="9" r="F37"/>
  <c i="1" r="BD62"/>
  <c i="5" r="F36"/>
  <c i="1" r="BC58"/>
  <c i="3" r="J34"/>
  <c i="1" r="AW56"/>
  <c i="13" r="F36"/>
  <c i="1" r="BC66"/>
  <c i="6" r="J34"/>
  <c i="1" r="AW59"/>
  <c i="3" r="F35"/>
  <c i="1" r="BB56"/>
  <c i="6" r="F35"/>
  <c i="1" r="BB59"/>
  <c i="12" r="F34"/>
  <c i="1" r="BA65"/>
  <c i="11" r="F34"/>
  <c i="1" r="BA64"/>
  <c i="15" r="F34"/>
  <c i="1" r="BA68"/>
  <c i="13" r="J34"/>
  <c i="1" r="AW66"/>
  <c i="9" r="J34"/>
  <c i="1" r="AW62"/>
  <c i="15" r="F36"/>
  <c i="1" r="BC68"/>
  <c i="8" r="J34"/>
  <c i="1" r="AW61"/>
  <c i="3" r="F37"/>
  <c i="1" r="BD56"/>
  <c i="11" r="J30"/>
  <c i="15" r="F37"/>
  <c i="1" r="BD68"/>
  <c i="8" r="F35"/>
  <c i="1" r="BB61"/>
  <c i="6" r="F37"/>
  <c i="1" r="BD59"/>
  <c i="10" r="J34"/>
  <c i="1" r="AW63"/>
  <c i="5" r="F37"/>
  <c i="1" r="BD58"/>
  <c i="11" r="F36"/>
  <c i="1" r="BC64"/>
  <c i="14" r="J34"/>
  <c i="1" r="AW67"/>
  <c i="5" r="J34"/>
  <c i="1" r="AW58"/>
  <c i="9" r="F34"/>
  <c i="1" r="BA62"/>
  <c i="4" r="F34"/>
  <c i="1" r="BA57"/>
  <c i="12" r="F37"/>
  <c i="1" r="BD65"/>
  <c i="14" r="J30"/>
  <c i="4" r="J33"/>
  <c i="1" r="AV57"/>
  <c r="AT57"/>
  <c i="10" r="F36"/>
  <c i="1" r="BC63"/>
  <c i="11" r="J34"/>
  <c i="1" r="AW64"/>
  <c i="9" r="F35"/>
  <c i="1" r="BB62"/>
  <c i="3" r="J30"/>
  <c i="7" r="F35"/>
  <c i="1" r="BB60"/>
  <c i="11" r="F35"/>
  <c i="1" r="BB64"/>
  <c i="14" r="F37"/>
  <c i="1" r="BD67"/>
  <c i="8" r="F36"/>
  <c i="1" r="BC61"/>
  <c i="10" l="1" r="BK87"/>
  <c r="J87"/>
  <c r="J60"/>
  <c i="15" r="T87"/>
  <c r="T86"/>
  <c i="8" r="T632"/>
  <c i="10" r="R87"/>
  <c r="R86"/>
  <c i="15" r="R87"/>
  <c r="R86"/>
  <c i="5" r="T87"/>
  <c r="T86"/>
  <c i="3" r="P83"/>
  <c r="P82"/>
  <c i="1" r="AU56"/>
  <c i="8" r="BK94"/>
  <c r="J94"/>
  <c r="J60"/>
  <c i="2" r="T92"/>
  <c r="T91"/>
  <c i="13" r="R86"/>
  <c r="P86"/>
  <c i="1" r="AU66"/>
  <c i="11" r="P87"/>
  <c r="P86"/>
  <c i="1" r="AU64"/>
  <c i="2" r="R302"/>
  <c r="R91"/>
  <c i="10" r="P87"/>
  <c r="P86"/>
  <c i="1" r="AU63"/>
  <c i="5" r="R87"/>
  <c r="R86"/>
  <c i="8" r="P94"/>
  <c r="P93"/>
  <c i="1" r="AU61"/>
  <c i="3" r="R83"/>
  <c r="R82"/>
  <c i="5" r="P87"/>
  <c r="P86"/>
  <c i="1" r="AU58"/>
  <c i="15" r="P87"/>
  <c r="P86"/>
  <c i="1" r="AU68"/>
  <c i="9" r="T86"/>
  <c r="T85"/>
  <c i="6" r="BK90"/>
  <c r="J90"/>
  <c r="J60"/>
  <c r="P90"/>
  <c r="P89"/>
  <c i="1" r="AU59"/>
  <c i="6" r="T90"/>
  <c r="T89"/>
  <c i="11" r="R87"/>
  <c r="R86"/>
  <c i="6" r="R90"/>
  <c r="R89"/>
  <c i="9" r="R86"/>
  <c r="R85"/>
  <c i="12" r="T83"/>
  <c i="8" r="T94"/>
  <c r="T93"/>
  <c i="2" r="P92"/>
  <c r="P91"/>
  <c i="1" r="AU55"/>
  <c r="AG67"/>
  <c r="AG57"/>
  <c i="15" r="BK87"/>
  <c r="J87"/>
  <c r="J60"/>
  <c i="13" r="BK86"/>
  <c r="J86"/>
  <c r="J59"/>
  <c i="12" r="BK83"/>
  <c r="J83"/>
  <c i="1" r="AG64"/>
  <c i="11" r="J59"/>
  <c r="J87"/>
  <c r="J60"/>
  <c i="9" r="J86"/>
  <c r="J60"/>
  <c i="7" r="BK82"/>
  <c r="J82"/>
  <c r="J59"/>
  <c i="5" r="BK86"/>
  <c r="J86"/>
  <c i="1" r="AG56"/>
  <c i="4" r="J39"/>
  <c i="2" r="BK91"/>
  <c r="J91"/>
  <c i="1" r="AN57"/>
  <c i="3" r="J33"/>
  <c i="1" r="AV56"/>
  <c r="AT56"/>
  <c r="AN56"/>
  <c i="3" r="F33"/>
  <c i="1" r="AZ56"/>
  <c i="9" r="J33"/>
  <c i="1" r="AV62"/>
  <c r="AT62"/>
  <c i="15" r="J33"/>
  <c i="1" r="AV68"/>
  <c r="AT68"/>
  <c i="11" r="J33"/>
  <c i="1" r="AV64"/>
  <c r="AT64"/>
  <c r="AN64"/>
  <c i="8" r="F33"/>
  <c i="1" r="AZ61"/>
  <c i="12" r="J33"/>
  <c i="1" r="AV65"/>
  <c r="AT65"/>
  <c r="BC54"/>
  <c r="W32"/>
  <c i="6" r="F33"/>
  <c i="1" r="AZ59"/>
  <c i="13" r="F33"/>
  <c i="1" r="AZ66"/>
  <c i="9" r="F33"/>
  <c i="1" r="AZ62"/>
  <c i="2" r="F33"/>
  <c i="1" r="AZ55"/>
  <c i="7" r="J33"/>
  <c i="1" r="AV60"/>
  <c r="AT60"/>
  <c i="5" r="J30"/>
  <c i="1" r="AG58"/>
  <c i="7" r="F33"/>
  <c i="1" r="AZ60"/>
  <c i="12" r="J30"/>
  <c i="1" r="AG65"/>
  <c i="14" r="J33"/>
  <c i="1" r="AV67"/>
  <c r="AT67"/>
  <c r="AN67"/>
  <c r="BD54"/>
  <c r="W33"/>
  <c i="13" r="J33"/>
  <c i="1" r="AV66"/>
  <c r="AT66"/>
  <c i="9" r="J30"/>
  <c i="1" r="AG62"/>
  <c i="14" r="F33"/>
  <c i="1" r="AZ67"/>
  <c i="10" r="J33"/>
  <c i="1" r="AV63"/>
  <c r="AT63"/>
  <c r="BB54"/>
  <c r="W31"/>
  <c i="4" r="F33"/>
  <c i="1" r="AZ57"/>
  <c i="2" r="J30"/>
  <c i="1" r="AG55"/>
  <c i="10" r="F33"/>
  <c i="1" r="AZ63"/>
  <c i="11" r="F33"/>
  <c i="1" r="AZ64"/>
  <c i="12" r="F33"/>
  <c i="1" r="AZ65"/>
  <c i="8" r="J33"/>
  <c i="1" r="AV61"/>
  <c r="AT61"/>
  <c i="15" r="F33"/>
  <c i="1" r="AZ68"/>
  <c i="5" r="F33"/>
  <c i="1" r="AZ58"/>
  <c i="6" r="J33"/>
  <c i="1" r="AV59"/>
  <c r="AT59"/>
  <c i="5" r="J33"/>
  <c i="1" r="AV58"/>
  <c r="AT58"/>
  <c r="BA54"/>
  <c r="W30"/>
  <c i="2" r="J33"/>
  <c i="1" r="AV55"/>
  <c r="AT55"/>
  <c i="8" l="1" r="BK93"/>
  <c r="J93"/>
  <c r="J59"/>
  <c i="6" r="BK89"/>
  <c r="J89"/>
  <c r="J59"/>
  <c i="15" r="BK86"/>
  <c r="J86"/>
  <c r="J59"/>
  <c i="10" r="BK86"/>
  <c r="J86"/>
  <c i="14" r="J39"/>
  <c i="1" r="AN65"/>
  <c i="12" r="J59"/>
  <c r="J39"/>
  <c i="11" r="J39"/>
  <c i="1" r="AN62"/>
  <c i="9" r="J39"/>
  <c i="1" r="AN58"/>
  <c i="5" r="J59"/>
  <c r="J39"/>
  <c i="1" r="AN55"/>
  <c i="2" r="J59"/>
  <c i="3" r="J39"/>
  <c i="2" r="J39"/>
  <c i="13" r="J30"/>
  <c i="1" r="AG66"/>
  <c r="AN66"/>
  <c i="7" r="J30"/>
  <c i="1" r="AG60"/>
  <c r="AN60"/>
  <c i="10" r="J30"/>
  <c i="1" r="AG63"/>
  <c r="AW54"/>
  <c r="AK30"/>
  <c r="AZ54"/>
  <c r="W29"/>
  <c r="AX54"/>
  <c r="AY54"/>
  <c r="AU54"/>
  <c i="10" l="1" r="J39"/>
  <c r="J59"/>
  <c i="13" r="J39"/>
  <c i="7" r="J39"/>
  <c i="1" r="AN63"/>
  <c i="6" r="J30"/>
  <c i="1" r="AG59"/>
  <c r="AN59"/>
  <c i="15" r="J30"/>
  <c i="1" r="AG68"/>
  <c i="8" r="J30"/>
  <c i="1" r="AG61"/>
  <c r="AN61"/>
  <c r="AV54"/>
  <c r="AK29"/>
  <c i="8" l="1" r="J39"/>
  <c i="6" r="J39"/>
  <c i="15" r="J39"/>
  <c i="1" r="AN68"/>
  <c r="AT54"/>
  <c r="AG54"/>
  <c l="1" r="AN54"/>
  <c r="AK26"/>
  <c l="1" r="AK35"/>
</calcChain>
</file>

<file path=xl/sharedStrings.xml><?xml version="1.0" encoding="utf-8"?>
<sst xmlns="http://schemas.openxmlformats.org/spreadsheetml/2006/main">
  <si>
    <t>Export Komplet</t>
  </si>
  <si>
    <t>VZ</t>
  </si>
  <si>
    <t>2.0</t>
  </si>
  <si>
    <t>ZAMOK</t>
  </si>
  <si>
    <t>False</t>
  </si>
  <si>
    <t>{f1d9f9f7-8926-43a8-9f2f-1226415f4499}</t>
  </si>
  <si>
    <t>0,01</t>
  </si>
  <si>
    <t>21</t>
  </si>
  <si>
    <t>12</t>
  </si>
  <si>
    <t>REKAPITULACE STAVBY</t>
  </si>
  <si>
    <t xml:space="preserve">v ---  níže se nacházejí doplnkové a pomocné údaje k sestavám  --- v</t>
  </si>
  <si>
    <t>Návod na vyplnění</t>
  </si>
  <si>
    <t>0,001</t>
  </si>
  <si>
    <t>Kód:</t>
  </si>
  <si>
    <t>H19-021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</si>
  <si>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</si>
  <si>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</si>
  <si>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Jez Šargoun, Malá Voda - rekonstrukce</t>
  </si>
  <si>
    <t>KSO:</t>
  </si>
  <si>
    <t>832 13</t>
  </si>
  <si>
    <t>CC-CZ:</t>
  </si>
  <si>
    <t/>
  </si>
  <si>
    <t>Místo:</t>
  </si>
  <si>
    <t>U Šargounského mlýna</t>
  </si>
  <si>
    <t>Datum:</t>
  </si>
  <si>
    <t>14. 4. 2021</t>
  </si>
  <si>
    <t>Zadavatel:</t>
  </si>
  <si>
    <t>IČ:</t>
  </si>
  <si>
    <t>708 90 013</t>
  </si>
  <si>
    <t>Povodí Moravy, státní podnik</t>
  </si>
  <si>
    <t>DIČ:</t>
  </si>
  <si>
    <t>CZ708 90 013</t>
  </si>
  <si>
    <t>Účastník:</t>
  </si>
  <si>
    <t>Vyplň údaj</t>
  </si>
  <si>
    <t>Projektant:</t>
  </si>
  <si>
    <t>272 21 253</t>
  </si>
  <si>
    <t>HG Partner s.r.o.</t>
  </si>
  <si>
    <t>CZ272 21 253</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</si>
  <si>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</si>
  <si>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</si>
  <si>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</si>
  <si>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</si>
  <si>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</si>
  <si>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</si>
  <si>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</si>
  <si>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</si>
  <si>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</si>
  <si>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</si>
  <si>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</si>
  <si>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</si>
  <si>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</si>
  <si>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</si>
  <si>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</si>
  <si>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</si>
  <si>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</si>
  <si>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</si>
  <si>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</si>
  <si>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</si>
  <si>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</si>
  <si>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</si>
  <si>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</si>
  <si>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</si>
  <si>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</si>
  <si>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</si>
  <si>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</si>
  <si>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</si>
  <si>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</si>
  <si>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</si>
  <si>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</si>
  <si>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</si>
  <si>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</si>
  <si>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</si>
  <si>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</si>
  <si>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</si>
  <si>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</si>
  <si>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</si>
  <si>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</si>
  <si>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</si>
  <si>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</si>
  <si>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</si>
  <si>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</si>
  <si>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</si>
  <si>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01.1</t>
  </si>
  <si>
    <t>Technologie jezu - stavební část</t>
  </si>
  <si>
    <t>STA</t>
  </si>
  <si>
    <t>1</t>
  </si>
  <si>
    <t>{2e7a9ded-1a6c-4919-97aa-9b94d68506db}</t>
  </si>
  <si>
    <t>2</t>
  </si>
  <si>
    <t>PS 01.2</t>
  </si>
  <si>
    <t>Technologie jezu - elektro část</t>
  </si>
  <si>
    <t>{1531b79b-f156-4c65-b1ae-01a594d5bf77}</t>
  </si>
  <si>
    <t>PS 02</t>
  </si>
  <si>
    <t>Stavidlový uzávěr</t>
  </si>
  <si>
    <t>{8940ed7f-5889-45c9-bde7-5a40b61785f0}</t>
  </si>
  <si>
    <t>SO 01.1</t>
  </si>
  <si>
    <t>Jezové těleso</t>
  </si>
  <si>
    <t>{de04e362-0a25-4261-b89f-1a06c44293b1}</t>
  </si>
  <si>
    <t>SO 01.2</t>
  </si>
  <si>
    <t>Štěrková propusť</t>
  </si>
  <si>
    <t>{6c96c856-69f4-4b40-9492-7cc3af529b38}</t>
  </si>
  <si>
    <t>SO 01.3</t>
  </si>
  <si>
    <t>Úprava dna</t>
  </si>
  <si>
    <t>{6ebec5a5-188c-4faa-9344-65a836988542}</t>
  </si>
  <si>
    <t>SO 02</t>
  </si>
  <si>
    <t>Rybí přechod - bypass</t>
  </si>
  <si>
    <t>{0d9c1624-bac7-4d8a-9e63-3fc543fd4952}</t>
  </si>
  <si>
    <t>SO 03.1</t>
  </si>
  <si>
    <t>Zpevnění koruny ochranné hráze</t>
  </si>
  <si>
    <t>{87654131-9a42-4bdf-bb5a-aefa2700e350}</t>
  </si>
  <si>
    <t>SO 03.2</t>
  </si>
  <si>
    <t>Sjezd do podjezí</t>
  </si>
  <si>
    <t>{06f4f7c4-090b-43d9-afb9-121a5bd2d01d}</t>
  </si>
  <si>
    <t>SO 03.3</t>
  </si>
  <si>
    <t>Sjezd do nadjezí</t>
  </si>
  <si>
    <t>{c99c440e-6287-4f2d-85f6-0b99914b1cbc}</t>
  </si>
  <si>
    <t>SO 04.1</t>
  </si>
  <si>
    <t>Elektroinstalace - silnoproud</t>
  </si>
  <si>
    <t>{c9584547-db5b-4021-8239-1c5d6ad53531}</t>
  </si>
  <si>
    <t>SO 04.2</t>
  </si>
  <si>
    <t>Elektroinstalace - zemní práce</t>
  </si>
  <si>
    <t>{023039ef-87de-4ff7-8113-fe3bf20a27f8}</t>
  </si>
  <si>
    <t>SO 05</t>
  </si>
  <si>
    <t>Kácení dřevin</t>
  </si>
  <si>
    <t>{9da95b68-b735-447c-a766-6fae8be908d4}</t>
  </si>
  <si>
    <t>VON</t>
  </si>
  <si>
    <t>Vedlejší a ostatní náklady</t>
  </si>
  <si>
    <t>{8ce8b7c1-065f-41e6-8c79-37110d092f47}</t>
  </si>
  <si>
    <t>KRYCÍ LIST SOUPISU PRACÍ</t>
  </si>
  <si>
    <t>Objekt:</t>
  </si>
  <si>
    <t>PS 01.1 - Technologie jezu - stavební část</t>
  </si>
  <si>
    <t>REKAPITULACE ČLENĚNÍ SOUPISU PRACÍ</t>
  </si>
  <si>
    <t>Kód dílu - Popis</t>
  </si>
  <si>
    <t>Cena celkem [CZK]</t>
  </si>
  <si>
    <t>-1</t>
  </si>
  <si>
    <t>HSV - Práce a dodávky HSV</t>
  </si>
  <si>
    <t xml:space="preserve">    2 - Zakládání</t>
  </si>
  <si>
    <t xml:space="preserve">    3 - Svislé a kompletní konstrukce</t>
  </si>
  <si>
    <t xml:space="preserve">    8 - Trubní vedení</t>
  </si>
  <si>
    <t xml:space="preserve">    9 - Ostatní konstrukce a práce, bourání</t>
  </si>
  <si>
    <t xml:space="preserve">    998 - Přesun hmot</t>
  </si>
  <si>
    <t>PSV - Práce a dodávky PSV</t>
  </si>
  <si>
    <t xml:space="preserve">    724 - Zdravotechnika - strojní vybavení</t>
  </si>
  <si>
    <t xml:space="preserve">    741 - Elektroinstalace - silnoproud</t>
  </si>
  <si>
    <t xml:space="preserve">    767 - Konstrukce zámečnické</t>
  </si>
  <si>
    <t>M - Práce a dodávky M</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</si>
  <si>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</si>
  <si>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</si>
  <si>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</si>
  <si>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</si>
  <si>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</si>
  <si>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</si>
  <si>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</si>
  <si>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</si>
  <si>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</si>
  <si>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</si>
  <si>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</si>
  <si>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</si>
  <si>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</si>
  <si>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</si>
  <si>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</si>
  <si>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</si>
  <si>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</si>
  <si>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</si>
  <si>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</si>
  <si>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292111111</t>
  </si>
  <si>
    <t>Pomocná konstrukce pro zvláštní zakládání staveb ocelová z terénu zřízení</t>
  </si>
  <si>
    <t>t</t>
  </si>
  <si>
    <t>CS ÚRS 2025 01</t>
  </si>
  <si>
    <t>4</t>
  </si>
  <si>
    <t>-817960875</t>
  </si>
  <si>
    <t>Online PSC</t>
  </si>
  <si>
    <t>https://podminky.urs.cz/item/CS_URS_2025_01/292111111</t>
  </si>
  <si>
    <t>PSC</t>
  </si>
  <si>
    <t xml:space="preserve">Poznámka k souboru cen:_x000d_
1. Ceny jsou určeny pro:_x000d_
a) jakýkoliv druh a rozměr ocelových, dřevěných výrobků,_x000d_
b) provádění pomocných konstrukcí z terénu, z lešení, z prámů lodí,_x000d_
c) pracovní podlahy, lešení, podporné a jiné konstrukce pro beranidla, vytahovače, vrtné a jiné soupravy,_x000d_
d) rozepření a vzepření štětových nebo podzemních stěn (i pilotových)._x000d_
2. V ceně-1111 jsou započteny i náklady na potřebný spojovací materiál._x000d_
3. V cenách nejsou započteny náklady na dodání nebo opotřebení materiálu._x000d_
a) dodání materiálu trvale zabudovaného se oceňuje ve specifikaci._x000d_
b) opotřebení materiálu dočasně zabudovaného se oceňuje ve specifikaci jako u oceli 0,2 a u dřeva 0,333.násobek pořizovací ceny materiálu._x000d_
</t>
  </si>
  <si>
    <t>VV</t>
  </si>
  <si>
    <t xml:space="preserve">12*1,85*(26,7/1000) "D.1.1.b.1 Půdorys, D.1.1.b.6 Manipulační šachta -  sloupky provizorního hrazení; počet x výška x hmotnost</t>
  </si>
  <si>
    <t>1,6*33,3*(35/1000) "D.1.1.b.1 Půdorys, D.1.1.b.6 Manipulační šachta - hradící tabule provizorního hrazení jezu; výška x délka</t>
  </si>
  <si>
    <t>Součet</t>
  </si>
  <si>
    <t>M</t>
  </si>
  <si>
    <t>13010972</t>
  </si>
  <si>
    <t>ocel profilová jakost S235JR (11 375) průřez HEB 120</t>
  </si>
  <si>
    <t>8</t>
  </si>
  <si>
    <t>-1931726640</t>
  </si>
  <si>
    <t>P</t>
  </si>
  <si>
    <t>Poznámka k položce:_x000d_
- hmotnost 26,7 kg/m_x000d_
- s uložením do skladu v MVE</t>
  </si>
  <si>
    <t>3</t>
  </si>
  <si>
    <t>M194180</t>
  </si>
  <si>
    <t>hliníkové provizorní hrazení, hradící tabule délky cca 2,5 m</t>
  </si>
  <si>
    <t>m2</t>
  </si>
  <si>
    <t>48122948</t>
  </si>
  <si>
    <t>Poznámka k položce:_x000d_
- včetně stahovacích a přítlakových prvků_x000d_
- uvažovaná hmotnost 35 kg/m2</t>
  </si>
  <si>
    <t>1,6*33,3 "D.1.1.b.1 Půdorys, D.1.1.b.6 Manipulační šachta - hradící tabule provizorního hrazení jezu; výška x délka</t>
  </si>
  <si>
    <t>292111112</t>
  </si>
  <si>
    <t>Pomocná konstrukce pro zvláštní zakládání staveb ocelová z terénu odstranění</t>
  </si>
  <si>
    <t>-1787528630</t>
  </si>
  <si>
    <t>https://podminky.urs.cz/item/CS_URS_2025_01/292111112</t>
  </si>
  <si>
    <t>Poznámka k položce:_x000d_
- odstranění hradidlové konstrukce bude probíhat v cca 20-30 cm vody_x000d_
- včetně uložení do skladovacího stojanu (regálu)</t>
  </si>
  <si>
    <t>Svislé a kompletní konstrukce</t>
  </si>
  <si>
    <t>5</t>
  </si>
  <si>
    <t>R3111012</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</si>
  <si>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</si>
  <si>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m</t>
  </si>
  <si>
    <t>1111620901</t>
  </si>
  <si>
    <t>0,75 "D.1.1.b.1 Půdorys, D.1.1.b.6 Manipulační šachta - přírubové potrubí do votkové sekce v manipulační šachtě DN 150</t>
  </si>
  <si>
    <t>2,3+0,6 "D.1.1.b.1 Půdorys, D.1.1.b.6 Manipulační šachta - kratší plnící potrubí DN150; délka + prostup do manipulační šachty</t>
  </si>
  <si>
    <t>(14,5+14,2+2,3)+0,6 "D.1.1.b.1 Půdorys, D.1.1.b.6 Manipulační šachta - delší plnící potrubí DN 150; délka + prostup do manipulační šachty</t>
  </si>
  <si>
    <t>2*4,4 "D.1.1.b.1 Půdorys, D.1.1.b.6 Manipulační šachta - odvodňovací potrubí DN 150; počet x délka</t>
  </si>
  <si>
    <t>2*0,5 "D.1.1.b.1 Půdorys, D.1.1.b.6 Manipulační šachta - propojovací potrubí s přírubou v manipulační šachtě; počet x délka</t>
  </si>
  <si>
    <t>Mezisoučet</t>
  </si>
  <si>
    <t>(3,3+39,6+6) "D.1.1.b.1 Půdorys, D.1.1.b.6 Manipulační šachta - chránička DN110 pro potřeby vedení silových či datových kabelů</t>
  </si>
  <si>
    <t>48,9 "D.1.1.b.1 Půdorys, D.1.1.b.6 Manipulační šachta - chránička DN110 pro vedení kabelu vodoměrné stanice</t>
  </si>
  <si>
    <t>0,1+0,3+4,7+0,2 "D.1.1.b.1 Půdorys, D.1.1.b.6 Manipulační šachta - vodorovné plnící potrubí v manipulační šachtě</t>
  </si>
  <si>
    <t>3,4 "D.1.1.b.1 Půdorys, D.1.1.b.6 Manipulační šachta - potrubí plnícího čerpadla v manipulační šachtě</t>
  </si>
  <si>
    <t>27,4 "D.1.1.b.1 Půdorys, D.1.1.b.6 Manipulační šachta - chráničky DN 75 v manipulační šachtě</t>
  </si>
  <si>
    <t>23,5 "D.1.1.b.1 Půdorys, D.1.1.b.6 Manipulační šachta - chránička DN110 přes štěrkovou propusť, připojení do stávající zděné přípojkové skříně MVE</t>
  </si>
  <si>
    <t>2,5 "D.1.1.b.1 Půdorys, D.1.1.b.6 Manipulační šachta - chránička DN110 přes štěrkovou propusť, propojení kabelové šachty a technologického rozvaděče</t>
  </si>
  <si>
    <t>6</t>
  </si>
  <si>
    <t>34571353</t>
  </si>
  <si>
    <t>trubka elektroinstalační ohebná dvouplášťová korugovaná HDPE (chránička) D 61/75mm</t>
  </si>
  <si>
    <t>-800162393</t>
  </si>
  <si>
    <t>27,4*1,01 'Přepočtené koeficientem množství</t>
  </si>
  <si>
    <t>7</t>
  </si>
  <si>
    <t>34571355</t>
  </si>
  <si>
    <t>trubka elektroinstalační ohebná dvouplášťová korugovaná HDPE (chránička) D 93/110mm</t>
  </si>
  <si>
    <t>-364816299</t>
  </si>
  <si>
    <t>123,8*1,01 'Přepočtené koeficientem množství</t>
  </si>
  <si>
    <t>M552612</t>
  </si>
  <si>
    <t xml:space="preserve">trubka z ušlechtilé oceli (nerez 1.4301) DN 80 </t>
  </si>
  <si>
    <t>281239464</t>
  </si>
  <si>
    <t>9</t>
  </si>
  <si>
    <t>M552598</t>
  </si>
  <si>
    <t>koleno nerez (1.4301) DN 80-90°</t>
  </si>
  <si>
    <t>kus</t>
  </si>
  <si>
    <t>1939887205</t>
  </si>
  <si>
    <t>3 "D.1.1.b.1 Půdorys, D.1.1.b.6 Manipulační šachta - kolena vodorovného přívodního potrubí v manipulační šachtě</t>
  </si>
  <si>
    <t>10</t>
  </si>
  <si>
    <t>M552613</t>
  </si>
  <si>
    <t xml:space="preserve">trubka z ušlechtilé oceli (nerez 1.4301) DN 150 </t>
  </si>
  <si>
    <t>1704449452</t>
  </si>
  <si>
    <t>2*4,25 "D.1.1.b.1 Půdorys, D.1.1.b.6 Manipulační šachta - odvodňovací potrubí DN 150; počet x délka</t>
  </si>
  <si>
    <t>11</t>
  </si>
  <si>
    <t>M319463</t>
  </si>
  <si>
    <t>příruba přivařovací DN 150, materiál nerez (1.4301)</t>
  </si>
  <si>
    <t>2028420114</t>
  </si>
  <si>
    <t>1 "D.1.1.b.1 Půdorys, D.1.1.b.6 Manipulační šachta - konec delšího plnícího potrubí DN 150</t>
  </si>
  <si>
    <t>1 "D.1.1.b.1 Půdorys, D.1.1.b.6 Manipulační šachta - konec kratšího plnícího potrubí DN 150</t>
  </si>
  <si>
    <t>M319464</t>
  </si>
  <si>
    <t>příruba přivařovací DN 200, materiál nerez (1.4301)</t>
  </si>
  <si>
    <t>512519041</t>
  </si>
  <si>
    <t>1 "D.1.1.b.1 Půdorys, D.1.1.b.6 Manipulační šachta - konec výpustného potrubí DN 200</t>
  </si>
  <si>
    <t>13</t>
  </si>
  <si>
    <t>M552599</t>
  </si>
  <si>
    <t>koleno nerez (1.4301) DN 150-90°</t>
  </si>
  <si>
    <t>30467781</t>
  </si>
  <si>
    <t>2 "D.1.1.b.1 Půdorys, D.1.1.b.6 Manipulační šachta - koleno odvodňovacího potrubí DN 150; počet x délka</t>
  </si>
  <si>
    <t>14</t>
  </si>
  <si>
    <t>M552536</t>
  </si>
  <si>
    <t>tvarovka přírubová F-kus dl. 750mm DN 150, materiál nerez (1.4301), s nerezovou mříží na hladké části</t>
  </si>
  <si>
    <t>375537751</t>
  </si>
  <si>
    <t>1 "D.1.1.b.1 Půdorys, D.1.1.b.6 Manipulační šachta - přírubové potrubí do votkové sekce v manipulační šachtě DN 150</t>
  </si>
  <si>
    <t>15</t>
  </si>
  <si>
    <t>M552537</t>
  </si>
  <si>
    <t>tvarovka přírubová F-kus dl. 500mm DN 150, materiál nerez (1.4301)</t>
  </si>
  <si>
    <t>-2053123065</t>
  </si>
  <si>
    <t>2 "D.1.1.b.1 Půdorys, D.1.1.b.6 Manipulační šachta - propojovací potrubí s přírubou v manipulační šachtě</t>
  </si>
  <si>
    <t>16</t>
  </si>
  <si>
    <t>R3111013</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</si>
  <si>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</si>
  <si>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-174292022</t>
  </si>
  <si>
    <t>18,8 "D.1.1.b.1 Podrobný půdorys, D.1.1.b.6 Manipulační šachta - prázdnící potrubí DN 200</t>
  </si>
  <si>
    <t>17</t>
  </si>
  <si>
    <t>M552614</t>
  </si>
  <si>
    <t>trubka z ušlechtilé oceli (nerez) DN 200</t>
  </si>
  <si>
    <t>-335737792</t>
  </si>
  <si>
    <t>18,8*1,01 'Přepočtené koeficientem množství</t>
  </si>
  <si>
    <t>18</t>
  </si>
  <si>
    <t>R3111014</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</si>
  <si>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</si>
  <si>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-1228662728</t>
  </si>
  <si>
    <t>0,5 "D.1.1.b.1 Půdorys, D.1.1.b.6 Manipulační šachta - nápustné potrubí DN 300 v manipulační šachtě</t>
  </si>
  <si>
    <t>19</t>
  </si>
  <si>
    <t>M552538</t>
  </si>
  <si>
    <t>tvarovka přírubová F-kus dl. 500mm DN 300, materiál nerez (1.4301)</t>
  </si>
  <si>
    <t>512903850</t>
  </si>
  <si>
    <t>1 "D.1.1.b.1 Půdorys, D.1.1.b.6 Manipulační šachta - nápustné potrubí DN 300 v manipulační šachtě</t>
  </si>
  <si>
    <t>20</t>
  </si>
  <si>
    <t>R3121015</t>
  </si>
  <si>
    <t>Vytvoření prostupů nebo suchých kanálků v betonových zdech výplňových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0,10 do 0,20 m2</t>
  </si>
  <si>
    <t>-489077188</t>
  </si>
  <si>
    <t>0,7 "D.1.1.b.1 Půdorys, D.1.1.b.6 Manipulační šachta - výpustné potrubí DN 400 v manipulační šachtě</t>
  </si>
  <si>
    <t>M552539</t>
  </si>
  <si>
    <t>tvarovka přírubová F-kus dl. 500mm DN 400, materiál nerez (1.4301)</t>
  </si>
  <si>
    <t>-1622681704</t>
  </si>
  <si>
    <t>Trubní vedení</t>
  </si>
  <si>
    <t>22</t>
  </si>
  <si>
    <t>891181295</t>
  </si>
  <si>
    <t>Montáž vodovodních armatur na potrubí Příplatek k ceně za montáž v objektech DN od 40 do 1200</t>
  </si>
  <si>
    <t>-1991376485</t>
  </si>
  <si>
    <t>https://podminky.urs.cz/item/CS_URS_2025_01/891181295</t>
  </si>
  <si>
    <t xml:space="preserve">Poznámka k souboru cen:_x000d_
1. V cenách jsou započteny i náklady:_x000d_
a) u šoupátek ceny -1112 na vytvoření otvorů ve stropech šachet pro prostup zemních souprav šoupátek,_x000d_
b)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t>
  </si>
  <si>
    <t>1 "D.1.1.b.1 Půdorys, D.1.1.b.6 Manipulační šachta - vtokové šoupě do manipulační šachty DN 300</t>
  </si>
  <si>
    <t>1 "D.1.1.b.1 Půdorys, D.1.1.b.6 Manipulační šachta - šoupě do votkové sekce v manipulační šachtě DN 150</t>
  </si>
  <si>
    <t>1 "D.1.1.b.1 Půdorys, D.1.1.b.6 Manipulační šachta - šoupě plnícího potrubí v manipulační šachtě DN 150</t>
  </si>
  <si>
    <t>1 "D.1.1.b.1 Půdorys, D.1.1.b.6 Manipulační šachta - šoupě pro umělé prázdnění přetlakové sekce v manipulační šachtě DN 150 - servopohon</t>
  </si>
  <si>
    <t>1 "D.1.1.b.1 Půdorys, D.1.1.b.6 Manipulační šachta - šoupě pro umělé prázděnní přetlakové sekce v manipulační šachtě DN 150 - protizávaží</t>
  </si>
  <si>
    <t>1 "D.1.1.b.1 Půdorys, D.1.1.b.6 Manipulační šachta - výtokové šoupě z prázdnící sekce manipulační šachty DN 400</t>
  </si>
  <si>
    <t>23</t>
  </si>
  <si>
    <t>891311222</t>
  </si>
  <si>
    <t>Montáž vodovodních armatur na potrubí šoupátek nebo klapek uzavíracích v šachtách s ručním kolečkem DN 150</t>
  </si>
  <si>
    <t>754841074</t>
  </si>
  <si>
    <t>https://podminky.urs.cz/item/CS_URS_2025_01/891311222</t>
  </si>
  <si>
    <t>2 "D.1.1.b.1 Půdorys, D.1.1.b.6 Manipulační šachta - šoupě plnícího potrubí v manipulační šachtě DN 150</t>
  </si>
  <si>
    <t>1 "D.1.1.b.1 Půdorys, D.1.1.b.6 Manipulační šachta - šoupě pro umělé prázděnní přetlakové sekce v manipulační šachtě DN 150 - servopohon</t>
  </si>
  <si>
    <t>24</t>
  </si>
  <si>
    <t>M422230</t>
  </si>
  <si>
    <t>šoupátko nástěnné nerezová ocel (1.4301) DN150mm s ovládací tyči</t>
  </si>
  <si>
    <t>33608482</t>
  </si>
  <si>
    <t>25</t>
  </si>
  <si>
    <t>M422230.1</t>
  </si>
  <si>
    <t>šoupátko nástěnné nerezová ocel (1.4301) DN150mm se servopohonem s ovládací tyči</t>
  </si>
  <si>
    <t>-1565859059</t>
  </si>
  <si>
    <t>1 "D.1.1.b.1 Půdorys, D.1.1.b.6 Manipulační šachta - šoupě pro umělé prázděnní přetlakové sekce v manipulační šachtě DN 150</t>
  </si>
  <si>
    <t>26</t>
  </si>
  <si>
    <t>M422230.2</t>
  </si>
  <si>
    <t>šoupátko nerezová ocel (1.4301) DN150mm s protizávažím pro nouzové prázdnění vaku (při výpadku el. proudu) s ovládací tyči</t>
  </si>
  <si>
    <t>334599448</t>
  </si>
  <si>
    <t>27</t>
  </si>
  <si>
    <t>891351222</t>
  </si>
  <si>
    <t>Montáž vodovodních armatur na potrubí šoupátek nebo klapek uzavíracích v šachtách s ručním kolečkem DN 200</t>
  </si>
  <si>
    <t>1364959840</t>
  </si>
  <si>
    <t>https://podminky.urs.cz/item/CS_URS_2025_01/891351222</t>
  </si>
  <si>
    <t>1 "D.1.1.b.1 Půdorys, D.1.1.b.6 Manipulační šachta - šoupě prázdnícího potrubí v manipulační šachtě DN 200</t>
  </si>
  <si>
    <t>28</t>
  </si>
  <si>
    <t>M422230.3</t>
  </si>
  <si>
    <t>šoupátko nerezová ocel (1.4301) DN200mm s ovládací tyči</t>
  </si>
  <si>
    <t>-1823872314</t>
  </si>
  <si>
    <t>29</t>
  </si>
  <si>
    <t>891371222</t>
  </si>
  <si>
    <t>Montáž vodovodních armatur na potrubí šoupátek nebo klapek uzavíracích v šachtách s ručním kolečkem DN 300</t>
  </si>
  <si>
    <t>577477211</t>
  </si>
  <si>
    <t>https://podminky.urs.cz/item/CS_URS_2025_01/891371222</t>
  </si>
  <si>
    <t>1 "D.1.1.b.1 Půdorys, D.1.1.b.6 Manipulační šachta - vtokové šoupě do plnící sekce manipulační šachty DN 300</t>
  </si>
  <si>
    <t>30</t>
  </si>
  <si>
    <t>M422231</t>
  </si>
  <si>
    <t>šoupátko nástěnné nerezová ocel (1.4301) DN 300 s ovládací tyči</t>
  </si>
  <si>
    <t>1461568419</t>
  </si>
  <si>
    <t>31</t>
  </si>
  <si>
    <t>891391222</t>
  </si>
  <si>
    <t>Montáž vodovodních armatur na potrubí šoupátek nebo klapek uzavíracích v šachtách s ručním kolečkem DN 400</t>
  </si>
  <si>
    <t>1241064894</t>
  </si>
  <si>
    <t>https://podminky.urs.cz/item/CS_URS_2025_01/891391222</t>
  </si>
  <si>
    <t>32</t>
  </si>
  <si>
    <t>42225007</t>
  </si>
  <si>
    <t>šoupátko/stavítko vřetenové nástěnné nerezová ocel DN 400</t>
  </si>
  <si>
    <t>1798110560</t>
  </si>
  <si>
    <t>33</t>
  </si>
  <si>
    <t>899102112</t>
  </si>
  <si>
    <t>Osazení poklopů šachtových litinových, ocelových nebo železobetonových včetně rámů pro třídu zatížení A15, A50</t>
  </si>
  <si>
    <t>1770814408</t>
  </si>
  <si>
    <t>https://podminky.urs.cz/item/CS_URS_2025_01/899102112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</si>
  <si>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</si>
  <si>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4 "D.1.1.b.1 Půdorys, D.1.1.b.6 Manipulační šachta - poklopy manipulační šachty</t>
  </si>
  <si>
    <t>34</t>
  </si>
  <si>
    <t>M286617</t>
  </si>
  <si>
    <t>poklop ocelový (nerez 1.4301) 600x900 mm, uzamykatelný, s tepelnou izolací</t>
  </si>
  <si>
    <t>-313447143</t>
  </si>
  <si>
    <t>35</t>
  </si>
  <si>
    <t>899503111</t>
  </si>
  <si>
    <t>Stupadla do šachet a drobných objektů ocelová s PE povlakem zapouštěcí - kapsová osazovaná při zdění a betonování</t>
  </si>
  <si>
    <t>-1965455657</t>
  </si>
  <si>
    <t>https://podminky.urs.cz/item/CS_URS_2025_01/899503111</t>
  </si>
  <si>
    <t xml:space="preserve">Poznámka k souboru cen:_x000d_
1. Ceny jsou určeny pro osazení a dodání stupadel do netypových drobných objektů (oceňovaných cenami této části)._x000d_
</t>
  </si>
  <si>
    <t>Poznámka k položce:_x000d_
- stupadla s madlem z nerezu s polyethylenovým povlakem_x000d_
- stupadla musí odpovídat požadavkům normy EN 13101 „Stupadla pro podzemní a vstupní šachty“_x000d_
- stupadla musí být opatřena protiskluzovými výstupky v nášlapné ploše a protiskluznými výstupky pro bezpečnější úchop</t>
  </si>
  <si>
    <t>10 "D.1.1.b.1 Půdorys, D.1.1.b.6 Manipulační šachta - stupadla pro sestup do prostoru jezu z koruny manipulační šachty</t>
  </si>
  <si>
    <t>36</t>
  </si>
  <si>
    <t>AGR PS 01.1</t>
  </si>
  <si>
    <t>M+D Průcezná nádova prázdnící sekce, včetně sopojovacího a kotevního materiálu</t>
  </si>
  <si>
    <t>1397985287</t>
  </si>
  <si>
    <t>Poznámka k položce:_x000d_
- včetně dodávky a kotvení zdvižného mechanismu - kladky</t>
  </si>
  <si>
    <t>37</t>
  </si>
  <si>
    <t>AGR PS 01.2</t>
  </si>
  <si>
    <t>M+D Snímače ovládající prázdnění vaku šoupátkem se servopohonem nebo čerpadlem</t>
  </si>
  <si>
    <t>soubor</t>
  </si>
  <si>
    <t>1884246244</t>
  </si>
  <si>
    <t>38</t>
  </si>
  <si>
    <t>AGR PS 01.3</t>
  </si>
  <si>
    <t>M+D Snímače ovládající chod plnícího čerpadla a teplotní čidlo řídící vyhřívání vaku</t>
  </si>
  <si>
    <t>2026515310</t>
  </si>
  <si>
    <t>39</t>
  </si>
  <si>
    <t>AGR PS 01.4</t>
  </si>
  <si>
    <t>M+D Sloup osazený LED světlem s pohybovým čidlem s možností přepnutí na trvalý osvit</t>
  </si>
  <si>
    <t>755301045</t>
  </si>
  <si>
    <t>2 "D.1.1.b.1 Půdorys, D.1.1.b.6 Manipulační šachta - sloup osazený LED světlem s pohybovým čidlem na manipulační šachtě</t>
  </si>
  <si>
    <t>Ostatní konstrukce a práce, bourání</t>
  </si>
  <si>
    <t>40</t>
  </si>
  <si>
    <t>934956126</t>
  </si>
  <si>
    <t>Přepadová a ochranná zařízení nádrží dřevěná hradítka (dluže požeráku) š.150 mm, bez nátěru, s potřebným kováním z dubového dřeva, tl. 80 mm</t>
  </si>
  <si>
    <t>842343242</t>
  </si>
  <si>
    <t>https://podminky.urs.cz/item/CS_URS_2025_01/934956126</t>
  </si>
  <si>
    <t xml:space="preserve">Poznámka k souboru cen:_x000d_
1. Ceny -3111 až -3116 lze použít i pro lávky o několika polích. Každé pole se však z hlediska volby ceny považuje za samostatnou lávku._x000d_
2. V cenách jsou započteny i náklady na nezbytné kování a spojovací prvky._x000d_
3. Množství měrných jednotek:_x000d_
a) u cen -3111 až -3116 se stanoví v m2 plochy obsluhovacích lávek,_x000d_
b) u cen -6111 až -6222 se stanoví v m2 pohledové plochy hradítek a stavidlových tabulí_x000d_
</t>
  </si>
  <si>
    <t>0,8*0,5 "D.1.1.b.1 Půdorys, D.1.1.b.6 Manipulační šachta - provizorní hrazení na výtoku z manipulační šachty; výška x šířka</t>
  </si>
  <si>
    <t>41</t>
  </si>
  <si>
    <t>953943122</t>
  </si>
  <si>
    <t>Osazování drobných kovových předmětů výrobků ostatních jinde neuvedených do betonu se zajištěním polohy k bednění či k výztuži před zabetonováním hmotnosti přes 1 do 5 kg/kus</t>
  </si>
  <si>
    <t>-874198918</t>
  </si>
  <si>
    <t>https://podminky.urs.cz/item/CS_URS_2025_01/953943122</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</si>
  <si>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</si>
  <si>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 xml:space="preserve">1 "D.1.1.b.1 Půdorys, D.1.1.b.6 Manipulační šachta - vodorovný práh hrazení na vtoku do manipulační šachty </t>
  </si>
  <si>
    <t>2 "D.1.1.b.1 Půdorys, D.1.1.b.6 Manipulační šachta - zátky potrubí DN150 v odvodňovacím žlábku</t>
  </si>
  <si>
    <t>1 "D.1.1.b.1 Půdorys, D.1.1.b.6 Manipulační šachta - zátka chráničky DN110 na konci jezu u RP</t>
  </si>
  <si>
    <t>42</t>
  </si>
  <si>
    <t>M136113</t>
  </si>
  <si>
    <t>zátka ocelová pro potrubí DN 150</t>
  </si>
  <si>
    <t>2024325439</t>
  </si>
  <si>
    <t>43</t>
  </si>
  <si>
    <t>M136114</t>
  </si>
  <si>
    <t>zátka ocelová pro potrubí DN 110</t>
  </si>
  <si>
    <t>2042144756</t>
  </si>
  <si>
    <t>44</t>
  </si>
  <si>
    <t>953943123</t>
  </si>
  <si>
    <t>Osazování drobných kovových předmětů výrobků ostatních jinde neuvedených do betonu se zajištěním polohy k bednění či k výztuži před zabetonováním hmotnosti přes 5 do 15 kg/kus</t>
  </si>
  <si>
    <t>1529206087</t>
  </si>
  <si>
    <t>https://podminky.urs.cz/item/CS_URS_2025_01/953943123</t>
  </si>
  <si>
    <t>2 "D.1.1.b.1 Půdorys, D.1.1.b.6 Manipulační šachta - svislé drážky U100, hrazení mezi přetlakovou a prázdnící sekcí</t>
  </si>
  <si>
    <t>1 "D.1.1.b.1 Půdorys, D.1.1.b.6 Manipulační šachta - vodorovný práh U100, hrazení mezi přetlakovou a prázdnící sekcí</t>
  </si>
  <si>
    <t xml:space="preserve">2 "D.1.1.b.1 Půdorys, D.1.1.b.6 Manipulační šachta - svislé drážky hrazení na vtoku do manipulační šachty </t>
  </si>
  <si>
    <t>2 "D.1.1.b.1 Půdorys, D.1.1.b.6 Manipulační šachta - svislé drážky hrazení na výtoku z manipulační šachty</t>
  </si>
  <si>
    <t xml:space="preserve">1 "D.1.1.b.1 Půdorys, D.1.1.b.6 Manipulační šachta - vodorovný práh hrazení na výtoku z manipulační šachty </t>
  </si>
  <si>
    <t>45</t>
  </si>
  <si>
    <t>M130107</t>
  </si>
  <si>
    <t>ocel profilová UPN 50 jakost nerez 1.4301, s přvařenými kotevními trny do betonu</t>
  </si>
  <si>
    <t>-1238766126</t>
  </si>
  <si>
    <t xml:space="preserve">Poznámka k položce:_x000d_
- hmotnost 5,7 kg/m </t>
  </si>
  <si>
    <t>2*2,53 "D.1.1.b.1 Půdorys, D.1.1.b.6 Manipulační šachta - svislé drážky hrazení na vtoku do manipulační šachty; počet x délka</t>
  </si>
  <si>
    <t xml:space="preserve">0,4 "D.1.1.b.1 Půdorys, D.1.1.b.6 Manipulační šachta - vodorovný práh hrazení na vtoku do manipulační šachty </t>
  </si>
  <si>
    <t>46</t>
  </si>
  <si>
    <t>M130108</t>
  </si>
  <si>
    <t>ocel profilová UPN 100 jakost nerez 1.4301, s přvařenými kotevními trny do betonu</t>
  </si>
  <si>
    <t>-878888294</t>
  </si>
  <si>
    <t xml:space="preserve">Poznámka k položce:_x000d_
- hmotnost 10,6 kg/m </t>
  </si>
  <si>
    <t>2*0,75 "D.1.1.b.1 Půdorys, D.1.1.b.6 Manipulační šachta - svislé drážky U100, hrazení mezi přetlakovou a prázdnící sekcí; počet x délka</t>
  </si>
  <si>
    <t>1,2 "D.1.1.b.1 Půdorys, D.1.1.b.6 Manipulační šachta - vodorovný práh U100, hrazení mezi přetlakovou a prázdnící sekcí</t>
  </si>
  <si>
    <t>47</t>
  </si>
  <si>
    <t>M130109</t>
  </si>
  <si>
    <t>ocel profilová UPN 120 jakost nerez 1.4301, s přvařenými kotevními trny do betonu</t>
  </si>
  <si>
    <t>-976584820</t>
  </si>
  <si>
    <t xml:space="preserve">Poznámka k položce:_x000d_
- hmotnost 13,4 kg/m </t>
  </si>
  <si>
    <t>2*0,7 "D.1.1.b.1 Půdorys, D.1.1.b.6 Manipulační šachta - svislé drážky hrazení na výtoku z manipulační šachty; počet x délka</t>
  </si>
  <si>
    <t xml:space="preserve">0,55 "D.1.1.b.1 Půdorys, D.1.1.b.6 Manipulační šachta - vodorovný práh hrazení na výtoku z manipulační šachty </t>
  </si>
  <si>
    <t>2*33,3 "D.1.1.b.1 Půdorys, D.1.1.b.6 Manipulační šachta - kotvení vaku, vodorovné úhelníky v základu; počet x délka</t>
  </si>
  <si>
    <t>2*(4,2+2,2) "D.1.1.b.1 Půdorys, D.1.1.b.6 Manipulační šachta - kotvení vaku, svislé šikmé úhelníky v základu; počet x délka</t>
  </si>
  <si>
    <t>48</t>
  </si>
  <si>
    <t>953943125</t>
  </si>
  <si>
    <t>Osazování drobných kovových předmětů výrobků ostatních jinde neuvedených do betonu se zajištěním polohy k bednění či k výztuži před zabetonováním hmotnosti přes 30 do 120 kg/kus</t>
  </si>
  <si>
    <t>-188282898</t>
  </si>
  <si>
    <t>https://podminky.urs.cz/item/CS_URS_2025_01/953943125</t>
  </si>
  <si>
    <t>1 "D.1.1.b.1 Půdorys, D.1.1.b.6 Manipulační šachta - vodící drážka provizorního hrazení zabetonovaná v manipulační šachtě</t>
  </si>
  <si>
    <t>12 "D.1.1.b.1 Půdorys, D.1.1.b.6 Manipulační šachta - kapsy pro sloupky provizorního hrazení</t>
  </si>
  <si>
    <t>1 "D.1.1.b.1 Půdorys, D.1.1.b.6 Manipulační šachta - vodící drážka provizorního hrazení zabetonovaná v křídle u rybího přechodu</t>
  </si>
  <si>
    <t>13 "D.1.1.b.1 Půdorys, D.1.1.b.6 Manipulační šachta - dosedací práh provizorního hrazení</t>
  </si>
  <si>
    <t>2*4 "D.1.1.b.1 Půdorys, D.1.1.b.6 Manipulační šachta - kotvení vaku, vodorovné úhelníky v základu; počet kusů na řadu x počet řad</t>
  </si>
  <si>
    <t>49</t>
  </si>
  <si>
    <t>M136112</t>
  </si>
  <si>
    <t>kapsy ocelové pro osazení stojek HEB120 z plechu tl. 6 mm, vnitřní rozměr kapsy 165x165x550 mm</t>
  </si>
  <si>
    <t>671425686</t>
  </si>
  <si>
    <t>Poznámka k položce:_x000d_
- včetně kovové zátky</t>
  </si>
  <si>
    <t>50</t>
  </si>
  <si>
    <t>M1301010</t>
  </si>
  <si>
    <t>ocel profilová HEB 120 jakost nerez 1.4301, s přvařenými kotevními trny do betonu</t>
  </si>
  <si>
    <t>-1772298864</t>
  </si>
  <si>
    <t xml:space="preserve">Poznámka k položce:_x000d_
- hmotnost 26,7 kg/m </t>
  </si>
  <si>
    <t>2,1 "D.1.1.b.1 Půdorys, D.1.1.b.6 Manipulační šachta - vodící drážka provizorního hrazení zabetonovaná v manipulační šachtě</t>
  </si>
  <si>
    <t>2,45 "D.1.1.b.1 Půdorys, D.1.1.b.6 Manipulační šachta - vodící drážka provizorního hrazení zabetonovaná v křídle u rybího přechodu</t>
  </si>
  <si>
    <t>51</t>
  </si>
  <si>
    <t>M130111</t>
  </si>
  <si>
    <t>ocel profilová UPN 160 jakost nerez 1.4301, s přvařenými kotevními trny do betonu</t>
  </si>
  <si>
    <t>1203187047</t>
  </si>
  <si>
    <t xml:space="preserve">Poznámka k položce:_x000d_
- hmotnost 17,4 kg/m </t>
  </si>
  <si>
    <t>33,3 "D.1.1.b.1 Půdorys, D.1.1.b.6 Manipulační šachta - dosedací práh provizorního hrazení</t>
  </si>
  <si>
    <t>52</t>
  </si>
  <si>
    <t>AGR PS 01.5</t>
  </si>
  <si>
    <t>M+D Hradící vakové konstrukce z pryžotextilní membrány</t>
  </si>
  <si>
    <t>798743210</t>
  </si>
  <si>
    <t>Poznámka k položce:_x000d_
- navrhovaný přetlak Hop/H1st = 1,50_x000d_
- hydrostatická (návrhová) výška jezu H1st = 1,905 m_x000d_
- objem vakové konstrukce cca 90 m3_x000d_
- pryžotextilní membrána tvořící homogenní celek bez spojování jednotlivých pásů_x000d_
- životnost min. 30 let</t>
  </si>
  <si>
    <t>(0,8+16,5+16,5) "D.1.1.b.1 Půdorys - hradící vaková konstrukce</t>
  </si>
  <si>
    <t>53</t>
  </si>
  <si>
    <t>AGR PS 01.7</t>
  </si>
  <si>
    <t>Behaviorální zábrana proti vniku ryb do MVE</t>
  </si>
  <si>
    <t>kpl</t>
  </si>
  <si>
    <t>381663814</t>
  </si>
  <si>
    <t xml:space="preserve">Poznámka k položce:_x000d_
Položka obsahuje kompletní dodávku a montáž behaviorální elektro zábrany proti vniku ryb do MVE např. ELZA 2. Tato zábrana bude umístěna před česlemi na nátoku do MVE o celkové délce 23,2 m. Předmětem dodávky je montáž i připojení k el. síti_x000d_
</t>
  </si>
  <si>
    <t>998</t>
  </si>
  <si>
    <t>Přesun hmot</t>
  </si>
  <si>
    <t>54</t>
  </si>
  <si>
    <t>998323011</t>
  </si>
  <si>
    <t>Přesun hmot pro jezy a stupně dopravní vzdálenost do 500 m</t>
  </si>
  <si>
    <t>1834412733</t>
  </si>
  <si>
    <t>https://podminky.urs.cz/item/CS_URS_2025_01/998323011</t>
  </si>
  <si>
    <t xml:space="preserve">Poznámka k souboru cen:_x000d_
1. Ceny jsou určeny pro jakoukoliv konstrukčně-materiálovou charakteristiku._x000d_
</t>
  </si>
  <si>
    <t>PSV</t>
  </si>
  <si>
    <t>Práce a dodávky PSV</t>
  </si>
  <si>
    <t>724</t>
  </si>
  <si>
    <t>Zdravotechnika - strojní vybavení</t>
  </si>
  <si>
    <t>55</t>
  </si>
  <si>
    <t>724149101</t>
  </si>
  <si>
    <t>Čerpadla vodovodní strojní bez potrubí montáž čerpadel ponorných bez potrubí a příslušenství o výkonu do 56 l</t>
  </si>
  <si>
    <t>-82000833</t>
  </si>
  <si>
    <t>https://podminky.urs.cz/item/CS_URS_2025_01/724149101</t>
  </si>
  <si>
    <t>1 "D.1.1.b.1 Půdorys, D.1.1.b.6 Manipulační šachta - ponorné plnící čerpadlo</t>
  </si>
  <si>
    <t>1 "D.1.1.b.1 Půdorys, D.1.1.b.6 Manipulační šachta - ponorné prázdnící čerpadlo</t>
  </si>
  <si>
    <t>56</t>
  </si>
  <si>
    <t>M426111</t>
  </si>
  <si>
    <t>čerpadlo ponorné kalové Hmax10 m Qmin 15 l/s</t>
  </si>
  <si>
    <t>856062480</t>
  </si>
  <si>
    <t>57</t>
  </si>
  <si>
    <t>998724101</t>
  </si>
  <si>
    <t>Přesun hmot pro strojní vybavení stanovený z hmotnosti přesunovaného materiálu vodorovná dopravní vzdálenost do 50 m základní v objektech výšky do 6 m</t>
  </si>
  <si>
    <t>-1798346898</t>
  </si>
  <si>
    <t>https://podminky.urs.cz/item/CS_URS_2025_01/998724101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</si>
  <si>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</si>
  <si>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741</t>
  </si>
  <si>
    <t>58</t>
  </si>
  <si>
    <t>741122102</t>
  </si>
  <si>
    <t>Montáž kabelů měděných bez ukončení uložených v trubkách zatažených plných plochých (např. CYKYLo), počtu a průřezu žil 3x1,5 až 2,5 mm2</t>
  </si>
  <si>
    <t>1955485517</t>
  </si>
  <si>
    <t>https://podminky.urs.cz/item/CS_URS_2025_01/741122102</t>
  </si>
  <si>
    <t>2*(3,3+39,6+6) "D.1.1.b.1 Půdorys, D.1.1.b.6 Manipulační šachta - chránička DN110, protažení eletrko kabelu</t>
  </si>
  <si>
    <t>59</t>
  </si>
  <si>
    <t>34111030</t>
  </si>
  <si>
    <t>kabel instalační jádro Cu plné izolace PVC plášť PVC 450/750V (CYKY) 3x1,5mm2</t>
  </si>
  <si>
    <t>-1398409965</t>
  </si>
  <si>
    <t>97,8*1,15 'Přepočtené koeficientem množství</t>
  </si>
  <si>
    <t>60</t>
  </si>
  <si>
    <t>741128021</t>
  </si>
  <si>
    <t>Ostatní práce při montáži vodičů a kabelů Příplatek k cenám montáže vodičů a kabelů za zatahování vodičů a kabelů do tvárnicových tras s komorami nebo do kolektorů, hmotnosti do 0,75 kg</t>
  </si>
  <si>
    <t>641288622</t>
  </si>
  <si>
    <t>https://podminky.urs.cz/item/CS_URS_2025_01/741128021</t>
  </si>
  <si>
    <t xml:space="preserve">Poznámka k souboru cen:_x000d_
1. Ceny jsou určeny pro montáž vodičů a kabelů měděných i hliníkových._x000d_
</t>
  </si>
  <si>
    <t>2*(3,3+39,6+6) "D.1.1.b.1 Půdorys, D.1.1.b.6 Manipulační šachta - chránička DN110 pro potřeby vedení silových či datových kabelů</t>
  </si>
  <si>
    <t>61</t>
  </si>
  <si>
    <t>998741101</t>
  </si>
  <si>
    <t>Přesun hmot pro silnoproud stanovený z hmotnosti přesunovaného materiálu vodorovná dopravní vzdálenost do 50 m základní v objektech výšky do 6 m</t>
  </si>
  <si>
    <t>-238171102</t>
  </si>
  <si>
    <t>https://podminky.urs.cz/item/CS_URS_2025_01/998741101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</si>
  <si>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</si>
  <si>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</si>
  <si>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</si>
  <si>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62</t>
  </si>
  <si>
    <t>767831022</t>
  </si>
  <si>
    <t>Montáž vnitřních kovových žebříků přímých, ukotvených do betonu</t>
  </si>
  <si>
    <t>-1984004329</t>
  </si>
  <si>
    <t>https://podminky.urs.cz/item/CS_URS_2025_01/767831022</t>
  </si>
  <si>
    <t>4*3,15 "D.1.1.b.6 Manipulační šachta - žebříky z jednotlivých sekcí; počet x délka</t>
  </si>
  <si>
    <t>1,5 "D.1.1.b.6 - Manipulační šachta, řez B - odnímatelné výstupní madlo</t>
  </si>
  <si>
    <t>63</t>
  </si>
  <si>
    <t>M449830</t>
  </si>
  <si>
    <t>žebřík výstupový jednoduchý přímý z nerezové oceli dl 3,15m</t>
  </si>
  <si>
    <t>281900858</t>
  </si>
  <si>
    <t>4 "D.1.1.b.6 Manipulační šachta - žebříky z jednotlivých sekcí; počet</t>
  </si>
  <si>
    <t>64</t>
  </si>
  <si>
    <t>M449831</t>
  </si>
  <si>
    <t>odnímatelné výstupní madlo přímé z nerezové oceli dl 1,5 m, kompatibilní s osazenými žebříky</t>
  </si>
  <si>
    <t>-1880378302</t>
  </si>
  <si>
    <t>1 "D.1.1.b.6 - Manipulační šachta, řez B - odnímatelné výstupní madlo</t>
  </si>
  <si>
    <t>65</t>
  </si>
  <si>
    <t>767995113</t>
  </si>
  <si>
    <t>Montáž ostatních atypických zámečnických konstrukcí hmotnosti přes 10 do 20 kg</t>
  </si>
  <si>
    <t>kg</t>
  </si>
  <si>
    <t>-661763713</t>
  </si>
  <si>
    <t>https://podminky.urs.cz/item/CS_URS_2025_01/767995113</t>
  </si>
  <si>
    <t xml:space="preserve">Poznámka k souboru cen:_x000d_
1. Určení cen se řídí hmotností jednotlivě montovaného dílu konstrukce._x000d_
</t>
  </si>
  <si>
    <t>15 "D.1.1.b.6 Manipulační šachta - česle na vtoku do manipulační šachty</t>
  </si>
  <si>
    <t>66</t>
  </si>
  <si>
    <t>MPS 01.01</t>
  </si>
  <si>
    <t>ocelová konstrukce česlí - nerez (1.4301)</t>
  </si>
  <si>
    <t>-1317531332</t>
  </si>
  <si>
    <t>Poznámka k položce:_x000d_
- rám z profilů L, česlice á 50 mm z tyčí průměru 20 mm</t>
  </si>
  <si>
    <t>67</t>
  </si>
  <si>
    <t>767995115</t>
  </si>
  <si>
    <t>Montáž ostatních atypických zámečnických konstrukcí hmotnosti přes 50 do 100 kg</t>
  </si>
  <si>
    <t>25901391</t>
  </si>
  <si>
    <t>https://podminky.urs.cz/item/CS_URS_2025_01/767995115</t>
  </si>
  <si>
    <t>2*(4,2+2,2)*13,4 "D.1.1.b.1 Půdorys, D.1.1.b.6 Manipulační šachta - kotvení vaku, svislé šikmé úhelníky ve vaku; počet x délka x hmotnost</t>
  </si>
  <si>
    <t>68</t>
  </si>
  <si>
    <t>767995116</t>
  </si>
  <si>
    <t>Montáž ostatních atypických zámečnických konstrukcí hmotnosti přes 100 do 250 kg</t>
  </si>
  <si>
    <t>380860357</t>
  </si>
  <si>
    <t>https://podminky.urs.cz/item/CS_URS_2025_01/767995116</t>
  </si>
  <si>
    <t>2*33,3*13,4 "D.1.1.b.1 Půdorys, D.1.1.b.6 Manipulační šachta - kotvení vaku, vodorovné úhelníky ve vaku; počet x délka x hmotnost</t>
  </si>
  <si>
    <t>69</t>
  </si>
  <si>
    <t>M130110</t>
  </si>
  <si>
    <t>ocel profilová UPN 120 jakost nerez 1.4301</t>
  </si>
  <si>
    <t>-577367928</t>
  </si>
  <si>
    <t>2*33,3 "D.1.1.b.1 Půdorys, D.1.1.b.6 Manipulační šachta - kotvení vaku, vodorovné úhelníky ve vaku; počet x délka</t>
  </si>
  <si>
    <t>2*(4,2+2,2) "D.1.1.b.1 Půdorys, D.1.1.b.6 Manipulační šachta - kotvení vaku, svislé šikmé úhelníky ve vaku; počet x délka</t>
  </si>
  <si>
    <t>70</t>
  </si>
  <si>
    <t>998767101</t>
  </si>
  <si>
    <t>Přesun hmot pro zámečnické konstrukce stanovený z hmotnosti přesunovaného materiálu vodorovná dopravní vzdálenost do 50 m základní v objektech výšky do 6 m</t>
  </si>
  <si>
    <t>-1184580119</t>
  </si>
  <si>
    <t>https://podminky.urs.cz/item/CS_URS_2025_01/998767101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</si>
  <si>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</si>
  <si>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71</t>
  </si>
  <si>
    <t>AGR PS 01.6</t>
  </si>
  <si>
    <t>M+D Uzamykatelný venkovní regál (stojan) pro uskladnění tabulí provizorního hliníkového hrazení</t>
  </si>
  <si>
    <t>134932699</t>
  </si>
  <si>
    <t xml:space="preserve">Poznámka k položce:_x000d_
- konstrukce musí být navržena pro stupeň korozní agresivity dle ČSN EN ISO 12944 jako min. C2, s vysokou požadovanou životností (&gt;15 let)_x000d_
- včetně veškerých nákladů na případné základové patky   _x000d_
- stojan bude umístěna na parc.č. 194/5 </t>
  </si>
  <si>
    <t>Práce a dodávky M</t>
  </si>
  <si>
    <t>46-M</t>
  </si>
  <si>
    <t>Zemní práce při extr.mont.pracích</t>
  </si>
  <si>
    <t>72</t>
  </si>
  <si>
    <t>460841111</t>
  </si>
  <si>
    <t>Osazení kabelové komory z plastů pro běžné zatížení komorového dílu z polyetylénu HDPE půdorysné plochy do 1,0 m2, světlé hloubky do 0,5 m</t>
  </si>
  <si>
    <t>-215015871</t>
  </si>
  <si>
    <t>https://podminky.urs.cz/item/CS_URS_2025_01/460841111</t>
  </si>
  <si>
    <t>1 "D.1.1.b.1 Půdorys, D.1.1.b.6 Manipulační šachta - kabelová šachta protahovací v manipulační šachtě</t>
  </si>
  <si>
    <t>73</t>
  </si>
  <si>
    <t>M592133</t>
  </si>
  <si>
    <t>vodotěsná kabelová šachta (protahovací) 400x4004x300 mm</t>
  </si>
  <si>
    <t>128</t>
  </si>
  <si>
    <t>884568287</t>
  </si>
  <si>
    <t>74</t>
  </si>
  <si>
    <t>460841221</t>
  </si>
  <si>
    <t>Osazení kabelové komory z plastů pro silniční zatížení víka z litiny půdorysné plochy do 1,5 m2</t>
  </si>
  <si>
    <t>-1331780163</t>
  </si>
  <si>
    <t>https://podminky.urs.cz/item/CS_URS_2025_01/460841221</t>
  </si>
  <si>
    <t>1 "D.1.1.b.1 Půdorys, D.1.1.b.6 Manipulační šachta - poklop kabelové šachty protahovací v manipulační šachtě</t>
  </si>
  <si>
    <t>75</t>
  </si>
  <si>
    <t>M562306</t>
  </si>
  <si>
    <t xml:space="preserve">šachtový poklop  z nerezové oceli s betonovou výplní s možností nastavení sklonu, zavírání na klíč, rozměr 400x400 mm</t>
  </si>
  <si>
    <t>1249747848</t>
  </si>
  <si>
    <t>PS 01.2 - Technologie jezu - elektro část</t>
  </si>
  <si>
    <t xml:space="preserve">    21-M - Elektromontáže</t>
  </si>
  <si>
    <t xml:space="preserve">    21-MA - Materiál pro rozvaděč ovládání</t>
  </si>
  <si>
    <t>21-M</t>
  </si>
  <si>
    <t>Elektromontáže</t>
  </si>
  <si>
    <t>76</t>
  </si>
  <si>
    <t>Pol1</t>
  </si>
  <si>
    <t>Výroba</t>
  </si>
  <si>
    <t>-1011214959</t>
  </si>
  <si>
    <t>Poznámka k položce:_x000d_
Výroba rozvaděče</t>
  </si>
  <si>
    <t>77</t>
  </si>
  <si>
    <t>Pol2</t>
  </si>
  <si>
    <t>Montáž</t>
  </si>
  <si>
    <t>638607870</t>
  </si>
  <si>
    <t>Poznámka k položce:_x000d_
Montážní práce na místě</t>
  </si>
  <si>
    <t>78</t>
  </si>
  <si>
    <t>Pol3</t>
  </si>
  <si>
    <t>Revize</t>
  </si>
  <si>
    <t>22967097</t>
  </si>
  <si>
    <t>Poznámka k položce:_x000d_
Výchozí revizní zpráva</t>
  </si>
  <si>
    <t>79</t>
  </si>
  <si>
    <t>Pol4</t>
  </si>
  <si>
    <t>Software</t>
  </si>
  <si>
    <t>-2104989502</t>
  </si>
  <si>
    <t>Poznámka k položce:_x000d_
Aplikační software pro PLC</t>
  </si>
  <si>
    <t>80</t>
  </si>
  <si>
    <t>Pol5</t>
  </si>
  <si>
    <t>896945628</t>
  </si>
  <si>
    <t>Poznámka k položce:_x000d_
Aplikační software HMI</t>
  </si>
  <si>
    <t>81</t>
  </si>
  <si>
    <t>Pol6</t>
  </si>
  <si>
    <t>-476741554</t>
  </si>
  <si>
    <t>Poznámka k položce:_x000d_
Nastavení a oživení systému</t>
  </si>
  <si>
    <t>21-MA</t>
  </si>
  <si>
    <t>Materiál pro rozvaděč ovládání</t>
  </si>
  <si>
    <t>LPM701i</t>
  </si>
  <si>
    <t>Hladinové čidlo</t>
  </si>
  <si>
    <t>ks</t>
  </si>
  <si>
    <t>-790487759</t>
  </si>
  <si>
    <t>Poznámka k položce:_x000d_
Tlaková sonda měření hladiny s komunikací MODBUS ¨RTU RS485 vč. kabelu</t>
  </si>
  <si>
    <t>30117</t>
  </si>
  <si>
    <t>Kabel YSLY-JZ 5*0.75</t>
  </si>
  <si>
    <t>1521050988</t>
  </si>
  <si>
    <t>30138</t>
  </si>
  <si>
    <t>Kabel YSLY-JZ 12*0.5</t>
  </si>
  <si>
    <t>-803264510</t>
  </si>
  <si>
    <t>30208</t>
  </si>
  <si>
    <t>Kabel YSLY-JZ 4*1.5</t>
  </si>
  <si>
    <t>488697490</t>
  </si>
  <si>
    <t>30236</t>
  </si>
  <si>
    <t>Kabel LIYCY 3*1.5</t>
  </si>
  <si>
    <t>-2036844386</t>
  </si>
  <si>
    <t>CMFM2Ax0.75</t>
  </si>
  <si>
    <t>Kabel CMSM 2Ax0.75</t>
  </si>
  <si>
    <t>-912561156</t>
  </si>
  <si>
    <t>CYKY3Cx1.5</t>
  </si>
  <si>
    <t>Kabel CYKY3Cx1.5</t>
  </si>
  <si>
    <t>-1952731504</t>
  </si>
  <si>
    <t>CYKY3Cx2.5</t>
  </si>
  <si>
    <t>Kabel CYKY3Cx2.5</t>
  </si>
  <si>
    <t>193347279</t>
  </si>
  <si>
    <t>CYKY4Bx16</t>
  </si>
  <si>
    <t>Kabel CYKY4Bx16</t>
  </si>
  <si>
    <t>-500096935</t>
  </si>
  <si>
    <t>NK510</t>
  </si>
  <si>
    <t>Teplotní čidlo</t>
  </si>
  <si>
    <t>379704472</t>
  </si>
  <si>
    <t>Poznámka k položce:_x000d_
Teplotní snímač PT1000</t>
  </si>
  <si>
    <t>AXSP3P06N</t>
  </si>
  <si>
    <t>Nabíječ 24V 6A</t>
  </si>
  <si>
    <t>-48329944</t>
  </si>
  <si>
    <t>Poznámka k položce:_x000d_
Spínaný AC/DC měnič pro napájení MaR , 195-265 VAC / 27.6 VDC, 6A</t>
  </si>
  <si>
    <t>SHR-2</t>
  </si>
  <si>
    <t>Hladinová sonda</t>
  </si>
  <si>
    <t>-2138669541</t>
  </si>
  <si>
    <t>Poznámka k položce:_x000d_
Sonda pro hladinové relé</t>
  </si>
  <si>
    <t>B-PAL 12-12(540-123)</t>
  </si>
  <si>
    <t>Pb akku 12V 12Ah</t>
  </si>
  <si>
    <t>-1598566447</t>
  </si>
  <si>
    <t>Poznámka k položce:_x000d_
Olověný akumulátor 12V 12Ah , 151x98x95(101)mm</t>
  </si>
  <si>
    <t>BZY012 DO41</t>
  </si>
  <si>
    <t>Zenerova dioda 12V</t>
  </si>
  <si>
    <t>1196346155</t>
  </si>
  <si>
    <t>Poznámka k položce:_x000d_
Zenerova dioda 12V, 2W</t>
  </si>
  <si>
    <t>MiDGE</t>
  </si>
  <si>
    <t>GSM router</t>
  </si>
  <si>
    <t>-626511576</t>
  </si>
  <si>
    <t>Poznámka k položce:_x000d_
GSM router MiDGE</t>
  </si>
  <si>
    <t>CL- 024/1 L DI</t>
  </si>
  <si>
    <t>Prep. ochr. dat. v</t>
  </si>
  <si>
    <t>2081289978</t>
  </si>
  <si>
    <t>Poznámka k položce:_x000d_
1xdat. prep. ochr., v drzaku na listu , 24Vss, Isn=10kA, Ismax=20kA, In=370mA,150kHz</t>
  </si>
  <si>
    <t>DP-024</t>
  </si>
  <si>
    <t>Prep. ochr. 24V16A</t>
  </si>
  <si>
    <t>-708662929</t>
  </si>
  <si>
    <t>Poznámka k položce:_x000d_
Prep. ochr. 24V16A , 2 kV (1,2/50,8/20), jmenovité napětí 24 V AC</t>
  </si>
  <si>
    <t>HMISTU855</t>
  </si>
  <si>
    <t>Grafický.oper.panel</t>
  </si>
  <si>
    <t>-57754888</t>
  </si>
  <si>
    <t>Poznámka k položce:_x000d_
Graf. panel Magelis HMI STU 5.7" barevný TFT , 1xRS232/485, Ethernet, 2xUSB</t>
  </si>
  <si>
    <t>LA1KN11</t>
  </si>
  <si>
    <t>Přísluš. pomoc.styk.</t>
  </si>
  <si>
    <t>1317574093</t>
  </si>
  <si>
    <t>Poznámka k položce:_x000d_
Pomocné kontakty pro pomocný stykač 1Z+1V</t>
  </si>
  <si>
    <t>LA1KN20</t>
  </si>
  <si>
    <t>-698962363</t>
  </si>
  <si>
    <t>Poznámka k položce:_x000d_
Pomocné kontakty pro pomocný stykač 2Z</t>
  </si>
  <si>
    <t>LA4KC1B</t>
  </si>
  <si>
    <t>1551978855</t>
  </si>
  <si>
    <t>Poznámka k položce:_x000d_
Ochranný modul s integr. LED ukazatelem dioda 12/24V st</t>
  </si>
  <si>
    <t>LP1K09015BD3</t>
  </si>
  <si>
    <t>Ministykače LP1K</t>
  </si>
  <si>
    <t>-1687295489</t>
  </si>
  <si>
    <t>Poznámka k položce:_x000d_
Ministykač s cívkou s integr. ochranou 9A 1V 24V ss , I(AC1)=20A, I=9A, IP 20, 3P</t>
  </si>
  <si>
    <t>LP2K0901BD</t>
  </si>
  <si>
    <t>Rev. ministyk. LP2K</t>
  </si>
  <si>
    <t>1245246823</t>
  </si>
  <si>
    <t>Poznámka k položce:_x000d_
Reverzační ministykač 9A 1V 24V ss , I(AC1)=20A, I=9A, IP 20, 6P</t>
  </si>
  <si>
    <t>RM35LM33MW</t>
  </si>
  <si>
    <t>Hladinové relé</t>
  </si>
  <si>
    <t>192572657</t>
  </si>
  <si>
    <t>Poznámka k položce:_x000d_
Hladinové kontrolní relé, 2 přepínací kontakty , 24V AC</t>
  </si>
  <si>
    <t>TM221CE40T</t>
  </si>
  <si>
    <t>PLC M221CE40T</t>
  </si>
  <si>
    <t>613873551</t>
  </si>
  <si>
    <t>Poznámka k položce:_x000d_
MODICON TM221 24I/16O/2AI , Napájení 24V DC</t>
  </si>
  <si>
    <t>TM3DI8</t>
  </si>
  <si>
    <t>M241 IO-8DI</t>
  </si>
  <si>
    <t>663902302</t>
  </si>
  <si>
    <t>Poznámka k položce:_x000d_
TM3 - 8 DI</t>
  </si>
  <si>
    <t>XVLA234</t>
  </si>
  <si>
    <t>Signálka červená</t>
  </si>
  <si>
    <t>1429633373</t>
  </si>
  <si>
    <t>Poznámka k položce:_x000d_
Signálka - červená 24V DC , IP40, IP 65 s těsnícím kroužkem XVLZ911</t>
  </si>
  <si>
    <t>XVLA235</t>
  </si>
  <si>
    <t>Signálka žlutá</t>
  </si>
  <si>
    <t>1880296925</t>
  </si>
  <si>
    <t>Poznámka k položce:_x000d_
Signálka - žlutá 24V DC , IP40, IP 65 s těsnícím kroužkem XVLZ911</t>
  </si>
  <si>
    <t>XVLZ911</t>
  </si>
  <si>
    <t>Těsnící kroužek</t>
  </si>
  <si>
    <t>1419377712</t>
  </si>
  <si>
    <t>Poznámka k položce:_x000d_
Těsnící kroužek pro signálky XVLA IP65</t>
  </si>
  <si>
    <t>BZ325001-A</t>
  </si>
  <si>
    <t>Zásuvka ČSN</t>
  </si>
  <si>
    <t>733582707</t>
  </si>
  <si>
    <t>Poznámka k položce:_x000d_
Zásuvka ČSN REG-S 230V 50Hz , IP20</t>
  </si>
  <si>
    <t>MM216374--</t>
  </si>
  <si>
    <t>Adaptér - čelní mont</t>
  </si>
  <si>
    <t>798289033</t>
  </si>
  <si>
    <t>MM216376--</t>
  </si>
  <si>
    <t>Spínací díl čelní</t>
  </si>
  <si>
    <t>-1597979384</t>
  </si>
  <si>
    <t>Poznámka k položce:_x000d_
Spínací díl, zadní montáž, šroubové svorky , IP20, 250V</t>
  </si>
  <si>
    <t>MM216558--</t>
  </si>
  <si>
    <t>LED 12-30V, červená,</t>
  </si>
  <si>
    <t>-1770479693</t>
  </si>
  <si>
    <t>Poznámka k položce:_x000d_
24V , IP20</t>
  </si>
  <si>
    <t>MM216845--</t>
  </si>
  <si>
    <t>Ovládací hl. červená</t>
  </si>
  <si>
    <t>-1409278416</t>
  </si>
  <si>
    <t>Poznámka k položce:_x000d_
250V, 3P , otočný spínač</t>
  </si>
  <si>
    <t>MM216867--</t>
  </si>
  <si>
    <t>Páč.sp. 2pol s aret.</t>
  </si>
  <si>
    <t>-822534663</t>
  </si>
  <si>
    <t>Poznámka k položce:_x000d_
Páčkový spínač 2 polohy s aretací 60 st.</t>
  </si>
  <si>
    <t>TSZ3H-230</t>
  </si>
  <si>
    <t>Spínač teploty</t>
  </si>
  <si>
    <t>1669071266</t>
  </si>
  <si>
    <t>Poznámka k položce:_x000d_
Teplotní relé</t>
  </si>
  <si>
    <t>BE082882--</t>
  </si>
  <si>
    <t>Pomocný kontakt 1Z1V</t>
  </si>
  <si>
    <t>943459779</t>
  </si>
  <si>
    <t>Poznámka k položce:_x000d_
Čelní montáž</t>
  </si>
  <si>
    <t>BE082882--.1</t>
  </si>
  <si>
    <t>Pomocný kontakt 1Z</t>
  </si>
  <si>
    <t>-1362408975</t>
  </si>
  <si>
    <t>BE504000--</t>
  </si>
  <si>
    <t>Motorový spínač</t>
  </si>
  <si>
    <t>1826607801</t>
  </si>
  <si>
    <t>Poznámka k položce:_x000d_
2,5-4A</t>
  </si>
  <si>
    <t>BM017106--</t>
  </si>
  <si>
    <t>Jistič C6/1</t>
  </si>
  <si>
    <t>1879053967</t>
  </si>
  <si>
    <t xml:space="preserve">Poznámka k položce:_x000d_
Jistič   C6/1</t>
  </si>
  <si>
    <t>BM017206--</t>
  </si>
  <si>
    <t>Jistič C6/2</t>
  </si>
  <si>
    <t>984492388</t>
  </si>
  <si>
    <t xml:space="preserve">Poznámka k položce:_x000d_
Jistič   C6/2</t>
  </si>
  <si>
    <t>BM017340--</t>
  </si>
  <si>
    <t>Jistič C40/3</t>
  </si>
  <si>
    <t>407403442</t>
  </si>
  <si>
    <t xml:space="preserve">Poznámka k položce:_x000d_
Jistič   C40/3</t>
  </si>
  <si>
    <t>BM018102--</t>
  </si>
  <si>
    <t>Jistič B2/1</t>
  </si>
  <si>
    <t>1047918833</t>
  </si>
  <si>
    <t xml:space="preserve">Poznámka k položce:_x000d_
Jistič   B2/1</t>
  </si>
  <si>
    <t>BM018302--</t>
  </si>
  <si>
    <t>Jistič B2/3</t>
  </si>
  <si>
    <t>-1893270573</t>
  </si>
  <si>
    <t xml:space="preserve">Poznámka k položce:_x000d_
Jistič   B2/3</t>
  </si>
  <si>
    <t>BM900001--</t>
  </si>
  <si>
    <t>Pomocný kontakt 5-25</t>
  </si>
  <si>
    <t>-22831278</t>
  </si>
  <si>
    <t>Poznámka k položce:_x000d_
Pomocný kontakt 5-250V/6A 1Z+1R,B-HSI</t>
  </si>
  <si>
    <t>BO618510--</t>
  </si>
  <si>
    <t>Jistič s chráničem B</t>
  </si>
  <si>
    <t>304463969</t>
  </si>
  <si>
    <t>Poznámka k položce:_x000d_
Jistič s proudovým chráničem B10-003/AC</t>
  </si>
  <si>
    <t>BO618516--</t>
  </si>
  <si>
    <t>-2128982011</t>
  </si>
  <si>
    <t>Poznámka k položce:_x000d_
Jistič s proudovým chráničem B16-003/AC</t>
  </si>
  <si>
    <t>IK141004--</t>
  </si>
  <si>
    <t>Svorka SFR.4 pro poj</t>
  </si>
  <si>
    <t>-2084670167</t>
  </si>
  <si>
    <t>Poznámka k položce:_x000d_
Svorka SFR.4 4mm2 pro pojistku, béžová</t>
  </si>
  <si>
    <t>IN8E2335--</t>
  </si>
  <si>
    <t>Hlavní vypínač 3P/40</t>
  </si>
  <si>
    <t>-587182270</t>
  </si>
  <si>
    <t>Poznámka k položce:_x000d_
Vypínač LTS40A, 3.pól., červený, 40A, panel</t>
  </si>
  <si>
    <t>IS010073--</t>
  </si>
  <si>
    <t>Svodič přepětí modul</t>
  </si>
  <si>
    <t>-45051664</t>
  </si>
  <si>
    <t>IS010201--</t>
  </si>
  <si>
    <t>Patice pro VMG</t>
  </si>
  <si>
    <t>-1840204290</t>
  </si>
  <si>
    <t>Poznámka k položce:_x000d_
Patice pro VMG</t>
  </si>
  <si>
    <t>IS010448--</t>
  </si>
  <si>
    <t>Svodič Tř.II</t>
  </si>
  <si>
    <t>-701306253</t>
  </si>
  <si>
    <t>Poznámka k položce:_x000d_
T2/C - svodič přepětí kompletní, 3-pólový 280V</t>
  </si>
  <si>
    <t>IS506102--</t>
  </si>
  <si>
    <t>Pojistkový odpojovač</t>
  </si>
  <si>
    <t>1773450312</t>
  </si>
  <si>
    <t>Poznámka k položce:_x000d_
Pojistkový odpínač 2P,32A-</t>
  </si>
  <si>
    <t>ISV10010--</t>
  </si>
  <si>
    <t>Pojistka C10/10A,gG</t>
  </si>
  <si>
    <t>-156092757</t>
  </si>
  <si>
    <t>MM216374--.1</t>
  </si>
  <si>
    <t>Propojovací díl</t>
  </si>
  <si>
    <t>-2000096730</t>
  </si>
  <si>
    <t>Poznámka k položce:_x000d_
Propojovací díl</t>
  </si>
  <si>
    <t>MM216557--</t>
  </si>
  <si>
    <t>LED 18-30VACDC,bílá,</t>
  </si>
  <si>
    <t>1584246662</t>
  </si>
  <si>
    <t>Poznámka k položce:_x000d_
LED 18-30VACDC,bílá,zadní,šroub</t>
  </si>
  <si>
    <t>MM216774--</t>
  </si>
  <si>
    <t>Signálka,žlutá ,nízk</t>
  </si>
  <si>
    <t>-1375815458</t>
  </si>
  <si>
    <t>Poznámka k položce:_x000d_
Signálka,žlutá ,nízká</t>
  </si>
  <si>
    <t>RT17017---</t>
  </si>
  <si>
    <t>Spona pro RY I/n hr.</t>
  </si>
  <si>
    <t>-1910330187</t>
  </si>
  <si>
    <t>Poznámka k položce:_x000d_
Spona pro RT relé</t>
  </si>
  <si>
    <t>RT424012--</t>
  </si>
  <si>
    <t>Relé RT 2P/8A,12VDC,</t>
  </si>
  <si>
    <t>595534859</t>
  </si>
  <si>
    <t>Poznámka k položce:_x000d_
Relé RT 2P/8A,12VDC,5mm</t>
  </si>
  <si>
    <t>RT424024--</t>
  </si>
  <si>
    <t>Relé RT 2P/8A,24VDC,</t>
  </si>
  <si>
    <t>1831776004</t>
  </si>
  <si>
    <t>Poznámka k položce:_x000d_
Relé RT 2P/8A, 24VDC, 5mm</t>
  </si>
  <si>
    <t>ST3P3LC4--</t>
  </si>
  <si>
    <t>Relé SNR 1P/24VDC,LE</t>
  </si>
  <si>
    <t>221717587</t>
  </si>
  <si>
    <t>Poznámka k položce:_x000d_
Relé SNR 1P/24VDC,LED,šroubová patice</t>
  </si>
  <si>
    <t>UR5U3N11--</t>
  </si>
  <si>
    <t>Napěťové relé, 3f</t>
  </si>
  <si>
    <t>1509150873</t>
  </si>
  <si>
    <t>Poznámka k položce:_x000d_
Napěťové relé 3-fázové , 1 přepínací, 5A/250V, fix. 195,5V</t>
  </si>
  <si>
    <t>YMLRD024-A</t>
  </si>
  <si>
    <t>PT-modul-LED 6/24VDC</t>
  </si>
  <si>
    <t>-1125164791</t>
  </si>
  <si>
    <t>Poznámka k položce:_x000d_
PT-modul-LED 6/24VDC,červená + dioda</t>
  </si>
  <si>
    <t>RT17017---.1</t>
  </si>
  <si>
    <t>Spona RT</t>
  </si>
  <si>
    <t>-1053449759</t>
  </si>
  <si>
    <t>YRT16040--</t>
  </si>
  <si>
    <t>Štítek pro RT</t>
  </si>
  <si>
    <t>841751849</t>
  </si>
  <si>
    <t>Poznámka k položce:_x000d_
Štítek pro patici relé RT</t>
  </si>
  <si>
    <t>YRT78626--</t>
  </si>
  <si>
    <t>Patice RT,šroub.vývo</t>
  </si>
  <si>
    <t>-794888660</t>
  </si>
  <si>
    <t>Poznámka k položce:_x000d_
Patice RT, šroubové vývody, 5mm</t>
  </si>
  <si>
    <t>73.300.0453.0</t>
  </si>
  <si>
    <t>Zásuvkový díl 4p+PE</t>
  </si>
  <si>
    <t>619492734</t>
  </si>
  <si>
    <t>Poznámka k položce:_x000d_
Revos MINI-Zásuvkový díl 4+1 pin</t>
  </si>
  <si>
    <t>73.310.0453.0</t>
  </si>
  <si>
    <t>Vidlicový díl 4p+PE</t>
  </si>
  <si>
    <t>-226170952</t>
  </si>
  <si>
    <t>Poznámka k položce:_x000d_
Revos MINI-Vidlicový díl 4+1 pin</t>
  </si>
  <si>
    <t>76.320.0753.0</t>
  </si>
  <si>
    <t>Dolní kryt 3p+PE</t>
  </si>
  <si>
    <t>1966649193</t>
  </si>
  <si>
    <t>Poznámka k položce:_x000d_
Revos MINI-Dolní kryt 3+1 pin</t>
  </si>
  <si>
    <t>76.352.0760.0</t>
  </si>
  <si>
    <t>Horní kryt 3p+PE</t>
  </si>
  <si>
    <t>-1369937129</t>
  </si>
  <si>
    <t>Poznámka k položce:_x000d_
Revos MINI-Horní kryt 3+1 pin</t>
  </si>
  <si>
    <t>ASR1208040</t>
  </si>
  <si>
    <t>skříň nerez  IP66 s MP</t>
  </si>
  <si>
    <t>1549145815</t>
  </si>
  <si>
    <t>ASST084</t>
  </si>
  <si>
    <t>střecha proti dešti nerez</t>
  </si>
  <si>
    <t>-1835057814</t>
  </si>
  <si>
    <t>ASST083</t>
  </si>
  <si>
    <t>934328580</t>
  </si>
  <si>
    <t>ADIS12080</t>
  </si>
  <si>
    <t>vnitřní dveře nerez </t>
  </si>
  <si>
    <t>1883795052</t>
  </si>
  <si>
    <t>Sokl</t>
  </si>
  <si>
    <t>Sokl nerez pro ASR1208040 o výšce 800mm </t>
  </si>
  <si>
    <t>1971388169</t>
  </si>
  <si>
    <t>PS 02 - Stavidlový uzávěr</t>
  </si>
  <si>
    <t>AGR 01.2</t>
  </si>
  <si>
    <t>M+D Stavidlový uzávěr s ovládáním</t>
  </si>
  <si>
    <t>-1141115672</t>
  </si>
  <si>
    <t xml:space="preserve">Poznámka k položce:_x000d_
- Stavidlový uzávěr tvořený dvěma ocelovými tabulemi šířky 4,4 m, k jejichž zdvihu dochází cévovými tyčemi pomocí elektropohonu,  výška každé tabule1,1 m a ve výchozí poloze se o 0,2 m překrývají, rám stavidla po každé straně tvořen dvěma ocelovými profily U 200, dosedací práh ocelový profil UPE 240, kotvení do betonové konstrukce pomocí šroubů M16 do kotevních desek_x000d_
- Stavidlo bude možné ovládat i manuálně pomocí ručního kola. Pro zajištění funkčnosti mechanismu i v zimních měsících budou na vnější straně bočního vedení (tj. v bočních zdech štěrkové propusti) osazeny chráničky pro umístění rozmrazovacích tyčí.  Ovládání stavidla je popsáno v samostatné části provozního souboru PS 01. Technické řešení elektrického silnoproudu je popsáno v samostatné části provozního souboru PS 02.</t>
  </si>
  <si>
    <t>SO 01.1 - Jezové těleso</t>
  </si>
  <si>
    <t xml:space="preserve">    1 - Zemní práce</t>
  </si>
  <si>
    <t xml:space="preserve">    4 - Vodorovné konstrukce</t>
  </si>
  <si>
    <t xml:space="preserve">    997 - Přesun sutě</t>
  </si>
  <si>
    <t>Zemní práce</t>
  </si>
  <si>
    <t>124253101</t>
  </si>
  <si>
    <t>Vykopávky pro koryta vodotečí strojně v hornině třídy těžitelnosti I skupiny 3 přes 100 do 1 000 m3</t>
  </si>
  <si>
    <t>m3</t>
  </si>
  <si>
    <t>-1746873034</t>
  </si>
  <si>
    <t>https://podminky.urs.cz/item/CS_URS_2025_01/124253101</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</si>
  <si>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</si>
  <si>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10,2*(18,45/2) "D.1.1.b.1 Podrobný půdorys, D.1.1.b.4 Příčný řez 2 - výkop pro nový jez mezi řezy 1 a 2; plocha v řezu x délka</t>
  </si>
  <si>
    <t>((15,8+66,02)/2)*19,4"D.1.1.b.1 Půdorys, D.1.1.b.3 Příčný řez 1 - výkop pro nový jez mezi řezem 1 a stávajícím břehem ; průměrná plocha v řezu x délka</t>
  </si>
  <si>
    <t>124353101</t>
  </si>
  <si>
    <t>Vykopávky pro koryta vodotečí strojně v hornině třídy těžitelnosti II skupiny 4 přes 100 do 1 000 m3</t>
  </si>
  <si>
    <t>538281767</t>
  </si>
  <si>
    <t>https://podminky.urs.cz/item/CS_URS_2025_01/124353101</t>
  </si>
  <si>
    <t>19,8*(18,45/2) "D.1.1.b.1 Podrobný půdorys, D.1.1.b.4 Příčný řez 2 - vybourání stávajícího jezu mezi řezy 1 a 2; plocha v řezu x délka</t>
  </si>
  <si>
    <t>129951123</t>
  </si>
  <si>
    <t>Bourání konstrukcí v odkopávkách a prokopávkách strojně s přemístěním suti na hromady na vzdálenost do 20 m nebo s naložením na dopravní prostředek z betonu železového nebo předpjatého</t>
  </si>
  <si>
    <t>-1300307339</t>
  </si>
  <si>
    <t>https://podminky.urs.cz/item/CS_URS_2025_01/129951123</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</si>
  <si>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</si>
  <si>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 xml:space="preserve">5,75*4,95 "D.1.1.b.1 Těleso jezu - podrobný půdorys, D.1.1.b.2 Manipulační šachta - bourání stávajícího pilíře - vyšší část; půdorysná plocha x výška </t>
  </si>
  <si>
    <t xml:space="preserve">3,2*3,6 "D.1.1.b.1 Těleso jezu - podrobný půdorys, D.1.1.b.2 Manipulační šachta - bourání stávajícího pilíře - nižší část; půdorysná plocha x výška </t>
  </si>
  <si>
    <t>153111114</t>
  </si>
  <si>
    <t>Úprava ocelových štětovnic pro štětové stěny řezání z terénu, štětovnic zaberaněných příčné</t>
  </si>
  <si>
    <t>-2103214282</t>
  </si>
  <si>
    <t>https://podminky.urs.cz/item/CS_URS_2025_01/153111114</t>
  </si>
  <si>
    <t xml:space="preserve">Poznámka k souboru cen:_x000d_
1. V cenách nejsou započteny náklady na:_x000d_
a) dodání štětovnic trvale zabudovaných; tyto náklady se oceňují ve specifikaci,_x000d_
b) opotřebení štětovnic dočasně zabudovaných; tyto náklady se oceňují ve specifikaci jako 0,5 násobek pořizovací ceny materiálu,_x000d_
c) zřízení stěn z ocelových štětovnic_x000d_
- beraněných; tyto náklady se oceňují cenami souboru cen 153 11-2 Stěny beraněné z ocelových štětovnic,_x000d_
- nasazených; tyto náklady se oceňují cenami souboru cen 153 11-4 Zřízení štětových stěn z ocelových štětovnic, válcovaných tyčí nebo kolejnic nasazených._x000d_
</t>
  </si>
  <si>
    <t>61 "D.1.1.b.1 Půdorys, D.1.1.b.3 Podélný profil - zaříznutí štětovni na návodní straně</t>
  </si>
  <si>
    <t>61 "D.1.1.b.1 Půdorys, D.1.1.b.3 Podélný profil - zaříznutí štětovni na povodní straně</t>
  </si>
  <si>
    <t>9 "D.1.1.b.1 Půdorys, D.1.1.b.3 Podélný profil - zaříznutí štětovnic na boku jezu</t>
  </si>
  <si>
    <t>30 "D.1.1.b.1 Půdorys - štětovnicová stěna šikmá před MVE, zaříznutí v úrovni dna</t>
  </si>
  <si>
    <t>153112111</t>
  </si>
  <si>
    <t>Zřízení beraněných stěn z ocelových štětovnic z terénu nastražení štětovnic ve standardních podmínkách, délky do 10 m</t>
  </si>
  <si>
    <t>378641761</t>
  </si>
  <si>
    <t>https://podminky.urs.cz/item/CS_URS_2025_01/153112111</t>
  </si>
  <si>
    <t xml:space="preserve">Poznámka k souboru cen:_x000d_
1. V cenách -2111 a -2112 jsou započteny i náklady na případné zdvojování štětovnic._x000d_
2. V cenách nejsou započteny náklady na:_x000d_
a) dodání nebo opotřebení štětovnic._x000d_
- dodání štětovnic trvale zabudovaných se oceňuje ve specifikaci._x000d_
- opotřebení štětovnic dočasně zabudovaných se oceňuje ve specifikaci jako 0,5 násobek pořizovací ceny materiálu._x000d_
b) úpravu štětovnic pro manipulaci, řezání nebo sváření, tyto úpravy se oceňují cenami 153 11-1. . . Úprava ocelových štětovnic_x000d_
</t>
  </si>
  <si>
    <t>6,6*(14,7+16,55+1,28+3,4) "D.1.1.b.1 Půdorys, D.1.1.b.3 Podélný profil - štětovnicová stěna na návodní straně; výška x délka</t>
  </si>
  <si>
    <t>6,5*(14,7+16,55+1,28+3,4) "D.1.1.b.1 Půdorys, D.1.1.b.3 Podélný profil - štětovnicová stěna na povodní straně; výška x délka</t>
  </si>
  <si>
    <t>(231,5-223,05)*5 "D.1.1.b.1 Půdorys, D.1.1.b.3 Podélný profil - štětovnicová stěna na boku jezu; výška x délka</t>
  </si>
  <si>
    <t>(229-223,05)*18,3 "D.1.1.b.1 Půdorys - štětovnicová stěna šikmá před MVE; rozdíl výšek x délka</t>
  </si>
  <si>
    <t>153112122</t>
  </si>
  <si>
    <t>Zřízení beraněných stěn z ocelových štětovnic z terénu zaberanění štětovnic ve standardních podmínkách, délky do 8 m</t>
  </si>
  <si>
    <t>557911482</t>
  </si>
  <si>
    <t>https://podminky.urs.cz/item/CS_URS_2025_01/153112122</t>
  </si>
  <si>
    <t>153112123</t>
  </si>
  <si>
    <t>Zřízení beraněných stěn z ocelových štětovnic z terénu zaberanění štětovnic ve standardních podmínkách, délky do 12 m</t>
  </si>
  <si>
    <t>-633617731</t>
  </si>
  <si>
    <t>https://podminky.urs.cz/item/CS_URS_2025_01/153112123</t>
  </si>
  <si>
    <t>M1592024</t>
  </si>
  <si>
    <t>štětovnice Larsen, VL 604, ocel S 270 GP</t>
  </si>
  <si>
    <t>546511746</t>
  </si>
  <si>
    <t>Poznámka k položce:_x000d_
- hmotnost 74,1 kg/m, 123,5 kg/m2</t>
  </si>
  <si>
    <t>6,6*(14,7+16,55+1,28+3,4)*(123,5/1000) "D.1.1.b.1 Půdorys, D.1.1.b.3 Podélný profil - štětovnicová stěna na návodní straně; výška x délka x hmotnost</t>
  </si>
  <si>
    <t>6,5*(14,7+16,55+1,28+3,4)*(123,5/1000) "D.1.1.b.1 Půdorys, D.1.1.b.3 Podélný profil - štětovnicová stěna na povodní straně; výška x délka x hmotnost</t>
  </si>
  <si>
    <t>(231,5-223,05)*5*(123,5/1000) "D.1.1.b.1 Půdorys, D.1.1.b.3 Podélný profil - štětovnicová stěna na boku jezu; výška x délka x hmotnost</t>
  </si>
  <si>
    <t>(229-223,05)*18,3*(123,5/1000) "D.1.1.b.1 Půdorys - štětovnicová stěna šikmá před MVE; rozdíl výšek x délka x hmotnost</t>
  </si>
  <si>
    <t>153112115</t>
  </si>
  <si>
    <t>Zřízení beraněných stěn z ocelových štětovnic z terénu nastražení štětovnic ve stísněných podmínkách, délky do 10 m</t>
  </si>
  <si>
    <t>-1747881778</t>
  </si>
  <si>
    <t>https://podminky.urs.cz/item/CS_URS_2025_01/153112115</t>
  </si>
  <si>
    <t>(229,8-223,05)*11 "D.1.1.b.1 Půdorys - dočasná štětovnicová stěna mezi body 2a a 2b; rozdíl výšek x délka</t>
  </si>
  <si>
    <t>(229,8-223,05)*14 "D.1.1.b.1 Půdorys - dočasná štět. stěna, vymezení koryta převodu vody přes MVE ; rozdíl výšek x délka</t>
  </si>
  <si>
    <t>(229,8-223,05)*35 "D.1.1.b.1 Půdorys - dočasná štětovnicová stěna mezi body 2 a 2a; rozdíl výšek x délka</t>
  </si>
  <si>
    <t>(231,5-223,05)*20 "D.1.1.b.1 Půdorys - dočasná štětovnicová stěna mezi body 6 a 7; rozdíl výšek x délka</t>
  </si>
  <si>
    <t>153112132</t>
  </si>
  <si>
    <t>Zřízení beraněných stěn z ocelových štětovnic z terénu zaberanění štětovnic ve stísněných podmínkách, délky do 8 m</t>
  </si>
  <si>
    <t>1121751584</t>
  </si>
  <si>
    <t>https://podminky.urs.cz/item/CS_URS_2025_01/153112132</t>
  </si>
  <si>
    <t>153112133</t>
  </si>
  <si>
    <t>Zřízení beraněných stěn z ocelových štětovnic z terénu zaberanění štětovnic ve stísněných podmínkách, délky do 12 m</t>
  </si>
  <si>
    <t>171374062</t>
  </si>
  <si>
    <t>https://podminky.urs.cz/item/CS_URS_2025_01/153112133</t>
  </si>
  <si>
    <t>M1592024.1</t>
  </si>
  <si>
    <t>štětovnice Larsen, VL 604, ocel S 270 GP - pronájem, v majetku zhotovitele</t>
  </si>
  <si>
    <t>1998351372</t>
  </si>
  <si>
    <t>(229,8-223,05)*11*(123,5/1000) "D.1.1.b.1 Půdorys - dočasná štětovnicová stěna mezi body 2a a 2b; rozdíl výšek x délka x hmotnost</t>
  </si>
  <si>
    <t>(229,8-223,05)*14*(123,5/1000) "D.1.1.b.1 Půdorys - dočasná štět. stěna, vymezení koryta převodu vody přes MVE ; rozdíl výšek x délka x hmotnost</t>
  </si>
  <si>
    <t>(229,8-223,05)*35*(123,5/1000) "D.1.1.b.1 Půdorys - dočasná štětovnicová stěna mezi body 2 a 2a; rozdíl výšek x délka x hmotnost</t>
  </si>
  <si>
    <t>(231,5-223,05)*20*(123,5/1000) "D.1.1.b.1 Půdorys - dočasná štětovnicová stěna mezi body 6 a 7; rozdíl výšek x délka x hmotnost</t>
  </si>
  <si>
    <t>153113119</t>
  </si>
  <si>
    <t>Vytažení stěn z ocelových štětovnic zaberaněných z terénu délky do 12 m ve stísněných podmínkách, zaberaněných na hloubku do 8 m</t>
  </si>
  <si>
    <t>1198271967</t>
  </si>
  <si>
    <t>https://podminky.urs.cz/item/CS_URS_2025_01/153113119</t>
  </si>
  <si>
    <t xml:space="preserve">Poznámka k souboru cen:_x000d_
1. V cenách nejsou započteny náklady na úpravu štětovnic pro manipulaci, řezání nebo sváření tyto úpravy se oceňují cenami 153 11-1. . . Úprava ocelových štětovnic_x000d_
2. Množství měrných jednotek se určuje v m2 plochy zaberaněné části stěny._x000d_
</t>
  </si>
  <si>
    <t>R162701</t>
  </si>
  <si>
    <t>Vodorovné přemístění výkopku vč. uložení na skládku (poplatku) dle platné legislativy</t>
  </si>
  <si>
    <t>1527594452</t>
  </si>
  <si>
    <t>-(3,25/2)*3,2*62 "C.3 Koordinační situace - využití výkopku v SO 03.2 sjezd do podjezí; průměrná výška převýšení x šířka x délka</t>
  </si>
  <si>
    <t>321321115</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</si>
  <si>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</si>
  <si>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-996217224</t>
  </si>
  <si>
    <t>https://podminky.urs.cz/item/CS_URS_2025_01/321321115</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</si>
  <si>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</si>
  <si>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 beton C 25/30 XC4 XF3</t>
  </si>
  <si>
    <t>4,61*2,65*2,7 "D.1.1.b.1 Půdorys, D.1.1.b.13 Výkres tvaru - křídlo jezu u rybího přechodu; šířka x výška x délka</t>
  </si>
  <si>
    <t>4,61*0,3*0,05 "D.1.1.b.1 Půdorys, D.1.1.b.13 Výkres tvaru - římsa křídla jezu u rybího přechodu; šířka x výška x délka</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</si>
  <si>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</si>
  <si>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</si>
  <si>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-937968222</t>
  </si>
  <si>
    <t>https://podminky.urs.cz/item/CS_URS_2025_01/321321116</t>
  </si>
  <si>
    <t>Poznámka k položce:_x000d_
- beton C 30/37 XC4 XF3</t>
  </si>
  <si>
    <t>2*5*(2,7+0,7+1,32+33) "D.1.1.b.1 Půdorys, D.1.1.b.13 Výkres tvaru - žb základ jezu; výška x šířka x délka</t>
  </si>
  <si>
    <t>(0,7+(1,32/2))*2,65*4,61 "D.1.1.b.1 Půdorys, D.1.1.b.13 Výkres tvaru - křídlo jezu u rybího přechodu;(dl. rovné části + půl dl. šikmé) x výška x šířka</t>
  </si>
  <si>
    <t>1,2*22,05 "D.1.1.b.1 Půdorys, D.1.1.b.13 Výkres tvaru - základ manipulační šachty; tloušťka x plocha dle CAD</t>
  </si>
  <si>
    <t>0,2*22,05 "D.1.1.b.1 Půdorys, D.1.1.b.13 Výkres tvaru - dno manipulační šachty; tloušťka x plocha dle CAD</t>
  </si>
  <si>
    <t>3,4*12,82 "D.1.1.b.1 Půdorys, D.1.1.b.13 Výkres tvaru - stěny manipulační šachty; výška x plocha dle CAD</t>
  </si>
  <si>
    <t>0,2*17,45 "D.1.1.b.1 Půdorys, D.1.1.b.13 Výkres tvaru - strop manipulační šachty; výška x plocha dle CAD</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</si>
  <si>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</si>
  <si>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</si>
  <si>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518193757</t>
  </si>
  <si>
    <t>https://podminky.urs.cz/item/CS_URS_2025_01/321351010</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</si>
  <si>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</si>
  <si>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2*10,8 "D.1.1.b.1 Půdorys, D.1.1.b.13 Výkres tvaru - čela křídla jezu u rybího přechodu; plocha dle CAD</t>
  </si>
  <si>
    <t>2*(4,61*2,65) "D.1.1.b.1 Půdorys, D.1.1.b.13 Výkres tvaru - svislý bok křídla jezu u rybího přechodu; plocha dle CAD</t>
  </si>
  <si>
    <t>4,61*3 "D.1.1.b.1 Půdorys, D.1.1.b.13 Výkres tvaru - šikmý bok křídla jezu u rybího přechodu; plocha dle CAD</t>
  </si>
  <si>
    <t>2*(4*0,2)*0,35 "D.1.1.b.1 Půdorys, D.1.1.b.13 Výkres tvaru - prázdnící otvor; počet x obvod x výška</t>
  </si>
  <si>
    <t>2*(4*0,15)*0,3 "D.1.1.b.1 Půdorys, D.1.1.b.13 Výkres tvaru - plnící otvor; počet x obvod x výška</t>
  </si>
  <si>
    <t xml:space="preserve">0,5*33,05 "D.1.1.b.1 Půdorys, D.1.1.b.13 Výkres tvaru - odvodňovací žlábek; délak v řezu x délka v jezu </t>
  </si>
  <si>
    <t>(5,32+4,68)*3,7 "D.1.1.b.1 Půdorys, D.1.1.b.13 Výkres tvaru - vnější stěny manipulační šachty; délky x výška</t>
  </si>
  <si>
    <t>(2*((1,4+1)+1,2))*3,4 "D.1.1.b.1 Půdorys, D.1.1.b.13 Výkres tvaru - vnitřní stěny povodní manipulační šachty; délky x výška</t>
  </si>
  <si>
    <t>(2*1,2)*2,25 "D.1.1.b.1 Půdorys, D.1.1.b.13 Výkres tvaru - vnitřní dělící stěna povodní manipulační šachty; délky x výška</t>
  </si>
  <si>
    <t>(2*(1,2+1,4))*3,3 "D.1.1.b.1 Půdorys, D.1.1.b.13 Výkres tvaru - vnitřní stěna prostřední manipulační šachty; délky x výška</t>
  </si>
  <si>
    <t>(1,8+0,77+0,75+1,14+1,1)*3,3 "D.1.1.b.1 Půdorys, D.1.1.b.13 Výkres tvaru - vnitřní stěna návodní manipulační šachty; délky x výška</t>
  </si>
  <si>
    <t>18,2*0,05 "D.1.1.b.1 Půdorys, D.1.1.b.13 Výkres tvaru - spodní hrana římsy stropu manipulační šachty; délka x šířka</t>
  </si>
  <si>
    <t>18,2*0,3 "D.1.1.b.1 Půdorys, D.1.1.b.13 Výkres tvaru - vnější boky stropu manipulační šachty; délka x výška</t>
  </si>
  <si>
    <t>1,2*2,7+1,2*1,4+(1,8*1,1-0,67*0,33) "D.1.1.b.1 Půdorys, D.1.1.b.13 Výkres tvaru - strop manipulační šachty; rozměry jednotlivých šachet</t>
  </si>
  <si>
    <t>0,6*1,4 "D.1.1.b.1 Půdorys, D.1.1.b.13 Výkres tvaru - výklenek pro lávku manipulační šachty; délka x šířka</t>
  </si>
  <si>
    <t>4*3*0,2 "D.1.1.b.1 Půdorys, D.1.1.b.13 Výkres tvaru - boky poklopů ve stropě manipulační šachty; počet x délka x výška</t>
  </si>
  <si>
    <t xml:space="preserve">4*0,4*0,33 "D.1.1.b.1 Půdorys, D.1.1.b.13 Výkres tvaru - boky kabelové šachty v  manipulační šachty; délka x výška</t>
  </si>
  <si>
    <t>321351020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</si>
  <si>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</si>
  <si>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2029028760</t>
  </si>
  <si>
    <t>https://podminky.urs.cz/item/CS_URS_2025_01/321351020</t>
  </si>
  <si>
    <t>2,62*3,7 "D.1.1.b.1 Půdorys, D.1.1.b.13 Výkres tvaru - povodní oblouk manipulační šachty; délka x výška</t>
  </si>
  <si>
    <t>4,7*2,9 "D.1.1.b.1 Půdorys, D.1.1.b.13 Výkres tvaru - návodní oblouk manipulační šachty; délka x výška</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</si>
  <si>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</si>
  <si>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</si>
  <si>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-1954140861</t>
  </si>
  <si>
    <t>https://podminky.urs.cz/item/CS_URS_2025_01/321352010</t>
  </si>
  <si>
    <t>321352020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</si>
  <si>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</si>
  <si>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1979415301</t>
  </si>
  <si>
    <t>https://podminky.urs.cz/item/CS_URS_2025_01/321352020</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</si>
  <si>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</si>
  <si>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</si>
  <si>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-1461989013</t>
  </si>
  <si>
    <t>https://podminky.urs.cz/item/CS_URS_2025_01/321366111</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</si>
  <si>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</si>
  <si>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 xml:space="preserve">(36,14+503,6+3195,98+1180,32)/1000  "D.1.1.b.14 Výkres výztuže  - pol. 10, 21-112</t>
  </si>
  <si>
    <t xml:space="preserve">4,916*0,05 "5% přípočet na distanční stoličky pro stabilizaci výztuže ve správné poloze před zalitím betonem </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</si>
  <si>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</si>
  <si>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</si>
  <si>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-933545859</t>
  </si>
  <si>
    <t>https://podminky.urs.cz/item/CS_URS_2025_01/321366112</t>
  </si>
  <si>
    <t xml:space="preserve">(540,36+9360,97)/1000  "D.1.1.b.14 Výkres výztuže  - pol. 10, 21-112</t>
  </si>
  <si>
    <t xml:space="preserve">9,901*0,05 "5% přípočet na distanční stoličky pro stabilizaci výztuže ve správné poloze před zalitím betonem </t>
  </si>
  <si>
    <t>Vodorovné konstrukce</t>
  </si>
  <si>
    <t>457311115</t>
  </si>
  <si>
    <t>Vyrovnávací nebo spádový beton včetně úpravy povrchu C 16/20</t>
  </si>
  <si>
    <t>-2041051357</t>
  </si>
  <si>
    <t>https://podminky.urs.cz/item/CS_URS_2025_01/457311115</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</si>
  <si>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10._x000d_
2. Příplatek za rovinnost povrchu platí pro všechny ceny ukládaného konstrukčního betonu pod celoplošnou izolaci mostovky v požadovaném příčném nebo podélném minimálním sklonu 0,5 %. Rovinnost je daná normou 8 mm pod 2 m lati a třídou 8 přesnosti._x000d_
3. V cenách nejsou započteny náklady na:_x000d_
a) železobetonovou desku nebo spřahující desku ze železobetonu tloušťky přes 100 mm,_x000d_
b) bednění vyrovnávacího a spádového betonu,_x000d_
c) vyrovnávací vrstvy ze sanační reprofilační malty, tyto se oceňují souborem cen 628 63-21 Úprava příčných spár u montovaných mostů,_x000d_
d) dobroušení povrchu na požadovanou třídu 6 přesnosti._x000d_
</t>
  </si>
  <si>
    <t>((1+1,5)/2)*1*(2,7+0,7+1,32+33+2,74) "D.1.1.b.1 Půdorys, D.1.1.b.13 Výkres tvaru - zavazující bet. patka C16/20; šířka v řezu x tloušťka x délka</t>
  </si>
  <si>
    <t>5*0,6*(2,7+0,7+1,32+33+2,74) "D.1.1.b.1 Půdorys, D.1.1.b.13 Výkres tvaru - podkladní beton C16/20; šířka v řezu x tloušťka x délka</t>
  </si>
  <si>
    <t>463211153</t>
  </si>
  <si>
    <t>Rovnanina z lomového kamene neupraveného pro podélné i příčné objekty objemu přes 3 m3 z kamene tříděného, s urovnáním líce a vyklínováním spár úlomky kamene hmotnost jednotlivých kamenů přes 200 do 500 kg</t>
  </si>
  <si>
    <t>1808852190</t>
  </si>
  <si>
    <t>https://podminky.urs.cz/item/CS_URS_2025_01/463211153</t>
  </si>
  <si>
    <t xml:space="preserve">Poznámka k souboru cen:_x000d_
1. V cenách -1144, -1145, -1146, -1154, -1155, -1156 a - 1157 jsou započteny i náklady na uložení klestu a na vykopávku hlíny a její přemístění ze vzdálenosti do 20 m._x000d_
</t>
  </si>
  <si>
    <t xml:space="preserve">3*1*(2,7+0,7+1,33+16,5+16,5+2,83)  "D.1.1.b.2 Půdorys, D.1.1.b.3 Příčný řez 1 - kamenná rovnanina, hmotnost kamenů 200-500 kg; plocha v řezu x délka</t>
  </si>
  <si>
    <t>463211158</t>
  </si>
  <si>
    <t>Rovnanina z lomového kamene neupraveného pro podélné i příčné objekty objemu přes 3 m3 z kamene tříděného, s urovnáním líce a vyklínováním spár úlomky kamene hmotnost jednotlivých kamenů přes 500 kg</t>
  </si>
  <si>
    <t>-524067190</t>
  </si>
  <si>
    <t>https://podminky.urs.cz/item/CS_URS_2025_01/463211158</t>
  </si>
  <si>
    <t>13,5*(2,7+0,7+1,33+16,5+16,5+2,83) "D.1.1.b.2 Půdorys, D.1.1.b.3 Příčný řez 1 - kamenná rovnanina, hmotnost kamenů nad 500 kg; plocha v řezu x délka</t>
  </si>
  <si>
    <t>150*1 "C.4 Speciální situační výkres - kamenná rovnanina pod jezem podél rybího přechodu; plocha x tloušťka</t>
  </si>
  <si>
    <t>911121111</t>
  </si>
  <si>
    <t>Montáž zábradlí ocelového přichyceného vruty do betonového podkladu</t>
  </si>
  <si>
    <t>-205220169</t>
  </si>
  <si>
    <t>https://podminky.urs.cz/item/CS_URS_2025_01/911121111</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</si>
  <si>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</si>
  <si>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15,7 "D.1.1.b.1 Půdorys, D.1.1.b.6 Manipulační šachta - nové zábradlí na manipulační šachtě; délka dle CAD</t>
  </si>
  <si>
    <t>M553423</t>
  </si>
  <si>
    <t>zábradlí s výplní z pásoviny 6x40 mm, sloupky SHS profil 50x5, horní kotvení - ocel S 235 s žárovým zinkováním ponorem tl. 100 µm na bázi TiZn</t>
  </si>
  <si>
    <t>313404322</t>
  </si>
  <si>
    <t>Poznámka k položce:_x000d_
- včetně spojovacího a kotevního materiálu_x000d_
- včetně uzamykatelné branky pro sestup do prostoru jezu z koruny manipulační šachty_x000d_
- včetně madel navařenými na ocelové sloupy zábradlí pro zajištění výstupu ze stupadlového žebříku</t>
  </si>
  <si>
    <t>-1306777125</t>
  </si>
  <si>
    <t>1,2*0,75 "D.1.1.b.1 Půdorys, D.1.1.b.6 Manipulační šachta - hrazení přepadu mezi tlakovou a vypouštěcí šachtou; šířka x výška</t>
  </si>
  <si>
    <t>936501111</t>
  </si>
  <si>
    <t>Limnigrafická lať osazená v jakémkoliv sklonu</t>
  </si>
  <si>
    <t>1468045622</t>
  </si>
  <si>
    <t>https://podminky.urs.cz/item/CS_URS_2025_01/936501111</t>
  </si>
  <si>
    <t xml:space="preserve">Poznámka k souboru cen:_x000d_
1. V ceně jsou započteny i náklady na provedení úpravy podkladů na nosné konstrukci._x000d_
2. Množství jednotek se stanoví v m celkové délky limnigrafické latě._x000d_
</t>
  </si>
  <si>
    <t>3,15 "D.1.1.b.1 Těleso jezu půdorys - vodočetná lať na manipulační šachtě na straně ke štěrkové propusti</t>
  </si>
  <si>
    <t>953334423</t>
  </si>
  <si>
    <t>Těsnící plech do pracovních spar betonových konstrukcí horizontálních i vertikálních (podlaha - zeď, zeď - strop a technologických) délky do 2,5 m s nožičkou s bitumenovým povrchem oboustranným, šířky 160 mm</t>
  </si>
  <si>
    <t>1697774611</t>
  </si>
  <si>
    <t>https://podminky.urs.cz/item/CS_URS_2025_01/953334423</t>
  </si>
  <si>
    <t>2*17,3 "D.1.1.b.1, D.1.1.b.13 Výkres tvaru - těsnění pracovních spar ve dně; počet x obvod</t>
  </si>
  <si>
    <t>17,3 "D.1.1.b.1, D.1.1.b.13 Výkres tvaru - těsnění pracovních spar ve stropě; obvod</t>
  </si>
  <si>
    <t>1,08+3,53+1,1 "D.1.1.b.1, D.1.1.b.13 Výkres tvaru - těsnění pracovníspáry dno komory - základ jezu; délka</t>
  </si>
  <si>
    <t>2*37,53 "D.1.1.b.1, D.1.1.b.13 Výkres tvaru - těsnění pracovní spáry v základu jezu; obě strany x délka</t>
  </si>
  <si>
    <t>2*(2,7+0,7+1,32)+4,61 "D.1.1.b.1, D.1.1.b.13 Výkres tvaru - těsnění pracovní spáry základ jezu - křídlo jezu; délky</t>
  </si>
  <si>
    <t>R95333411</t>
  </si>
  <si>
    <t>Bobtnavý pásek do pracovních spar betonových konstrukcí bentonitový, rozměru 23 x 15 mm</t>
  </si>
  <si>
    <t>-1188605616</t>
  </si>
  <si>
    <t xml:space="preserve">Poznámka k souboru cen:_x000d_
1. V cenách jsou započteny i náklady na očištění pracovní spáry, nanesení lepícího tmelu, u bentonitových pásků překrytí pásky upevňovací mřížkou a ukotvení hřeby do betonu._x000d_
</t>
  </si>
  <si>
    <t>997</t>
  </si>
  <si>
    <t>Přesun sutě</t>
  </si>
  <si>
    <t>R997002</t>
  </si>
  <si>
    <t>Vodorovné přemístění suti vč. uložení na skládku (poplatku) dle platné legislativy</t>
  </si>
  <si>
    <t>368042847</t>
  </si>
  <si>
    <t>5,75*4,95*2,5 "D.1.1.b.1 Podrobný půdorys, D.1.1.b. Manipulační šachta - bourání stávajícího pilíře - vyšší část; půdorysná plocha x výška x hmot</t>
  </si>
  <si>
    <t>3,2*3,6*2,5 "D.1.1.b.1 Podrobný půdorys, D.1.1.b. Manipulační šachta - bourání stávajícího pilíře - nižší část; půdorysná plocha x výška x hmot</t>
  </si>
  <si>
    <t>R997006</t>
  </si>
  <si>
    <t>Vodorovné přemístění dřevěného stavebního odpadu vč. uložení na skládku (poplatku) dle platné legislativy</t>
  </si>
  <si>
    <t>-719931502</t>
  </si>
  <si>
    <t>19,8*(18,45/2)*0,1 "D.1.1.b.1 Půdorys, D.1.1.b.4 Příčný řez 2 - likvidace stávajícího jezu mezi řezy 1 a 2; plocha v řezu x délka x 10% objemu výkopu</t>
  </si>
  <si>
    <t>-1357466765</t>
  </si>
  <si>
    <t>SO 01.2 - Štěrková propusť</t>
  </si>
  <si>
    <t>124253100</t>
  </si>
  <si>
    <t>Vykopávky pro koryta vodotečí strojně v hornině třídy těžitelnosti I skupiny 3 do 100 m3</t>
  </si>
  <si>
    <t>-2133486620</t>
  </si>
  <si>
    <t>https://podminky.urs.cz/item/CS_URS_2025_01/124253100</t>
  </si>
  <si>
    <t>2,75*4,8 "D.1.1.b.1 Těleso jezu - podrobný půdorys, D.1.1.b.5 Příčný řez 3 - zavazující betonová patka; plocha v řezu x délka</t>
  </si>
  <si>
    <t>9,8*4,8 "D.1.1.b.1 Těleso jezu - podrobný půdorys, D.1.1.b.5 Příčný řez 3 - výkop pro rovnaninu pod propustí; plocha v řezu x délka</t>
  </si>
  <si>
    <t>151101202</t>
  </si>
  <si>
    <t>Zřízení pažení stěn výkopu bez rozepření nebo vzepření příložné, hloubky přes 4 do 8 m</t>
  </si>
  <si>
    <t>1941969833</t>
  </si>
  <si>
    <t>https://podminky.urs.cz/item/CS_URS_2025_01/151101202</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</si>
  <si>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</si>
  <si>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(4,63+1,22)*4,3 "D.1.1.b.1 Podrobný půdorys, D.1.1.b.2 Podélný řez - rozepření stávající odhalené zdi MVE proti nové šachtě; délka x výška</t>
  </si>
  <si>
    <t>151101212</t>
  </si>
  <si>
    <t>Odstranění pažení stěn výkopu bez rozepření nebo vzepření s uložením pažin na vzdálenost do 3 m od okraje výkopu příložné, hloubky přes 4 do 8 m</t>
  </si>
  <si>
    <t>1905902994</t>
  </si>
  <si>
    <t>https://podminky.urs.cz/item/CS_URS_2025_01/151101212</t>
  </si>
  <si>
    <t>129911123</t>
  </si>
  <si>
    <t>Bourání konstrukcí v odkopávkách a prokopávkách ručně s přemístěním suti na hromady na vzdálenost do 20 m nebo s naložením na dopravní prostředek z betonu železového nebo předpjatého</t>
  </si>
  <si>
    <t>-1742319580</t>
  </si>
  <si>
    <t>https://podminky.urs.cz/item/CS_URS_2025_01/129911123</t>
  </si>
  <si>
    <t>(4,63+1,22)*0,5*2,5 "D.1.1.b.1 Podrobný půdorys, D.1.1.b.2 Podélný řez - odbourání stávající zdi u MVE; délka x tloušťka x výška</t>
  </si>
  <si>
    <t xml:space="preserve">29,98*2,5 "D.1.1.b.1 Podrobný půdorys, D.1.1.b.2 Podélný řez - odbourání stávajícího dna propusti u MVE; plocha dle CAD x tloušťka </t>
  </si>
  <si>
    <t>151101302</t>
  </si>
  <si>
    <t>Zřízení rozepření zapažených stěn výkopů s potřebným přepažováním při pažení příložném, hloubky přes 4 do 8 m</t>
  </si>
  <si>
    <t>-1206193693</t>
  </si>
  <si>
    <t>https://podminky.urs.cz/item/CS_URS_2025_01/151101302</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</si>
  <si>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rýhy._x000d_
</t>
  </si>
  <si>
    <t>(4,63+1,22)*4,3*4,8 "D.1.1.b.1 Podrobný půdorys, D.1.1.b.2 Podélný řez - rozepření stávající odhalené zdi MVE proti nové šachtě; délka x výška x šířka</t>
  </si>
  <si>
    <t>151101312</t>
  </si>
  <si>
    <t>Odstranění rozepření stěn výkopů s uložením materiálu na vzdálenost do 3 m od okraje výkopu pažení příložného, hloubky přes 4 do 8 m</t>
  </si>
  <si>
    <t>-53000629</t>
  </si>
  <si>
    <t>https://podminky.urs.cz/item/CS_URS_2025_01/151101312</t>
  </si>
  <si>
    <t>-955837362</t>
  </si>
  <si>
    <t>34 "D.1.1.b.1 Podrobný půdorys - zaříznutí štětovnic osazených do předvrtů</t>
  </si>
  <si>
    <t>-1280264059</t>
  </si>
  <si>
    <t>(1+1,77+2,52+1,2+1,8)*6 "D.1.1.b.1 Podrobný půdorys - osazení štětovnic do předvrtů na návodní straně; délka stěny x délka štětovnic</t>
  </si>
  <si>
    <t>(5,46+2,83+1,8)*6 "D.1.1.b.1 Podrobný půdorys - osazení štětovnic do předvrtů na povodní straně; délka stěny x délka štětovnic</t>
  </si>
  <si>
    <t>302325083</t>
  </si>
  <si>
    <t>Poznámka k položce:_x000d_
- částečný přesah terasy MVE cca 30 cm na krajnní bod štětovnicové stěny, v případě nemožnosti beranění do zámku poseldní štětovnici zaberanit šikmo</t>
  </si>
  <si>
    <t>2*6 "D.1.1.b.1 Podrobný půdorys - osazení štětovnic do předvrtů na návodní straně - část u MVE; délka stěny x délka štětovnic</t>
  </si>
  <si>
    <t>1458570659</t>
  </si>
  <si>
    <t>1575059428</t>
  </si>
  <si>
    <t>-415987317</t>
  </si>
  <si>
    <t>(3+1,77+2,52+1,2+1,8)*6*(123,5/1000) "D.1.1.b.1 Podrobný půdorys - osazení štětovnic do předvrtů na návodní straně; délka stěny x délka štětovnic x hm</t>
  </si>
  <si>
    <t>(5,46+2,83+1,8)*6*(123,5/1000) "D.1.1.b.1 Podrobný půdorys - osazení štětovnic do předvrtů na povodní straně; délka stěny x délka štětovnic x hm</t>
  </si>
  <si>
    <t>153126131</t>
  </si>
  <si>
    <t>Kleštiny nebo převázky pro hradicí stěny ze dřeva beraněné, nasazené nebo tabulové z terénu demontáž</t>
  </si>
  <si>
    <t>-477920945</t>
  </si>
  <si>
    <t>https://podminky.urs.cz/item/CS_URS_2025_01/153126131</t>
  </si>
  <si>
    <t xml:space="preserve">Poznámka k souboru cen:_x000d_
1. V ceně -6121 a -6141 jsou započteny i náklady na spojovací materiál._x000d_
2. V cenách -6111 a -6112 nejsou započteny náklady na dodání nebo opotřebení kulatin a hranolů;_x000d_
a) dodání kulatin a hranolů trvale zabudovaných se oceňuje ve specifikaci,_x000d_
b) opotřebení kulatin a hranolů dočasně zabudovaných se oceňuje ve specifikaci jako 0,5 násobek pořizovací ceny materiálu._x000d_
3. Množství měrných jednotek se určuje v m3 kleštin nebo převázek._x000d_
</t>
  </si>
  <si>
    <t>3,55*2,5*0,1 "D.1.1.b.1 Podrobný půdorys, D.1.1.b.2 Podélný profil - demontáž hradící stěny stávajícího stavidla; šířka x výška x tloušťka</t>
  </si>
  <si>
    <t>-220488665</t>
  </si>
  <si>
    <t>224211114</t>
  </si>
  <si>
    <t>Maloprofilové vrty průběžným sacím vrtáním průměru přes 56 do 93 mm do úklonu 45° v hl 0 až 25 m v hornině tř. III a IV</t>
  </si>
  <si>
    <t>1128967187</t>
  </si>
  <si>
    <t>https://podminky.urs.cz/item/CS_URS_2025_01/224211114</t>
  </si>
  <si>
    <t>2*12*4 "D.1.1.b.1 Podrobný půdorys, D.1.1.b.2 Podélný řez - vrt zeminou pro dodatečnou injektáž pod MVE; dvě řady x počet na řadu x délka</t>
  </si>
  <si>
    <t>227111112</t>
  </si>
  <si>
    <t>Odpažení maloprofilových vrtů průměru přes 56 do 93 mm</t>
  </si>
  <si>
    <t>-552862434</t>
  </si>
  <si>
    <t>https://podminky.urs.cz/item/CS_URS_2025_01/227111112</t>
  </si>
  <si>
    <t>224311114</t>
  </si>
  <si>
    <t>Maloprofilové vrty průběžným sacím vrtáním průměru přes 93 do 156 mm do úklonu 45° v hl 0 až 25 m v hornině tř. III a IV</t>
  </si>
  <si>
    <t>611085882</t>
  </si>
  <si>
    <t>https://podminky.urs.cz/item/CS_URS_2025_01/224311114</t>
  </si>
  <si>
    <t>10*7 "D.1.1.b.1 Podrobný půdorys, D.1.1.b.2 Podélný řez - trysková injektáž; počet sloupů x délka</t>
  </si>
  <si>
    <t>227111113</t>
  </si>
  <si>
    <t>Odpažení maloprofilových vrtů průměru přes 93 do 156 mm</t>
  </si>
  <si>
    <t>-931178841</t>
  </si>
  <si>
    <t>https://podminky.urs.cz/item/CS_URS_2025_01/227111113</t>
  </si>
  <si>
    <t>225211114</t>
  </si>
  <si>
    <t>Maloprofilové vrty jádrové průměru přes 56 do 93 mm do úklonu 45° v hl 0 až 25 m v hornině tř. III a IV</t>
  </si>
  <si>
    <t>1412420662</t>
  </si>
  <si>
    <t>https://podminky.urs.cz/item/CS_URS_2025_01/225211114</t>
  </si>
  <si>
    <t>2*12*0,8 "D.1.1.b.1 Podrobný půdorys, D.1.1.b.2 Podélný řez - vrt přes konstrukci pro dodatečnou injektáž pod MVE; dvě řady x počet na řadu x délka</t>
  </si>
  <si>
    <t>226112413</t>
  </si>
  <si>
    <t>Velkoprofilové vrty náběrovým vrtáním svislé nezapažené průměru přes 650 do 850 mm, v hl přes 5 m v hornině tř. III</t>
  </si>
  <si>
    <t>-125941023</t>
  </si>
  <si>
    <t>https://podminky.urs.cz/item/CS_URS_2025_01/226112413</t>
  </si>
  <si>
    <t>30*5,5 "D.1.1.b.1 Podrobný půdorys - předvrty pro štětovnice; počet x délka</t>
  </si>
  <si>
    <t>227211114</t>
  </si>
  <si>
    <t>Odpažení velkoprofilových vrtů průměru přes 650 do 850 mm</t>
  </si>
  <si>
    <t>1669495226</t>
  </si>
  <si>
    <t>https://podminky.urs.cz/item/CS_URS_2025_01/227211114</t>
  </si>
  <si>
    <t>231211313</t>
  </si>
  <si>
    <t>Zřízení výplně pilot zapažených s vytažením pažnic z vrtu svislých z betonu prostého, v hl od 0 do 30 m, při průměru piloty přes 650 do 1250 mm</t>
  </si>
  <si>
    <t>-1697682337</t>
  </si>
  <si>
    <t>https://podminky.urs.cz/item/CS_URS_2025_01/231211313</t>
  </si>
  <si>
    <t xml:space="preserve">Poznámka k souboru cen:_x000d_
1. V cenách jsou započteny i náklady na vytažení pažnic._x000d_
2. V cenách nejsou započteny náklady na dodání výplně, tyto se oceňují ve specifikaci. Objem výplně se určí pro:_x000d_
a) pilotu nezapaženou nebo zapaženou bentonitovou suspenzí jako součin délky piloty a projektem předepsané průřezové plochy zvětšené u pilot:_x000d_
- Ø do 450 mm . . . . . . . . . . . . . o 15 %_x000d_
- Ø přes 450 do 1050 mm . . . . . o 10 %_x000d_
- Ø přes 1050 mm . . . . . . . . . . . o 5 %_x000d_
b) nestejné velikosti průřezové plochy jedné piloty jako součet objemů jednotlivých částí piloty._x000d_
3. Množství měrných jednotek se u dodávky určuje v m3 objemu výplně piloty._x000d_
4. Do celkového množství se započítává i objem výplně pro nutné nadbetonování při betonování do suspenze._x000d_
5. Pokud je výplň dodávána přímo na místo zabudování nebo do prostoru technologické manipulace, její hmotnost se nezapočítává do přesunu hmot._x000d_
6. V cenách nejsou započteny náklady na provedení vrtu._x000d_
</t>
  </si>
  <si>
    <t>30*5,5 "D.1.1.b.1 Podrobný půdorys - výplň předvrtu pro štětovnice; počet x průměrná délka</t>
  </si>
  <si>
    <t>M2611219</t>
  </si>
  <si>
    <t>jílocementová výplň</t>
  </si>
  <si>
    <t>-888875999</t>
  </si>
  <si>
    <t>30*5,5*(0,4*0,4*pi) "D.1.1.b.1 Podrobný půdorys - výplň předvrtu pro štětovnice; počet x průměrná délka x průměr</t>
  </si>
  <si>
    <t>281604111</t>
  </si>
  <si>
    <t>Injektování aktivovanými směsmi vzestupné, tlakem do 0,60 MPa</t>
  </si>
  <si>
    <t>hod</t>
  </si>
  <si>
    <t>361586232</t>
  </si>
  <si>
    <t>https://podminky.urs.cz/item/CS_URS_2025_01/281604111</t>
  </si>
  <si>
    <t xml:space="preserve">Poznámka k souboru cen:_x000d_
1. Ceny jsou určeny pro injektování_x000d_
a) s obturátorem i bez obturátoru,_x000d_
b) injekční stanicí s automatickou registrací parametrů._x000d_
2. Ceny nelze použít pro injektování:_x000d_
a) neaktivovanými směsmi jednoduchým obturátorem; toto injektování se oceňuje cenami souboru cen 28. 60-11 Injektování,_x000d_
b) mikropilot a kotev; toto injektování se oceňuje cenami souboru cen 28. 60-21 Injektování povrchové s dvojitým obturátorem mikropilot nebo kotev,_x000d_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vodou,_x000d_
e) živicemi za tepla; toto injektování se oceňuje individuálně,_x000d_
f) tryskové; tato injektáž se oceňuje cenami souboru cen 282 60-21 Trysková injektáž._x000d_
3. Rozhodující pro volbu ceny podle výšky tlaku je maximální tlak na jednom vrtu._x000d_
</t>
  </si>
  <si>
    <t>2*12*4*0,5 "D.1.1.b.1 Podrobný půdorys, D.1.1.b.2 Podélný řez - dodatečná injektáž pod MVE; dvě řady x počet na řadu x délka x 0,5 h/m vrtu</t>
  </si>
  <si>
    <t>M58522148</t>
  </si>
  <si>
    <t>materál suspenze na bázi jílocementu, konkrétní složení suspenze je odpovědností zhotovitele a přesnou spotřebu směsi (popř. odlišnou od výkazu výměr) je zhotovitel povinen zohlednit již v nabídkové ceně</t>
  </si>
  <si>
    <t>-1281253812</t>
  </si>
  <si>
    <t>Poznámka k položce:_x000d_
- jílocementová suspenze bude z vody a portlandského struskového cementu s příměsí aktivovaného bentonitu, pro vyplnění mezer v zemním štěrkovém prostředí</t>
  </si>
  <si>
    <t>2*12*4*0,5*150*1,35/1000"D.1.1.b.1 Podrobný půdorys, D.1.1.b.2 Podélný řez - dod. injektáž pod MVE; dvě řady x počet na řadu x délka x spotřeba x hmot</t>
  </si>
  <si>
    <t>282606032</t>
  </si>
  <si>
    <t>Trysková injektáž sloupů ve standardních podmínkách, průměru přes 700 do 1000 mm</t>
  </si>
  <si>
    <t>1234193462</t>
  </si>
  <si>
    <t>https://podminky.urs.cz/item/CS_URS_2025_01/282606032</t>
  </si>
  <si>
    <t>M5852215</t>
  </si>
  <si>
    <t>cement struskoportlandský CEM II/B-M 32.5 R VL, s přísadou zabraňující rozplavování a přísadou urychlovače tuhnutí směsi</t>
  </si>
  <si>
    <t>-657706959</t>
  </si>
  <si>
    <t>Poznámka k položce:_x000d_
- minimální kryxchelná pevnost směsi v tlaku bude 4 MPa</t>
  </si>
  <si>
    <t xml:space="preserve">10*((0,4*0,4*pi)*7)*0,4*1,35 "D.1.1.b.1 Podrobný půdorys, D.1.1.b.2 Podélný řez - trysková injektáž; počet sloupů x plocha x délka x spotřeba x hust. </t>
  </si>
  <si>
    <t>-835303361</t>
  </si>
  <si>
    <t>4,4*2,95*(35/1000) "D.1.1.b.1 Půdorys, D.1.1.b.6 Manipulační šachta - hradící tabule provizorního hrazení na návodní straně; šířka x výška</t>
  </si>
  <si>
    <t>4,4*2,95*(35/1000) "D.1.1.b.1 Půdorys, D.1.1.b.6 Manipulační šachta - hradící tabule provizorního hrazení na povodní straně; šířka x výška</t>
  </si>
  <si>
    <t>M194183</t>
  </si>
  <si>
    <t>hliníkové provizorní hrazení, hradící tabule délky cca 4,4 m</t>
  </si>
  <si>
    <t>-1728763198</t>
  </si>
  <si>
    <t>4,4*2,95 "D.1.1.b.1 Půdorys, D.1.1.b.6 Manipulační šachta - hradící tabule provizorního hrazení štěrkové propusti na návodní straně; šířka x výška</t>
  </si>
  <si>
    <t>4,4*2,95 "D.1.1.b.1 Půdorys, D.1.1.b.6 Manipulační šachta - hradící tabule provizorního hrazení štěrkové propusti na povodní straně; šířka x výška</t>
  </si>
  <si>
    <t>-1815862825</t>
  </si>
  <si>
    <t>Poznámka k položce:_x000d_
- včetně uložení do skladovacího stojanu (regálu)</t>
  </si>
  <si>
    <t>800684439</t>
  </si>
  <si>
    <t>6,62*4,88*1,4 "D.1.1.b.1 Těleso jezu - podrobný půdorys, D.1.1.b.5 Příčný řez 3 - dno propustě z betonu C 30/37 XC4 XF3; délka x šířka x tloušťka</t>
  </si>
  <si>
    <t>2,7*3,15 "D.1.1.b.13 Výkres tvaru - stěna propustě z betonu C 30/37 XC4 XF3; plocha v půdorysu x výška</t>
  </si>
  <si>
    <t>-533143577</t>
  </si>
  <si>
    <t xml:space="preserve">2*4,8*1,4  "D.1.1.b.13 Výkres tvaru  - bednění čel dna propustě</t>
  </si>
  <si>
    <t xml:space="preserve">4,86*3,15+1,53*2,52  "D.1.1.b.13 Výkres tvaru  - bednění líce stěny propustě; délka vyšší části x výška + délka nižší části x výška </t>
  </si>
  <si>
    <t>-1255597332</t>
  </si>
  <si>
    <t xml:space="preserve">0,65*3,15  "D.1.1.b.13 Výkres tvaru  - bednění zaobleného čela stěny propustě; délka vyšší části x výška + délka nižší části x výška </t>
  </si>
  <si>
    <t>362253108</t>
  </si>
  <si>
    <t>-2020565338</t>
  </si>
  <si>
    <t>-734958737</t>
  </si>
  <si>
    <t xml:space="preserve">(90,83+1091,38)/1000  "D.1.1.b.14 Výkres výztuže  - pol. 1-9, 11-20</t>
  </si>
  <si>
    <t xml:space="preserve">0,215*0,05 "5% přípočet na distanční stoličky pro stabilizaci výztuže ve správné poloze před zalitím betonem </t>
  </si>
  <si>
    <t>1791732609</t>
  </si>
  <si>
    <t xml:space="preserve">(343,65+608,93+2469,6)/1000  "D.1.1.b.14 Výkres výztuže  - pol. 1-9, 11-20</t>
  </si>
  <si>
    <t xml:space="preserve">3,422*0,05 "5% přípočet na distanční stoličky pro stabilizaci výztuže ve správné poloze před zalitím betonem </t>
  </si>
  <si>
    <t>628880934</t>
  </si>
  <si>
    <t>2,73*1*4,8 "D.1.1.b.1 Těleso jezu - podrobný půdorys, D.1.1.b.5 Příčný řez 3 - zavazující betonová patka C16/20; šířka v řezu x tloušťka x délka</t>
  </si>
  <si>
    <t>6,62*0,6*4,8 "D.1.1.b.1 Těleso jezu - podrobný půdorys, D.1.1.b.5 Příčný řez 3 - podkladní beton C16/20; šířka v řezu x tloušťka x délka</t>
  </si>
  <si>
    <t>1494081788</t>
  </si>
  <si>
    <t>2,9*5,46 "D.1.1.b.2 Těleso jezu - podrobný půdorys, D.1.1.b.5 Příčný řez 3 - kamenná rovnanina, hmotnost kamenů 200-500 kg; plocha v řezu x délka</t>
  </si>
  <si>
    <t>-1956349429</t>
  </si>
  <si>
    <t>11,5*5,46 "D.1.1.b.2 Těleso jezu - podrobný půdorys, D.1.1.b.5 Příčný řez 3 - kamenná rovnanina, hmotnost kamenů nad 500 kg; plocha v řezu x délka</t>
  </si>
  <si>
    <t>714822544</t>
  </si>
  <si>
    <t>2,25+1,15 "D.1.1.b.1 Těleso jezu - podrobný půdorys - nové zábradlí na nové zdi; délka za lávkou + délka před lávkou</t>
  </si>
  <si>
    <t>M553422</t>
  </si>
  <si>
    <t>-1878607081</t>
  </si>
  <si>
    <t>Poznámka k položce:_x000d_
- včetně spojovacího a kotevního materiálu</t>
  </si>
  <si>
    <t>1989259379</t>
  </si>
  <si>
    <t>2*6,345 "D.1.1.b.1, D.1.1.b.13 Výkres tvaru - těsnění pracovních spar ve stěně; počet x délka</t>
  </si>
  <si>
    <t>2*(1,305+3,48+1,83) "D.1.1.b.1, D.1.1.b.13 Výkres tvaru - těsnění pracovních spar ve dně; počet x délka</t>
  </si>
  <si>
    <t>2*6,84 "D.1.1.b.1, D.1.1.b.13 Výkres tvaru - těsnění pracovních spar dno propusti - dno šachty; počet x délka</t>
  </si>
  <si>
    <t>2*3,15 "D.1.1.b.1, D.1.1.b.13 Výkres tvaru - těsnění svislých pracovních spar ve stěně; počet x délka</t>
  </si>
  <si>
    <t>1694176473</t>
  </si>
  <si>
    <t>-387265330</t>
  </si>
  <si>
    <t>2*2 "D.1.1.b.5 Těleso jezu - příčný řez 3 - svislé drážky provizorního hliníkového hrazení; dvoje drážky x obě strany</t>
  </si>
  <si>
    <t>2 "D.1.1.b.5 Těleso jezu - příčný řez 3 - dosedací práh provizorního hliníkového hrazení; dvoje drážky</t>
  </si>
  <si>
    <t>ocel profil U150 x 75 x 9,0/9,0, materiál nerez 1.4301, s přivařenými kotevními trny</t>
  </si>
  <si>
    <t>-664653000</t>
  </si>
  <si>
    <t>Poznámka k položce:_x000d_
- geometrie prvku dle D.1.1.b.5_x000d_
- hmotnost 21 kg/mb</t>
  </si>
  <si>
    <t>2*(2*3,15) "D.1.1.b.5 Těleso jezu - příčný řez 3 - svislé drážky provizorního hliníkového hrazení; dvoje drážky x obě strany x délka</t>
  </si>
  <si>
    <t>2*4,6 "D.1.1.b.5 Těleso jezu - příčný řez 3 - dosedací práh provizorního hliníkového hrazení; dvoje drážky x délka</t>
  </si>
  <si>
    <t>953961214</t>
  </si>
  <si>
    <t>Kotva chemická s vyvrtáním otvoru do betonu, železobetonu nebo tvrdého kamene chemická patrona, velikost M 16, hloubka 125 mm</t>
  </si>
  <si>
    <t>1082323483</t>
  </si>
  <si>
    <t>https://podminky.urs.cz/item/CS_URS_2025_01/953961214</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</si>
  <si>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</si>
  <si>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4 "D.1.1.b.7 Ocelové konstrukce - kotevní tyče lávky</t>
  </si>
  <si>
    <t>953965131</t>
  </si>
  <si>
    <t>Kotva chemická s vyvrtáním otvoru kotevní šrouby pro chemické kotvy, velikost M 16, délka 190 mm</t>
  </si>
  <si>
    <t>1187332852</t>
  </si>
  <si>
    <t>https://podminky.urs.cz/item/CS_URS_2025_01/953965131</t>
  </si>
  <si>
    <t>963051111</t>
  </si>
  <si>
    <t>Bourání mostních konstrukcí nosných konstrukcí ze železového betonu</t>
  </si>
  <si>
    <t>1720141387</t>
  </si>
  <si>
    <t>https://podminky.urs.cz/item/CS_URS_2025_01/963051111</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</si>
  <si>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</si>
  <si>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4,4*1,1*0,25 "D.1.1.b.1 Těleso jezu - podrobný půdorys - bourání stávající betonové lávky podél stavidla; délka x šířka x tloušťka</t>
  </si>
  <si>
    <t>966075141</t>
  </si>
  <si>
    <t>Odstranění různých konstrukcí na mostech kovového zábradlí vcelku</t>
  </si>
  <si>
    <t>1497989131</t>
  </si>
  <si>
    <t>https://podminky.urs.cz/item/CS_URS_2025_01/966075141</t>
  </si>
  <si>
    <t>7,5 "D.1.1.b.5 Těleso jezu - příčný řez 3 - demontáž stávajícího zábradlí</t>
  </si>
  <si>
    <t>29846493</t>
  </si>
  <si>
    <t>((4,63+1,22)*0,5*2,5)*2,5 "D.1.1.b.1 Podrobný půdorys, D.1.1.b.2 Podélný řez - odbourání stávající zdi u MVE; délka x tloušťka x výška x hmotnost</t>
  </si>
  <si>
    <t>(29,98*2,5)*2,5 "D.1.1.b.1 Podrobný půdorys, D.1.1.b.2 Podélný řez - odbourání stávajícího dna propusti u MVE; plocha dle CAD x tloušťka x hmotnost</t>
  </si>
  <si>
    <t>2,904 "D.1.1.b.1 Těleso jezu - podrobný půdorys - bourání stávající betonové lávky podél stavidla; hmotnost dle TOv pol. 963051111, sloupec Suť celkem</t>
  </si>
  <si>
    <t>R997005</t>
  </si>
  <si>
    <t>Vodorovné přemístění kovového odpadu do místa likvidace dle platné legislativy</t>
  </si>
  <si>
    <t>-1451252181</t>
  </si>
  <si>
    <t>0,054 "D.1.1.b.5 Těleso jezu - příčný řez 3 - likvidace stávajícího zábradlí; hmotnost dle TOV pol. 966075141, sloupec Suť celkem</t>
  </si>
  <si>
    <t>1,1 "D.1.1.b.1 Těleso jezu - podrobný půdorys - demontáž stávajícího stavidla</t>
  </si>
  <si>
    <t xml:space="preserve">0,1 "D.1.1.b.1 Těleso jezu - podrobný půdorys - demontáž ocelových nosníků stávající betonové lávky </t>
  </si>
  <si>
    <t>R997005.1</t>
  </si>
  <si>
    <t>Výzisk - prodej kovového odpadu</t>
  </si>
  <si>
    <t>-93210676</t>
  </si>
  <si>
    <t>-54 "D.1.1.b.5 Těleso jezu - příčný řez 3 - likvidace stávajícího zábradlí; hmotnost dle TOV pol. 966075141, sloupec Suť celkem</t>
  </si>
  <si>
    <t>-1100 "D.1.1.b.1 Těleso jezu - podrobný půdorys - demontáž stávajícího stavidla</t>
  </si>
  <si>
    <t xml:space="preserve">-100 "D.1.1.b.1 Těleso jezu - podrobný půdorys - demontáž ocelových nosníků stávající betonové lávky </t>
  </si>
  <si>
    <t>1003068471</t>
  </si>
  <si>
    <t>3,55*2,5*0,1*1 "D.1.1.b.1 Podrobný půdorys, D.1.1.b.2 Podélný profil - demontáž hradící stěny stávajícího stavidla; šířka x výška x tloušťka x hmot.</t>
  </si>
  <si>
    <t>264304258</t>
  </si>
  <si>
    <t>767590110</t>
  </si>
  <si>
    <t>Montáž podlahových konstrukcí podlahových roštů, podlah připevněných svařováním</t>
  </si>
  <si>
    <t>CS ÚRS 2021 01</t>
  </si>
  <si>
    <t>-1665803882</t>
  </si>
  <si>
    <t>https://podminky.urs.cz/item/CS_URS_2021_01/767590110</t>
  </si>
  <si>
    <t>192 "montáž pororoštů lávky, hmotnost dle pol. 55347059</t>
  </si>
  <si>
    <t>55347059</t>
  </si>
  <si>
    <t>rošt podlahový svařovaný žárově zinkovaný velikost 30/3mm 1200x1000mm</t>
  </si>
  <si>
    <t>650486002</t>
  </si>
  <si>
    <t>5 "D.1.1.b.7 Ocelové konstrukce - pochozí pororošty lávky SP-30/3-34/38 zinkovaný</t>
  </si>
  <si>
    <t>767590192</t>
  </si>
  <si>
    <t>Montáž podlahových konstrukcí podlahových roštů, podlah připevněných Příplatek k cenám za úpravu roštů (krácení)</t>
  </si>
  <si>
    <t>2012416916</t>
  </si>
  <si>
    <t>https://podminky.urs.cz/item/CS_URS_2025_01/767590192</t>
  </si>
  <si>
    <t>1,2 "D.1.1.b.7 Ocelové konstrukce - pochozí pororošty lávky SP-30/3-34/38 zinkovaný, zakrácení posledního roštu</t>
  </si>
  <si>
    <t>767995114</t>
  </si>
  <si>
    <t>Montáž ostatních atypických zámečnických konstrukcí hmotnosti přes 20 do 50 kg</t>
  </si>
  <si>
    <t>-987498898</t>
  </si>
  <si>
    <t>https://podminky.urs.cz/item/CS_URS_2025_01/767995114</t>
  </si>
  <si>
    <t>7*30 "D.1.1.b.1 Těleso jezu - podrobný půdorys - zpětná montáž stávající ocelové lávky kolem MVE; déélka x hmotnost na mb</t>
  </si>
  <si>
    <t>1991755287</t>
  </si>
  <si>
    <t>330 "D.1.1.b.7 Ocelové konstrukce - nosná konstrukce lávky</t>
  </si>
  <si>
    <t>2*4,8*45 "D.1.1.b.7 Ocelové konstrukce - konstrukce zábradlí; obě strany x délka x hmotnost na mb</t>
  </si>
  <si>
    <t>M01.3</t>
  </si>
  <si>
    <t>ocelová konstrukce lávky - ocel S 235 s žárovým zinkováním ponorem tl. 100 µm na bázi TiZn</t>
  </si>
  <si>
    <t>1171906142</t>
  </si>
  <si>
    <t>31111008</t>
  </si>
  <si>
    <t>matice přesná šestihranná Pz DIN 934-8 M16</t>
  </si>
  <si>
    <t>100 kus</t>
  </si>
  <si>
    <t>727713228</t>
  </si>
  <si>
    <t>4/100 "D.1.1.b.7 Ocelové konstrukce - matice M16 kotevní tyče lávky</t>
  </si>
  <si>
    <t>31120008</t>
  </si>
  <si>
    <t>podložka DIN 125-A ZB D 16mm</t>
  </si>
  <si>
    <t>-1877326432</t>
  </si>
  <si>
    <t>4/100 "D.1.1.b.7 Ocelové konstrukce - podložka M16 kotevní tyče lávky</t>
  </si>
  <si>
    <t>M156192</t>
  </si>
  <si>
    <t>krytka plastová pro matici M16</t>
  </si>
  <si>
    <t>889628432</t>
  </si>
  <si>
    <t>4 "D.1.1.b.7 Ocelové konstrukce - krytka kotevní tyče lávky</t>
  </si>
  <si>
    <t>767996702</t>
  </si>
  <si>
    <t>Demontáž ostatních zámečnických konstrukcí řezáním o hmotnosti jednotlivých dílů přes 50 do 100 kg</t>
  </si>
  <si>
    <t>1689347821</t>
  </si>
  <si>
    <t>https://podminky.urs.cz/item/CS_URS_2025_01/767996702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</si>
  <si>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</si>
  <si>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1100 "D.1.1.b.1 Těleso jezu - podrobný půdorys - demontáž stávajícího stavidla</t>
  </si>
  <si>
    <t xml:space="preserve">100 "D.1.1.b.1 Těleso jezu - podrobný půdorys - demontáž ocelových nosníků stávající betonové lávky </t>
  </si>
  <si>
    <t>767996801</t>
  </si>
  <si>
    <t>Demontáž ostatních zámečnických konstrukcí rozebráním o hmotnosti jednotlivých dílů do 50 kg</t>
  </si>
  <si>
    <t>-1840094077</t>
  </si>
  <si>
    <t>https://podminky.urs.cz/item/CS_URS_2025_01/767996801</t>
  </si>
  <si>
    <t>Poznámka k položce:_x000d_
- včetně uložení mimo prostor stavby pro zpětnou montáž po dokončení stavby</t>
  </si>
  <si>
    <t>7*30 "D.1.1.b.1 Těleso jezu - podrobný půdorys - demontáž stávající ocelové lávky kolem MVE; délka x hmotnost na mb</t>
  </si>
  <si>
    <t>11777964</t>
  </si>
  <si>
    <t>SO 01.3 - Úprava dna</t>
  </si>
  <si>
    <t>457572111</t>
  </si>
  <si>
    <t>Filtrační vrstvy jakékoliv tloušťky a sklonu ze štěrkopísků se zhutněním do 10 pojezdů/m3, frakce od 0-8 do 0-32 mm</t>
  </si>
  <si>
    <t>-1336000988</t>
  </si>
  <si>
    <t>https://podminky.urs.cz/item/CS_URS_2025_01/457572111</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</si>
  <si>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</si>
  <si>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650*0,1 "C.5 Speciální situační výkres, D.1.1.b.4 Příčný jez 2 - kamenná rovnanina nad jezem, hmotnost kamenů nad 200 kg; plocha x tl.</t>
  </si>
  <si>
    <t>2034010961</t>
  </si>
  <si>
    <t>650*0,65 "C.5 Speciální situační výkres, D.1.1.b.4 Příčný jez 2 - kamenná rovnanina nad jezem, hmotnost kamenů nad 200 kg; plocha x tl.</t>
  </si>
  <si>
    <t>-367899145</t>
  </si>
  <si>
    <t>SO 02 - Rybí přechod - bypass</t>
  </si>
  <si>
    <t xml:space="preserve">    6 - Úpravy povrchů, podlahy a osazování výplní</t>
  </si>
  <si>
    <t xml:space="preserve">    711 - Izolace proti vodě, vlhkosti a plynům</t>
  </si>
  <si>
    <t>114203104</t>
  </si>
  <si>
    <t>Rozebrání dlažeb nebo záhozů s naložením na dopravní prostředek záhozů, rovnanin a soustřeďovacích staveb provedených na sucho</t>
  </si>
  <si>
    <t>-183565559</t>
  </si>
  <si>
    <t>https://podminky.urs.cz/item/CS_URS_2025_01/114203104</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</si>
  <si>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</si>
  <si>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742,05 "F.4 tab vv - Rovnanina obtoku - uložení/rozebrání</t>
  </si>
  <si>
    <t>116951201</t>
  </si>
  <si>
    <t>Úprava zemin vápnem nebo směsnými hydraulickými pojivy za účelem zlepšení mechanických vlastností a zpracovatelnosti, bez dodávky materiálu u hrubých terénních úprav, násypů a zásypů</t>
  </si>
  <si>
    <t>-1337902987</t>
  </si>
  <si>
    <t>https://podminky.urs.cz/item/CS_URS_2025_01/116951201</t>
  </si>
  <si>
    <t xml:space="preserve">Poznámka k souboru cen:_x000d_
1. Ceny jsou určeny pro hrubé terénní úpravy, paty násypů, násypy a zásypy kolem objektů prováděné v úrovni pod aktivní zónou (AZ), tj. v úrovni 0,5 m a nižší pod zemní konstrukční plání._x000d_
2. Úprava zemin v aktivní zóně se oceňuje cenami souboru cen 561 0.-1 Zřízení podkladu ze zeminy upravené hydraulickými pojivy katalogu 822-1 Komunikace pozemní a letiště._x000d_
3. V cenách nejsou započteny náklady dodání vápna, silničních hydraulických pojiv a cementu; tato dodávka se oceňuje ve specifikaci. Doporučené množství v procentech objemové hmotnosti zhutněné zeminy je 2-3 % vápna, 2-5 % hydraulických pojiv. Předpokládá se objemová hmotnost zeminy 1750 kg/m3._x000d_
4. Orientační hmotnost vápna nebo směsných hydraulických pojiv ma 1 m3 upravené zeminy včetně ztratného ve výši 1 %:_x000d_
a) 1 % - 17,7 kg_x000d_
b) 2 % - 35,4 kg_x000d_
c) 3 % - 52,5 kg_x000d_
d) 4 % - 70,7 kg_x000d_
e) 5 % - 88,4 kg_x000d_
5. Přesné množství pojiva je stanoveno inženýrsko-geologickým průzkumem nebo souborem ověřovacích laboratorních zkoušek v předstihu před zahájením prací (min. 40 dnů)._x000d_
6. V cenách nejsou započteny náklady na:_x000d_
a) výškovou úpravu pláně (rovnání), tyto se oceňují cenami souboru cen 181 *- . . Úprava pláně,_x000d_
b) zhutnění pláně, tyto se oceňují cenami souboru cen 171 15-2- . . Zhutnění podloží pod násypy._x000d_
</t>
  </si>
  <si>
    <t>1*((2,45+4)/2)*8,5 "D.1.1.b.10 Přeložka - zpětný zásyp pro odběrné potrubí v nadjezí; výška x průměrná šířka x délka</t>
  </si>
  <si>
    <t>1,7*((2,45+4,5)/2)*8,5 "D.1.1.b.10 Přeložka - zpětný zásyp pro odběrné potrubí v nadjezí, překop hráze; výška x průměrná šířka x délka</t>
  </si>
  <si>
    <t xml:space="preserve">-(0,62+(0,15*0,15*pi))*17 "odpočet objemu potrubí a obetonování při zpětném zásypu; (plocha obetonování + plocha D300) x délka    </t>
  </si>
  <si>
    <t>917,81 "F.4 tab vv - Zpětný zásyp zeminou z výkopu pro RP</t>
  </si>
  <si>
    <t>58530170</t>
  </si>
  <si>
    <t>vápno nehašené CL 90-Q pro úpravu zemin standardní</t>
  </si>
  <si>
    <t>-319291735</t>
  </si>
  <si>
    <t>1*((2,45+4)/2)*8,5*0,07 "D.1.1.b.10 Přeložka - zpětný zásyp pro odběrné potrubí v nadjezí; výška x průměrná šířka x délka x 70 kg/m3</t>
  </si>
  <si>
    <t>1,7*((2,45+4,5)/2)*8,5*0,07 "D.1.1.b.10 Přeložka - zpětný zásyp pro odběrné potrubí v nadjezí, překop hráze; výška x průměrná šířka x délka x 70 kg/m3</t>
  </si>
  <si>
    <t>-(0,62+(0,15*0,15*pi))*17*0,07 "odpočet objemu potrubí a obetonování při zpětném zásypu; (plocha obetonování + plocha D300) x délka x 70 kg/m3</t>
  </si>
  <si>
    <t>917,81*0,07 "F.4 tab vv - Zpětný zásyp zeminou z výkopu pro RP x 70 kg/m3</t>
  </si>
  <si>
    <t>121151123</t>
  </si>
  <si>
    <t>Sejmutí ornice strojně při souvislé ploše přes 500 m2, tl. vrstvy do 200 mm</t>
  </si>
  <si>
    <t>903315233</t>
  </si>
  <si>
    <t>https://podminky.urs.cz/item/CS_URS_2025_01/121151123</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</si>
  <si>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</si>
  <si>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57,4 "D.1.1.b.10 Přeložka - sejmutí ornice tl. 100 mm; plocha dle CAD</t>
  </si>
  <si>
    <t>678,13 "F.4 tab vv - Sejmutí ornice u RP v tl. 100 mm</t>
  </si>
  <si>
    <t>123252103</t>
  </si>
  <si>
    <t>Vykopávky zářezů se šikmými stěnami pro podzemní vedení strojně v hornině třídy těžitelnosti I skupiny 3 přes 50 do 100 m3</t>
  </si>
  <si>
    <t>17989124</t>
  </si>
  <si>
    <t>https://podminky.urs.cz/item/CS_URS_2025_01/123252103</t>
  </si>
  <si>
    <t xml:space="preserve">Poznámka k souboru cen:_x000d_
1. Ceny lze použít i pro vykopávky tzv. zemních špalků, ponechaných ve výkopu při vykopávce zářezů pro podzemní vedení pro zajištění stěn výkopu proti sesutí, pro zabezpečení objektů sousedících se zářezem nebo vedení křižující zářez apod._x000d_
2. V cenách jsou započteny i náklady na přehození výkopku na vzdálenost do 3 m nebo naložení na dopravní prostředek._x000d_
3. Cena podle množství se volí podle celkového objemu vykopávky zářezu, zvětšeného o objem vykopávek ve dně zářezu._x000d_
</t>
  </si>
  <si>
    <t>1*((2,45+4)/2)*8,5 "D.1.1.b.10 Přeložka - rýha pro odběrné potrubí v nadjezí; výška x průměrná šířka x délka</t>
  </si>
  <si>
    <t>1,7*((2,45+4,5)/2)*8,5 "D.1.1.b.10 Přeložka - rýha pro odběrné potrubí v nadjezí, překop hráze; výška x průměrná šířka x délka</t>
  </si>
  <si>
    <t>124253102</t>
  </si>
  <si>
    <t>Vykopávky pro koryta vodotečí strojně v hornině třídy těžitelnosti I skupiny 3 přes 1 000 do 5 000 m3</t>
  </si>
  <si>
    <t>-131797990</t>
  </si>
  <si>
    <t>https://podminky.urs.cz/item/CS_URS_2025_01/124253102</t>
  </si>
  <si>
    <t>2262,76 "F.4 tab vv - Výkop pro obtok</t>
  </si>
  <si>
    <t>710,88 "F.4 tab vv - Výkop pro RP</t>
  </si>
  <si>
    <t>150*2,25 "C.4 Speciální situační výkres, D.1.1.b.12 Příčné řezy PB, výkop pro kameninu pod RP; plocha dle CAD x tloušťka</t>
  </si>
  <si>
    <t>125703311</t>
  </si>
  <si>
    <t>Čištění melioračních kanálů s úpravou svahu do výšky naplavené vrstvy tloušťky naplavené vrstvy přes 250 do 500 mm, se dnem nezpevněným</t>
  </si>
  <si>
    <t>446191592</t>
  </si>
  <si>
    <t>https://podminky.urs.cz/item/CS_URS_2025_01/125703311</t>
  </si>
  <si>
    <t xml:space="preserve">Poznámka k souboru cen:_x000d_
1. Čištění melioračních kanálů se zpevněným dnem:_x000d_
a) štěrkem, se oceňuje cenami -3301, -3311 nebo -3321_x000d_
b) štětem, se oceňuje cenami -3302, -3312 nebo 3322_x000d_
2. V cenách jsou započteny i náklady na:_x000d_
a) přehození výkopku na vzdálenost do 3 m nebo naložení na dopravní prostředek,_x000d_
b) odstranění napadaných organických nebo anorganických hmot nad úrovní naplavené vrstvy._x000d_
3. V cenách nejsou započteny náklady pro vodorovné přemístění nánosu na vzdálenost přes 3 m ; toto přemístění se oceňuje cenami souborů cen 162 ... Vodorovné přemístění výkopku katalogu 800-1 Zemní práce._x000d_
</t>
  </si>
  <si>
    <t>0,65*66,5 "D.1.1.b.10 Přeložka - pročištění stávajícího odvodňovacího příkopu; plocha v řezu x délka</t>
  </si>
  <si>
    <t>151101201</t>
  </si>
  <si>
    <t>Zřízení pažení stěn výkopu bez rozepření nebo vzepření příložné, hloubky do 4 m</t>
  </si>
  <si>
    <t>1042724774</t>
  </si>
  <si>
    <t>https://podminky.urs.cz/item/CS_URS_2025_01/151101201</t>
  </si>
  <si>
    <t>2*1*8,5 "D.1.1.b.10 Přeložka - rýha pro odběrné potrubí v nadjezí; obě strany x výška x délka</t>
  </si>
  <si>
    <t>2*1,7*8,5 "D.1.1.b.10 Přeložka - rýha pro odběrné potrubí v nadjezí, překop hráze; obě strany x výška x délka</t>
  </si>
  <si>
    <t>151101211</t>
  </si>
  <si>
    <t>Odstranění pažení stěn výkopu bez rozepření nebo vzepření s uložením pažin na vzdálenost do 3 m od okraje výkopu příložné, hloubky do 4 m</t>
  </si>
  <si>
    <t>363957026</t>
  </si>
  <si>
    <t>https://podminky.urs.cz/item/CS_URS_2025_01/151101211</t>
  </si>
  <si>
    <t>151101301</t>
  </si>
  <si>
    <t>Zřízení rozepření zapažených stěn výkopů s potřebným přepažováním při pažení příložném, hloubky do 4 m</t>
  </si>
  <si>
    <t>510314911</t>
  </si>
  <si>
    <t>https://podminky.urs.cz/item/CS_URS_2025_01/151101301</t>
  </si>
  <si>
    <t>151101311</t>
  </si>
  <si>
    <t>Odstranění rozepření stěn výkopů s uložením materiálu na vzdálenost do 3 m od okraje výkopu pažení příložného, hloubky do 4 m</t>
  </si>
  <si>
    <t>2024199387</t>
  </si>
  <si>
    <t>https://podminky.urs.cz/item/CS_URS_2025_01/151101311</t>
  </si>
  <si>
    <t>1629196</t>
  </si>
  <si>
    <t>18 "D.1.1.b.1 Půdorys - trvalá štětovnicová stěna mezi body 9 a 8, definitvní nátok obtokového koryta</t>
  </si>
  <si>
    <t>27 "D.1.1.b.1 Půdorys - trvalá štětovnicová stěna mezi body 8 a 6, definitivní nátok obtokového koryta</t>
  </si>
  <si>
    <t>30 "D.1.1.b.1 Půdorys - trvalá štětovnicová stěna mezi body 2 a 3, definitivní výtok obtokového koryta</t>
  </si>
  <si>
    <t>19 "D.1.1.b.1 Půdorys, D.1.1.b.9 Rybí přechod - štětovnice kolmo na RP, zavázání do podkladního betonu</t>
  </si>
  <si>
    <t>72 "D.1.1.b.1 Půdorys, D.1.1.b.9 Rybí přechod - štětovnice mezi RP a PB ochrannou hrází</t>
  </si>
  <si>
    <t>51 "D.1.1.b.1 Půdorys - trvalá štětovnicová stěna mezi body 5 a 6, přehrazení pro vytvoření obtokového koryta</t>
  </si>
  <si>
    <t>-1927111489</t>
  </si>
  <si>
    <t>(227,7-223,05)*11,4 "D.1.1.b.1 Půdorys, D.1.1.b.9 Rybí přechod - štětovnice kolmo na RP, zavázání do podkladního betonu; rozdíl výšek x délka</t>
  </si>
  <si>
    <t>(227,7-223,05)*43,5 "D.1.1.b.1 Půdorys, D.1.1.b.9 Rybí přechod - štětovnice mezi RP a PB ochrannou hrází; rozdíl výšek x délka</t>
  </si>
  <si>
    <t>-1285858703</t>
  </si>
  <si>
    <t>(231,5-223,05)*11 "D.1.1.b.1 Půdorys - trvalá štětovnicová stěna mezi body 9 a 8, přehrazení pro vytvoření obtokového koryta; rozdíl výšek x délka</t>
  </si>
  <si>
    <t>(231,5-223,05)*17 "D.1.1.b.1 Půdorys - trvalá štětovnicová stěna mezi body 8 a 6, přehrazení pro vytvoření obtokového koryta; rozdíl výšek x délka</t>
  </si>
  <si>
    <t>(229,8-223,05)*18,5 "D.1.1.b.1 Půdorys - trvalá štětovnicová stěna mezi body 2 a 3, přehrazení pro vytvoření obtokového koryta; rozdíl výšek x délka</t>
  </si>
  <si>
    <t>((7+8,5)/2)*27,9 "D.1.1.b.1 Půdorys, D.1.1.b.11 Pohled na PB - trvalá štětovnicová stěna mezi body 5 a 6; průměrná výška x délka</t>
  </si>
  <si>
    <t>8,5*5,4 "D.1.1.b.1 Půdorys, D.1.1.b.11 Pohled na PB - trvalá štětovnicová stěna mezi body 5 a 6; výška x délka</t>
  </si>
  <si>
    <t>(230,0-223,05)*17 "D.1.1.b.1 Půdorys - dočasná štětovnicová stěna mezi body 8 a 6, definitivní nátok obtokového koryta; rozdíl výšek x délka</t>
  </si>
  <si>
    <t>(229,8-223,05)*10 "D.1.1.b.1 Půdorys - dočasná štětovnicová stěna mezi body 1 a 2, zahrazení pro vytvoření obtoku; rozdíl výšek x délka</t>
  </si>
  <si>
    <t>(229,8-223,05)*10 "D.1.1.b.1 Půdorys - dočasná štětovnicová stěna mezi body 1 a 2, zahrazení pro stavbu RP; rozdíl výšek x délka</t>
  </si>
  <si>
    <t>1392599691</t>
  </si>
  <si>
    <t>1051340726</t>
  </si>
  <si>
    <t>(230,0-223,05)*17 "D.1.1.b.1 Půdorys - trvalá štětovnicová stěna mezi body 8 a 6, definitivní nátok obtokového koryta; rozdíl výšek x délka</t>
  </si>
  <si>
    <t>145046876</t>
  </si>
  <si>
    <t>(231,5-223,05)*17 "D.1.1.b.1 Půdorys - dočasná štětovnicová stěna mezi body 8 a 6, přehrazení pro vytvoření obtokového koryta; rozdíl výšek x délka</t>
  </si>
  <si>
    <t>-1110110963</t>
  </si>
  <si>
    <t>(230,0-223,05)*11*(123,5/1000) "D.1.1.b.1 Půdorys - trvalá štětovnicová stěna mezi body 9 a 8, definitvní nátok obt. koryta; rozdíl výšek x délka</t>
  </si>
  <si>
    <t>(230,0-223,05)*17*(123,5/1000) "D.1.1.b.1 Půdorys - trvalá štětovnicová stěna mezi body 8 a 6, definitivní nátok obt. koryta; rozdíl výšek x délka</t>
  </si>
  <si>
    <t>(229,8-223,05)*18,5*(123,5/1000) "D.1.1.b.1 Půdorys - trvalá štětovnicová stěna mezi body 2 a 3, přehrazení pro obt. koryto; rozdíl výšek x délka</t>
  </si>
  <si>
    <t>(231,5-223,05)*17*(123,5/1000) "D.1.1.b.1 Půdorys - trvalá štět. stěna mezi body 8 a 6, přehrazení pro obt. koryto; rozdíl výšek x délka x hm.</t>
  </si>
  <si>
    <t>(227,7-223,05)*11,4*(123,5/1000) "D.1.1.b.1 Půdorys, D.1.1.b.9 Rybí přechod - štětovnice kolmo na RP, zavázání; rozdíl výšek x délka x hm.</t>
  </si>
  <si>
    <t>(227,7-223,05)*43,5*(123,5/1000) "D.1.1.b.1 Půdorys, D.1.1.b.9 Rybí přechod - štětovnice mezi RP a PB ochrannou hrází; rozdíl výšek x délka x hm</t>
  </si>
  <si>
    <t xml:space="preserve">((7+8,5)/2)*27,9*(123,5/1000)  "D.1.1.b.1 Půdorys, D.1.1.b.11 Pohled na PB - trvalá štětovnicová stěna mezi body 5 a 6; průměrná výška x délka</t>
  </si>
  <si>
    <t xml:space="preserve">8,5*5,4*(123,5/1000)  "D.1.1.b.1 Půdorys, D.1.1.b.11 Pohled na PB - trvalá štětovnicová stěna mezi body 5 a 6; výška x délka</t>
  </si>
  <si>
    <t>-1428446193</t>
  </si>
  <si>
    <t>(231,5-223,05)*11*(123,5/1000) "D.1.1.b.1 Půdorys - dočasná štět. stěna mezi body 9 a 8, přehrazení pro obt. koryto; rozdíl výšek x délka x hm.</t>
  </si>
  <si>
    <t>(229,8-223,05)*10*(123,5/1000)"D.1.1.b.1 Půdorys - dočasná štětovnicová stěna mezi body 1 a 2, zahrazení pro vytvoření obtoku; rozdíl výšek x dl. x hm</t>
  </si>
  <si>
    <t>251261877</t>
  </si>
  <si>
    <t>(231,5-223,05)*17 "D.1.1.b.1 Půdorys - dočasná štětovnicová stěna mezi body 8 a 6, zprůchodnění obtokového koryta; rozdíl výšek x délka</t>
  </si>
  <si>
    <t>(229,8-223,05)*10 "D.1.1.b.1 Půdorys - dočasná štětovnicová stěna mezi body 1 a 2, zprůchodnění obtoku; rozdíl výšek x délka</t>
  </si>
  <si>
    <t>162251102</t>
  </si>
  <si>
    <t>Vodorovné přemístění výkopku nebo sypaniny po suchu na obvyklém dopravním prostředku, bez naložení výkopku, avšak se složením bez rozhrnutí z horniny třídy těžitelnosti I skupiny 1 až 3 na vzdálenost přes 20 do 50 m</t>
  </si>
  <si>
    <t>-1300010690</t>
  </si>
  <si>
    <t>https://podminky.urs.cz/item/CS_URS_2025_01/162251102</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</si>
  <si>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</si>
  <si>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2*(1*((2,45+4)/2)*8,5) "D.1.1.b.10 Přeložka - zpětný zásyp pro odběrné potrubí, odvoz na deponii a zpět; výška x průměrná šířka x délka</t>
  </si>
  <si>
    <t>2*(1,7*((2,45+4,5)/2)*8,5) "D.1.1.b.10 Přeložka - zpětný zásyp pro překop hráze,odvoz na deponii a zpět, překop hráze; výška x průměrná šířka x délka</t>
  </si>
  <si>
    <t xml:space="preserve">-2*((0,62+(0,15*0,15*pi))*17) "odpočet objemu potrubí a obet. při zpětném zásypu, na deponii a zpět; (plocha obetonování + plocha D300) x délka    </t>
  </si>
  <si>
    <t>2*917,81 "F.4 tab vv - Zpětný zásyp zeminou z výkopu pro RP, odvoz na deponii a zpět</t>
  </si>
  <si>
    <t>162251142</t>
  </si>
  <si>
    <t>Vodorovné přemístění výkopku nebo sypaniny po suchu na obvyklém dopravním prostředku, bez naložení výkopku, avšak se složením bez rozhrnutí z horniny třídy těžitelnosti III skupiny 6 a 7 na vzdálenost přes 20 do 50 m</t>
  </si>
  <si>
    <t>208530669</t>
  </si>
  <si>
    <t>https://podminky.urs.cz/item/CS_URS_2025_01/162251142</t>
  </si>
  <si>
    <t>2*742,05 "F.4 tab vv - Rovnanina obtoku - uložení/rozebrání, dovoz kamene z deponie a odvoz zpět, dočasné vyuití kamene pro konstrukce v SO 01.1</t>
  </si>
  <si>
    <t>167151111</t>
  </si>
  <si>
    <t>Nakládání, skládání a překládání neulehlého výkopku nebo sypaniny strojně nakládání, množství přes 100 m3, z hornin třídy těžitelnosti I, skupiny 1 až 3</t>
  </si>
  <si>
    <t>221126215</t>
  </si>
  <si>
    <t>https://podminky.urs.cz/item/CS_URS_2025_01/167151111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</si>
  <si>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</si>
  <si>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1*((2,45+4)/2)*8,5 "D.1.1.b.10 Přeložka - zpětný zásyp pro odběrné potrubí, nakládání na deponii; výška x průměrná šířka x délka</t>
  </si>
  <si>
    <t>1,7*((2,45+4,5)/2)*8,5 "D.1.1.b.10 Přeložka - zpětný zásyp pro překop hráze, nakládání na deponii; výška x průměrná šířka x délka</t>
  </si>
  <si>
    <t xml:space="preserve">-(0,62+(0,15*0,15*pi))*17 "odpočet objemu potrubí a obet. při zpětném zásypu, nakládání na deponii; (plocha obetonování + plocha D300) x délka    </t>
  </si>
  <si>
    <t>917,81 "F4 tab vv - Zpětný zásyp zeminou z výkopu pro RP, nakládání na deponii</t>
  </si>
  <si>
    <t>167151113</t>
  </si>
  <si>
    <t>Nakládání, skládání a překládání neulehlého výkopku nebo sypaniny strojně nakládání, množství přes 100 m3, z hornin třídy těžitelnosti III, skupiny 6 a 7</t>
  </si>
  <si>
    <t>1596075936</t>
  </si>
  <si>
    <t>https://podminky.urs.cz/item/CS_URS_2025_01/167151113</t>
  </si>
  <si>
    <t>742,05 "F.4 tab vv - Rovnanina obtoku - uložení/rozebrání, nakládání kamene na deponii, dočasné využití kamene pro konstrukce v SO 01.1</t>
  </si>
  <si>
    <t>174151103</t>
  </si>
  <si>
    <t>Zásyp sypaninou z jakékoliv horniny strojně s uložením výkopku ve vrstvách se zhutněním zářezů se šikmými stěnami pro podzemní vedení a kolem objektů zřízených v těchto zářezech</t>
  </si>
  <si>
    <t>460035061</t>
  </si>
  <si>
    <t>https://podminky.urs.cz/item/CS_URS_2025_01/174151103</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</si>
  <si>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</si>
  <si>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181351003</t>
  </si>
  <si>
    <t>Rozprostření a urovnání ornice v rovině nebo ve svahu sklonu do 1:5 strojně při souvislé ploše do 100 m2, tl. vrstvy do 200 mm</t>
  </si>
  <si>
    <t>243250678</t>
  </si>
  <si>
    <t>https://podminky.urs.cz/item/CS_URS_2025_01/181351003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</si>
  <si>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</si>
  <si>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52,4 "D.1.1.b.10 Přeložka - rozprostření ornice tl. 110 mm; plocha dle CAD</t>
  </si>
  <si>
    <t>181411121</t>
  </si>
  <si>
    <t>Založení trávníku na půdě předem připravené plochy do 1000 m2 výsevem včetně utažení lučního v rovině nebo na svahu do 1:5</t>
  </si>
  <si>
    <t>-1693054207</t>
  </si>
  <si>
    <t>https://podminky.urs.cz/item/CS_URS_2025_01/181411121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</si>
  <si>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</si>
  <si>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181411122</t>
  </si>
  <si>
    <t>Založení trávníku na půdě předem připravené plochy do 1000 m2 výsevem včetně utažení lučního na svahu přes 1:5 do 1:2</t>
  </si>
  <si>
    <t>1824622013</t>
  </si>
  <si>
    <t>https://podminky.urs.cz/item/CS_URS_2025_01/181411122</t>
  </si>
  <si>
    <t>597,04 "F.4 tab vv - Ohumusování a osetí okolo RP</t>
  </si>
  <si>
    <t>00572100</t>
  </si>
  <si>
    <t>osivo jetelotráva intenzivní víceletá</t>
  </si>
  <si>
    <t>-1527544708</t>
  </si>
  <si>
    <t>52,4*0,02 "D.1.1.b.10 Přeložka - rozprostření ornice tl. 110 mm; plocha dle CAD x spotřeba na m2</t>
  </si>
  <si>
    <t>597,04*0,02 "F.4 tab vv - Ohumusování a osetí okolo RP; plocha x spotřeba na m2</t>
  </si>
  <si>
    <t>182351133</t>
  </si>
  <si>
    <t>Rozprostření a urovnání ornice ve svahu sklonu přes 1:5 strojně při souvislé ploše přes 500 m2, tl. vrstvy do 200 mm</t>
  </si>
  <si>
    <t>-1600842346</t>
  </si>
  <si>
    <t>https://podminky.urs.cz/item/CS_URS_2025_01/182351133</t>
  </si>
  <si>
    <t>597,04 "F.4 tab vv - Ohumusování a osetí v tl. 115 mm</t>
  </si>
  <si>
    <t>1050453604</t>
  </si>
  <si>
    <t xml:space="preserve">(0,62+(0,15*0,15*pi))*17 "odpočet objemu potrubí a obetonování při zpětném zásypu; (plocha obetonování + plocha D300) x délka    </t>
  </si>
  <si>
    <t>-917,81 "F4 tab vv - Zpětný zásyp zeminou z výkopu pro RP, nakládání na deponii</t>
  </si>
  <si>
    <t>-1929101301</t>
  </si>
  <si>
    <t>2*(1,2*1,35)*(35/1000) "D.1.1.b.9 Rybí přechod - provizorní hrazení v nadjezí; dvě pole x výška x šířka x hmotnost</t>
  </si>
  <si>
    <t>2*(1,2*1,25)*(35/1000) "D.1.1.b.9 Rybí přechod - provizorní hrazení v podjezí; dvě pole x výška x šířka x hmotnost</t>
  </si>
  <si>
    <t>M194181</t>
  </si>
  <si>
    <t>hliníkové provizorní hrazení, hradící tabule délky cca 1,35 m</t>
  </si>
  <si>
    <t>2023971977</t>
  </si>
  <si>
    <t>2*(1,2*1,35) "D.1.1.b.9 Rybí přechod - provizorní hrazení v nadjezí; dvě pole x výška x šířka</t>
  </si>
  <si>
    <t>M194182</t>
  </si>
  <si>
    <t>hliníkové provizorní hrazení, hradící tabule délky cca 1,25 m</t>
  </si>
  <si>
    <t>-122856883</t>
  </si>
  <si>
    <t>2*(1,2*1,25) "D.1.1.b.9 Rybí přechod - provizorní hrazení v poddjezí; dvě pole x výška x šířka</t>
  </si>
  <si>
    <t>81361911</t>
  </si>
  <si>
    <t>310001101</t>
  </si>
  <si>
    <t>Vytvoření prostupů ve zdech z monolitického betonu nebo železobetonu osazením trub, prefabrikovaných dílců, dutinových tvarovek, apod., do bednění vnější průřezové plochy do 0,02 m2, tloušťky zdi do 0,5 m</t>
  </si>
  <si>
    <t>-726414703</t>
  </si>
  <si>
    <t>https://podminky.urs.cz/item/CS_URS_2025_01/310001101</t>
  </si>
  <si>
    <t>1 "D.1.1.b.11 Pohled na pravý břeh - vodoměrná stanice, nerezová chránička</t>
  </si>
  <si>
    <t>trubka z ušlechtilé oceli (nerez 1.4301) DN 50</t>
  </si>
  <si>
    <t>332979876</t>
  </si>
  <si>
    <t>321311115</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</si>
  <si>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</si>
  <si>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2117207299</t>
  </si>
  <si>
    <t>https://podminky.urs.cz/item/CS_URS_2025_01/321311115</t>
  </si>
  <si>
    <t>Poznámka k položce:_x000d_
- beton C25/30 XC4 XF3</t>
  </si>
  <si>
    <t>1,85*13 "D.1.1.b.1 Půdorys, D.1.1.b.9 Rybí přechod - výplňový klín z betonu C25/30 mezi RP a štětovnicovou stěnou u řezu PB2; plocha v řezu x délka</t>
  </si>
  <si>
    <t>1,95*8 "D.1.1.b.1 Půdorys, D.1.1.b.9 Rybí přechod - výplňový klín z betonu C25/30 mezi RP a štětovnicovou stěnou u řezu PB5; plocha v řezu x délka</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</si>
  <si>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</si>
  <si>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</si>
  <si>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-148908508</t>
  </si>
  <si>
    <t>https://podminky.urs.cz/item/CS_URS_2025_01/321311116</t>
  </si>
  <si>
    <t>Poznámka k položce:_x000d_
- beton C 30/37 XF3</t>
  </si>
  <si>
    <t>8,57*0,8*23 "D.1.1.b.9 Rybí přechod - beton přehrážek v trase RP; plocha v řezu x tloušťka x počet</t>
  </si>
  <si>
    <t>5,12*1,7*22 "D.1.1.b.9 Rybí přechod - beton mezilehlých tůní v trase RP; plocha v řezu x tloušťka x počet</t>
  </si>
  <si>
    <t>0,3*1*(5,18+9,23) "D.1.1.b.12 Příčné řezy PB -zvětšení podkladní vrstvy zdi u řezů 6 a 7; tloušťka x šířka x délky</t>
  </si>
  <si>
    <t>-1358585179</t>
  </si>
  <si>
    <t>(5,18+9,23+9)*0,75*1"D.1.1.b.13 Výkres tvaru - základ zdi RP v nadjezí; součet délek x výška x šířka</t>
  </si>
  <si>
    <t>(5,18+9,23+9)*1,2*0,6 "D.1.1.b.13 Výkres tvaru - dřík zdi RP v nadjezí; součet délek x výška x šířka</t>
  </si>
  <si>
    <t>-(1,2+1,2)*1,2*0,6 "D.1.1.b.13 Výkres tvaru - zeď RP v nadjezí, odpočet oken; součet délek x výška x šířka</t>
  </si>
  <si>
    <t>-1,2*1,2*0,6 "D.1.1.b.13 Výkres tvaru - zeď RP v nadjezí, odpočet okna do odběrného objektu; šířka x výška x tloušťka</t>
  </si>
  <si>
    <t>(0,4+3,69+6,2)*0,75*1"D.1.1.b.13 Výkres tvaru - základ zdi RP v podjezí - nižší část; součet délek x výška x šířka</t>
  </si>
  <si>
    <t>6,34*1,15*1,2 "D.1.1.b.13 Výkres tvaru - základ zdi RP v podjezí - vyšší část; délka x výška x šířka</t>
  </si>
  <si>
    <t>(3,69+6,2)*1,2*0,6"D.1.1.b.13 Výkres tvaru - dřík zdi RP v podjezí - nižší část; součet délek x výška x šířka</t>
  </si>
  <si>
    <t>6,34*((1,2+2,66)/2)*0,6 "D.1.1.b.13 Výkres tvaru - dřík zdi RP v podjezí - vyšší část; délka x prům. výška x šířka</t>
  </si>
  <si>
    <t>(0,8*1,2)*(4,04+4,09+4,05)"D.1.1.b.13 Výkres tvaru - základ zdi mezi RP a břehem; výška x šířka x součet délek</t>
  </si>
  <si>
    <t>1,9*((0,65+0,4)/2)*(4,04+4,09+4,05)"D.1.1.b.13 Výkres tvaru - dřík zdi mezi RP a břehem; výška x prům. šířka x součet délek</t>
  </si>
  <si>
    <t>1,2*4,25*0,6 "D.1.1.b.11 Pohled na pravý břeh - vodoměrná stanice, základ; výška x délka x šířka</t>
  </si>
  <si>
    <t>0,3*0,6*2,2 "D.1.1.b.11 Pohled na pravý břeh - vodoměrná stanice, zadní stěna u štětovnic; tloušťka x šířka x výška</t>
  </si>
  <si>
    <t>2*0,235*4,5 "D.1.1.b.11 Pohled na pravý břeh - vodoměrná stanice, stěny; počet x tloušťka x plocha v řezu</t>
  </si>
  <si>
    <t>1701833585</t>
  </si>
  <si>
    <t>(5,18+9,23+9)*1,95*2 "D.1.1.b.13 Výkres tvaru - bednění rubu a líce zdi RP v nadjezí; součet délek x výšky x obě strany</t>
  </si>
  <si>
    <t>-(1,3+1,3)*1,2*2 "D.1.1.b.13 Výkres tvaru - bednění rubu a líce zdi RP v nadjezí, odpočet oken; součet délek x výšky x obě strany</t>
  </si>
  <si>
    <t>(0,75*1+1,2*0,6)*2 "D.1.1.b.13 Výkres tvaru - bednění čel zdi RP v nadjezí; ( výška základu x šířka + výška dříku x šířka) x obě strany</t>
  </si>
  <si>
    <t>2*0,3*1,2 "D.1.1.b.13 Výkres tvaru - bednění boků nátoku do odběrného objektu; obě stray x šířka x výška</t>
  </si>
  <si>
    <t>(0,6*1,2)*2 "D.1.1.b.13 Výkres tvaru - bednění čel oken výstupu z RP v nadjezí; ( výška základu x šířka + výška dříku x šířka) x obě strany</t>
  </si>
  <si>
    <t>(3,69+6,2)*1,95*2 "D.1.1.b.13 Výkres tvaru - bednění rubu a líce zdi RP v podjezí - nižší část; součet délek x výšky x obě strany</t>
  </si>
  <si>
    <t>(6,26+6,41)*((2,34+3,81)/2) "D.1.1.b.13 Výkres tvaru - bednění rubu a líce zdi RP v podjezí - vyšší část; součet délek x prům. výška</t>
  </si>
  <si>
    <t>-(1,2+1,2)*1,2*2 "D.1.1.b.13 Výkres tvaru - bednění rubu a líce zdi RP v podjezí, odpočet oken; součet délek x výšky x obě strany</t>
  </si>
  <si>
    <t>(0,75*1+1,2*0,6) "D.1.1.b.13 Výkres tvaru - bednění čela zdi RP v podjezí - nižší část; ( výška základu x šířka + výška dříku x šířka)</t>
  </si>
  <si>
    <t>(1,15*1,2+2,66*0,6) "D.1.1.b.13 Výkres tvaru - bednění čela zdi RP v podjezí - vyšší část; ( výška základu x šířka + výška dříku x šířka)</t>
  </si>
  <si>
    <t>(0,6*1,2)*2 "D.1.1.b.13 Výkres tvaru - bednění čel oken vstupu do RP v podjezí; ( výška základu x šířka + výška dříku x šířka) x obě strany</t>
  </si>
  <si>
    <t>(4,05+4,09+4,04)*2,71 "D.1.1.b.13 Výkres tvaru - bednění rubu zdi mezi RP a břehem; (součet délek) x výška</t>
  </si>
  <si>
    <t>(4,05+4,09+4,04)*(0,8+1,925) "D.1.1.b.13 Výkres tvaru - bednění líce zdi mezi RP a břehem; (součet délek) x výšky</t>
  </si>
  <si>
    <t>(0,8*1,2)*2"D.1.1.b.13 Výkres tvaru - bednění boků základu zdi mezi RP a břehem; výška x délka x obě strany</t>
  </si>
  <si>
    <t>((0,65+0,4)/2)*1,91*2 "D.1.1.b.13 Výkres tvaru - bednění boků dříku zdi mezi RP a břehem; prům. šířka x výška x délka</t>
  </si>
  <si>
    <t>8,57*2*23 "D.1.1.b.9 Rybí přechod - bednění líce betonu přehrážek v trase RP; plocha v řezu x obě strany x počet prahů</t>
  </si>
  <si>
    <t>((1,45+0,75)*0,8)*2*23 "D.1.1.b.9 Rybí přechod - bednění boků betonu přehrážek v trase RP; výška v řezu x tloušťka x obě strany x počet prahů</t>
  </si>
  <si>
    <t>0,3*2*(5,18+9,23) "D.1.1.b.12 Příčné řezy PB -zvětšení podkladní vrstvy zdi u řezů 6 a 7; tloušťka x obě strany x délky</t>
  </si>
  <si>
    <t>1,2*(2*4,25+0,6) "D.1.1.b.11 Pohled na pravý břeh - vodoměrná stanice, základ; výška x ( 2x délka + šířka)</t>
  </si>
  <si>
    <t>0,13*2,2+4,5*2 "D.1.1.b.11 Pohled na pravý břeh - vodoměrná stanice, vnitřní stěny; šířka x výška + plocha v řezu x obě strany</t>
  </si>
  <si>
    <t>2*5,1+2*4,0*0,235 "D.1.1.b.11 Pohled na pravý břeh - vodoměrná stanice, vnější stěny; počet x plocha v řezu + šikmá koruna stěn</t>
  </si>
  <si>
    <t>0,6*3,4 "D.1.1.b.11 Pohled na pravý břeh - vodoměrná stanice, zadní stěna; šířka x výška</t>
  </si>
  <si>
    <t>964351727</t>
  </si>
  <si>
    <t>2*0,93*1,2 "D.1.1.b.13 Výkres tvaru - bednění boků sloupku na výstupu RP v nadjezí; obě strany x délka oblouku x výška</t>
  </si>
  <si>
    <t>2*0,93*1,2 "D.1.1.b.13 Výkres tvaru - bednění boků sloupku na vstupu RP v podjezí; obě strany x délka oblouku x výška</t>
  </si>
  <si>
    <t>-9654397</t>
  </si>
  <si>
    <t>-1104284713</t>
  </si>
  <si>
    <t>-1010749945</t>
  </si>
  <si>
    <t xml:space="preserve">(2,7+44,2+381)/1000  "D.1.1.b.14 Výkres výztuže  - vstup do rybího přechodu nad jezem</t>
  </si>
  <si>
    <t xml:space="preserve">(3,1+37,1+317,5)/1000  "D.1.1.b.14 Výkres výztuže  - výstup z rybího přechodu pod jezem</t>
  </si>
  <si>
    <t xml:space="preserve">(21,2+80,5+333,8)/1000  "D.1.1.b.14 Výkres výztuže  - opěrná zeď na PB - pod jezem</t>
  </si>
  <si>
    <t xml:space="preserve">1,222*0,05 "5% přípočet na distanční stoličky pro stabilizaci výztuže ve správné poloze před zalitím betonem </t>
  </si>
  <si>
    <t>0,05+0,1758 "D.1.1.b.15b Zdi RP - výkres výztuže - vodoměrná stanice, výztuž</t>
  </si>
  <si>
    <t>857550897</t>
  </si>
  <si>
    <t xml:space="preserve">(688,2+984,2)/1000  "D.1.1.b.14 Výkres výztuže  - vstup do rybího přechodu nad jezem</t>
  </si>
  <si>
    <t xml:space="preserve">(637,8+821,2)/1000  "D.1.1.b.14 Výkres výztuže  - výstup z rybího přechodu pod jezem</t>
  </si>
  <si>
    <t xml:space="preserve">(462,6+714,3)/1000  "D.1.1.b.14 Výkres výztuže  - opěrná zeď na PB - pod jezem</t>
  </si>
  <si>
    <t xml:space="preserve">4,308*0,05 "5% přípočet na distanční stoličky pro stabilizaci výztuže ve správné poloze před zalitím betonem </t>
  </si>
  <si>
    <t>0,0878 "D.1.1.b.15b Zdi RP - výkres výztuže - vodoměrná stanice, výztuž</t>
  </si>
  <si>
    <t>321368211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</si>
  <si>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</si>
  <si>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-1441635679</t>
  </si>
  <si>
    <t>https://podminky.urs.cz/item/CS_URS_2025_01/321368211</t>
  </si>
  <si>
    <t>2*11*(47,40/1000) "D.1.1.b.10 Přeložka - vyztužení obetonování potrubí DN300; obě strany x počet kari sítí na délku x hmotnost</t>
  </si>
  <si>
    <t>4*(47,40/1000) "D.1.1.b.10 Přeložka - vyztužení obetonování potrubí DN300, zavazovací žebro</t>
  </si>
  <si>
    <t>41*(47,40/1000) "D.1.1.b.1 Půdorys, D.1.1.b.9 Rybí přechod - výztuž podkladního betonu C16/20; počet sítí x hmotnost</t>
  </si>
  <si>
    <t>334359112</t>
  </si>
  <si>
    <t>Výřez bednění pro prostup trub betonovou konstrukcí přes DN 150 do DN 300</t>
  </si>
  <si>
    <t>1979005804</t>
  </si>
  <si>
    <t>https://podminky.urs.cz/item/CS_URS_2025_01/334359112</t>
  </si>
  <si>
    <t>2 "D.1.1.b.9 Rybí přechod - prostup odběrného potrubí DN300 ŽB zdí RP v nadjezí; obě strany</t>
  </si>
  <si>
    <t>388995212</t>
  </si>
  <si>
    <t>Chránička kabelů v římse z trub HDPE přes DN 80 do DN 110</t>
  </si>
  <si>
    <t>-995915148</t>
  </si>
  <si>
    <t>https://podminky.urs.cz/item/CS_URS_2025_01/388995212</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</si>
  <si>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opěrou._x000d_
2. Cena nelze použít pro tvarovky HDPE chráničky multikanálu nebo žlabu s víkem, které se oceňují souborem cen 388 99-51 Tvarovka kabelovodu HDPE do konstrukce římsy._x000d_
3. V cenách nejsou započteny náklady na:_x000d_
a) prostup bedněním římsy, prostup se oceňuje souborem cen 334 35-91 Výřez bednění pro prostup betonovou konstrukcí,_x000d_
b) výkop rýhy pro chráničku za opěrou, výkop se oceňuje cenami katalogu 800-1 Zemní práce,_x000d_
c) pískové lože chráničky, lože se oceňuje souborem cen 451 57- . 1 Podkladní a výplňová vrstva z kameniva,_x000d_
d) obsyp chráničky a výstražnou fólii, protažení protahovacího lanka a kabelu trubní chráničkou._x000d_
</t>
  </si>
  <si>
    <t>Poznámka k položce:_x000d_
- včetně utěsnění v napojení na ocelovou chráničku DN 50</t>
  </si>
  <si>
    <t>12 "D.1.1.b.11 Pohled na pravý břeh - vodoměrná stanice - chránička DN110</t>
  </si>
  <si>
    <t>451315115</t>
  </si>
  <si>
    <t>Podkladní a výplňové vrstvy z betonu prostého tloušťky do 100 mm, z betonu C 16/20</t>
  </si>
  <si>
    <t>-177165699</t>
  </si>
  <si>
    <t>https://podminky.urs.cz/item/CS_URS_2025_01/451315115</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</si>
  <si>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</si>
  <si>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4,8*0,8 "D.1.1.b.11 Pohled na pravý břeh - vodoměrná stanice, podkladní beton; délka x šířka</t>
  </si>
  <si>
    <t>451315135</t>
  </si>
  <si>
    <t>Podkladní a výplňové vrstvy z betonu prostého tloušťky do 200 mm, z betonu C 16/20</t>
  </si>
  <si>
    <t>1398501907</t>
  </si>
  <si>
    <t>https://podminky.urs.cz/item/CS_URS_2025_01/451315135</t>
  </si>
  <si>
    <t>430,8 "D.1.1.b.1 Půdorys, D.1.1.b.9 Rybí přechod - podkladní beton C16/20 rybího přechodu; plocha dle CAD</t>
  </si>
  <si>
    <t>452218142</t>
  </si>
  <si>
    <t>Zajišťovací práh z upraveného lomového kamene na dně a ve svahu melioračních kanálů, s patkami nebo bez patek s dlažbovitou úpravou viditelných ploch na cementovou maltu</t>
  </si>
  <si>
    <t>1066454073</t>
  </si>
  <si>
    <t>https://podminky.urs.cz/item/CS_URS_2025_01/452218142</t>
  </si>
  <si>
    <t xml:space="preserve">Poznámka k souboru cen:_x000d_
1. Do objemu prahu se započítává i objem základů nebo patek._x000d_
</t>
  </si>
  <si>
    <t>7,46*0,8*23 "D.1.1.b.9 Rybí přechod - příčná řada balvanů v betonovém prahu v trase RP; plocha v řezu x šířka x počet prahů</t>
  </si>
  <si>
    <t>452311141</t>
  </si>
  <si>
    <t>Podkladní a zajišťovací konstrukce z betonu prostého v otevřeném výkopu bez zvýšených nároků na prostředí desky pod potrubí, stoky a drobné objekty z betonu tř. C 16/20</t>
  </si>
  <si>
    <t>-258089570</t>
  </si>
  <si>
    <t>https://podminky.urs.cz/item/CS_URS_2025_01/452311141</t>
  </si>
  <si>
    <t xml:space="preserve">Poznámka k souboru cen:_x000d_
1. Ceny -1131 až -1181 a -1192 lze použít i pro ochrannou vrstvu pod železobetonové konstrukce._x000d_
2. Ceny -2131 až -2181 a -2192 jsou určeny pro jakékoliv úkosy sedel._x000d_
</t>
  </si>
  <si>
    <t>2,45*1,65 "D.1.1.b.10 Přeložka - podkladní beton C 16/20; plocha v podélném řezu x šířka</t>
  </si>
  <si>
    <t>1682975303</t>
  </si>
  <si>
    <t>29,4*0,4 "D.1.1.b.1 Půdorys, D.1.1.b.9 Rybí přechod - rozšíření tloušťky podkladního betonu C16/20 u jezu; plocha dle CAD x navýšení tloušťky</t>
  </si>
  <si>
    <t>22*(0,3*7*1,7) "D.1.1.b.1 Půdorys, D.1.1.b.9 Rybí přechod - výplňový beton C16/20 mezi prahy; počet tůní x (tloušťka x šířka x délka)</t>
  </si>
  <si>
    <t>1826837839</t>
  </si>
  <si>
    <t>254,4*0,1 "F.4 tab vv - podsyp pod rovnaninu tl. 600 mm, hmotnost nad 500 kg podél RP nad jezem; plocha x tloušťka</t>
  </si>
  <si>
    <t>1185702399</t>
  </si>
  <si>
    <t>150*2,25 "C.4 Speciální situační výkres, D.1.1.b.12 Příčné řezy PB, kamenná rovnanina pod RP 200-500 kg; plocha dle CAD x tloušťka</t>
  </si>
  <si>
    <t>-1385669413</t>
  </si>
  <si>
    <t>254,4*0,6 "F.4 tab vv - Rovnanina tl. 600 mm, hmotnost nad 500 kg podél RP nad jezem; plocha x tloušťka</t>
  </si>
  <si>
    <t>107,7*0,6 "C.4 Speciální situační výkres, D.1.1.b.12 Příčné řezy PB - prolití obtoku u řezů 6 a 7; ploch dle CAD x tloušťka</t>
  </si>
  <si>
    <t>463212121</t>
  </si>
  <si>
    <t>Rovnanina z lomového kamene upraveného, tříděného jakékoliv tloušťky rovnaniny s vyplněním spár a dutin těženým kamenivem</t>
  </si>
  <si>
    <t>-1332675891</t>
  </si>
  <si>
    <t>https://podminky.urs.cz/item/CS_URS_2025_01/463212121</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</si>
  <si>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</si>
  <si>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7,26*0,5*1,7*22 "D.1.1.b.9 Rybí přechod -kamenná rovnanina v mezilehlých tůní v trase RP; délka v řezu x tloušťka x šířka x počet tůní</t>
  </si>
  <si>
    <t>463212191</t>
  </si>
  <si>
    <t>Rovnanina z lomového kamene upraveného, tříděného Příplatek k cenám za vypracování líce</t>
  </si>
  <si>
    <t>81740898</t>
  </si>
  <si>
    <t>https://podminky.urs.cz/item/CS_URS_2025_01/463212191</t>
  </si>
  <si>
    <t>7,26*1,7*22 "D.1.1.b.9 Rybí přechod - srovnání kamenů v mezilehlých tůní v trase RP; délka v řezu x šířka x počet tůní</t>
  </si>
  <si>
    <t>463451114</t>
  </si>
  <si>
    <t>Prolití konstrukce z kamene rovnaniny cementovou maltou MC-25</t>
  </si>
  <si>
    <t>-1916088168</t>
  </si>
  <si>
    <t>https://podminky.urs.cz/item/CS_URS_2025_01/463451114</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</si>
  <si>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</si>
  <si>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107,7*0,6*0,2 "C.4 Speciální situační výkres, D.1.1.b.12 Příčné řezy PB - prolití obtoku u řezů 6 a 7; ploch dle CAD x tloušťka x 20% na m3</t>
  </si>
  <si>
    <t>R4679511</t>
  </si>
  <si>
    <t>Práh dřevěný jednoduchý z kulatiny od 200 do 290 mm - norná plovoucí stěna pro zachycení splavenin</t>
  </si>
  <si>
    <t>12389905</t>
  </si>
  <si>
    <t xml:space="preserve">0,5+3,2+0,5 "D.1.1.b.9 Rybí přechod  norná plovoucí stěna v nadjezí</t>
  </si>
  <si>
    <t>R4632111</t>
  </si>
  <si>
    <t>Rovnanina z lomového kamene neupraveného pro podélné i příčné objekty objemu přes 3 m3 z kamene tříděného, s urovnáním líce a vyklínováním spár úlomky kamene hmotnost jednotlivých kamenů přes 500 kg - bez dodávky kamene</t>
  </si>
  <si>
    <t>-1466323640</t>
  </si>
  <si>
    <t>Poznámka k položce:_x000d_
- využití kamene obtoku z SO 01.1</t>
  </si>
  <si>
    <t>-107,7*0,6 "C.4 Speciální situační výkres, D.1.1.b.12 Příčné řezy PB - prolití obtoku u řezů 6 a 7; ploch dle CAD x tloušťka</t>
  </si>
  <si>
    <t>465511127</t>
  </si>
  <si>
    <t>Dlažba z lomového kamene lomařsky upraveného na sucho s vyklínováním kamenem, s vyplněním spár těženým kamenivem, drnem nebo ornicí s osetím, tl. kamene 200 mm</t>
  </si>
  <si>
    <t>965824311</t>
  </si>
  <si>
    <t>https://podminky.urs.cz/item/CS_URS_2025_01/465511127</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</si>
  <si>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Lože z kameniva._x000d_
3. Plocha se stanoví v m2 rozvinuté lícní plochy dlažby._x000d_
</t>
  </si>
  <si>
    <t>2*66,5 "D.1.1.b.10 Přeložka - nová dlažba do stávajícího odvodňovacího příkopu; délka v řezu x délka</t>
  </si>
  <si>
    <t>Úpravy povrchů, podlahy a osazování výplní</t>
  </si>
  <si>
    <t>R6286421</t>
  </si>
  <si>
    <t>Kamenické opracování kamene v rybím přechodu do vhodného tvaru</t>
  </si>
  <si>
    <t>-1031773754</t>
  </si>
  <si>
    <t>850375121</t>
  </si>
  <si>
    <t>Výřez nebo výsek na potrubí z trub litinových tlakových nebo plastických hmot DN 300</t>
  </si>
  <si>
    <t>-1682506172</t>
  </si>
  <si>
    <t>https://podminky.urs.cz/item/CS_URS_2025_01/850375121</t>
  </si>
  <si>
    <t xml:space="preserve">Poznámka k souboru cen:_x000d_
1. Ceny výřezu nebo výseku na potrubí z trub litinových tlakových nebo plastických hmot jsou určeny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</si>
  <si>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1 "D.1.1.b.10 Přeložka - seříznutí potrubí na vyústění dle sklonu svahu</t>
  </si>
  <si>
    <t>871373123</t>
  </si>
  <si>
    <t>Montáž kanalizačního potrubí z tvrdého PVC-U hladkého plnostěnného tuhost SN 12 DN 315</t>
  </si>
  <si>
    <t>395593981</t>
  </si>
  <si>
    <t>https://podminky.urs.cz/item/CS_URS_2025_01/871373123</t>
  </si>
  <si>
    <t>17 "D.1.1.b.10 Přeložka - potrubí odběrného objektu</t>
  </si>
  <si>
    <t>28611266</t>
  </si>
  <si>
    <t>trubka kanalizační PVC-U plnostěnná jednovrstvá DN 315x3000mm SN12</t>
  </si>
  <si>
    <t>1325650550</t>
  </si>
  <si>
    <t>877261101</t>
  </si>
  <si>
    <t>Montáž tvarovek na vodovodním plastovém potrubí z polyetylenu PE 100 elektrotvarovek SDR 11/PN16 spojek, oblouků nebo redukcí d 110</t>
  </si>
  <si>
    <t>-1726775864</t>
  </si>
  <si>
    <t>https://podminky.urs.cz/item/CS_URS_2025_01/877261101</t>
  </si>
  <si>
    <t xml:space="preserve">Poznámka k souboru cen:_x000d_
1. V cenách montáže tvarovek nejsou započteny náklady na dodání tvarovek. Tyto náklady se oceňují ve specifikaci._x000d_
</t>
  </si>
  <si>
    <t>1 "D.1.1.b.11 Pohled na pravý břeh - vodoměrná stanice, vodotěsné spojení chrániček DN110 v kontrulní šachtě</t>
  </si>
  <si>
    <t>28615975</t>
  </si>
  <si>
    <t>elektrospojka SDR11 PE 100 PN16 D 110mm</t>
  </si>
  <si>
    <t>-558603232</t>
  </si>
  <si>
    <t>-1654376875</t>
  </si>
  <si>
    <t>Poznámka k položce:_x000d_
- včetně připevnění hmoždinkami na zeď_x000d_
- včetně ovládací tyče (obslužný klíč) délky cca 1,2 m</t>
  </si>
  <si>
    <t>1 "D.1.1.b.10 Přeložka - nestoupavé vřetenové šoupátko</t>
  </si>
  <si>
    <t>42223007</t>
  </si>
  <si>
    <t>šoupátko/stavítko vřetenové nástěnné nerezová ocel DN 300</t>
  </si>
  <si>
    <t>-143421484</t>
  </si>
  <si>
    <t>894812201</t>
  </si>
  <si>
    <t>Revizní a čistící šachta z polypropylenu PP pro hladké trouby DN 425 šachtové dno (DN šachty / DN trubního vedení) DN 425/150 průtočné</t>
  </si>
  <si>
    <t>1088005419</t>
  </si>
  <si>
    <t>https://podminky.urs.cz/item/CS_URS_2025_01/894812201</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</si>
  <si>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</si>
  <si>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1 "D.1.1.b.11 Pohled na pravý břeh - vodoměrná stanice, kontrolní šachta</t>
  </si>
  <si>
    <t>894812231</t>
  </si>
  <si>
    <t>Revizní a čistící šachta z polypropylenu PP pro hladké trouby DN 425 roura šachtová korugovaná bez hrdla, světlé hloubky 1500 mm</t>
  </si>
  <si>
    <t>2959720</t>
  </si>
  <si>
    <t>https://podminky.urs.cz/item/CS_URS_2025_01/894812231</t>
  </si>
  <si>
    <t>894812255</t>
  </si>
  <si>
    <t>Revizní a čistící šachta z polypropylenu PP pro hladké trouby DN 425 poklop plastový (pro třídu zatížení) pachotěsný s madlem</t>
  </si>
  <si>
    <t>1981559235</t>
  </si>
  <si>
    <t>https://podminky.urs.cz/item/CS_URS_2025_01/894812255</t>
  </si>
  <si>
    <t>899620161</t>
  </si>
  <si>
    <t>Obetonování plastových šachet z polypropylenu betonem prostým v otevřeném výkopu, beton tř. C 30/37</t>
  </si>
  <si>
    <t>411330796</t>
  </si>
  <si>
    <t>https://podminky.urs.cz/item/CS_URS_2025_01/899620161</t>
  </si>
  <si>
    <t>(2*pi*0,25*0,25)*1,5*0,2 "D.1.1.b.11 Pohled na pravý břeh - vodoměrná stanice, obetonování kontrolní šachty; obvod x výška x toušťka</t>
  </si>
  <si>
    <t>899623181</t>
  </si>
  <si>
    <t>Obetonování potrubí nebo zdiva stok betonem prostým v otevřeném výkopu, betonem tř. C 30/37</t>
  </si>
  <si>
    <t>1152259828</t>
  </si>
  <si>
    <t>https://podminky.urs.cz/item/CS_URS_2025_01/899623181</t>
  </si>
  <si>
    <t xml:space="preserve">Poznámka k souboru cen:_x000d_
1. Obetonování zdiva stok ve štole se oceňuje cenami souboru cen 359 31-02 Výplň za rubem cihelného zdiva stok části A 03 tohoto katalogu._x000d_
</t>
  </si>
  <si>
    <t>0,62*17 "D.1.1.b.10 Přeložka - obetonování potrubí DN300; plocha v řezu x délka</t>
  </si>
  <si>
    <t>2,6*0,5 "D.1.1.b.10 Přeložka - obetonování potrubí DN300, zavazovací žebro; plocha v řezu x šířka</t>
  </si>
  <si>
    <t>899641121</t>
  </si>
  <si>
    <t>Bednění pro obetonování plastových šachet v otevřeném výkopu kruhových zřízení</t>
  </si>
  <si>
    <t>1953661232</t>
  </si>
  <si>
    <t>https://podminky.urs.cz/item/CS_URS_2025_01/899641121</t>
  </si>
  <si>
    <t>(2*pi*0,35*0,35)*1,5 "D.1.1.b.11 Pohled na pravý břeh - vodoměrná stanice, obetonování kontrolní šachty; obvod x výška</t>
  </si>
  <si>
    <t>899640122</t>
  </si>
  <si>
    <t>Bednění pro obetonování plastových šachet v otevřeném výkopu kruhových odstranění</t>
  </si>
  <si>
    <t>1900841675</t>
  </si>
  <si>
    <t>https://podminky.urs.cz/item/CS_URS_2025_01/899640122</t>
  </si>
  <si>
    <t>899643121</t>
  </si>
  <si>
    <t>Bednění pro obetonování potrubí v otevřeném výkopu zřízení</t>
  </si>
  <si>
    <t>1015228202</t>
  </si>
  <si>
    <t>https://podminky.urs.cz/item/CS_URS_2025_01/899643121</t>
  </si>
  <si>
    <t>2*0,85*17 "D.1.1.b.10 Přeložka - obetonování potrubí DN300; obě strany x délka v řezu x délka potrubí</t>
  </si>
  <si>
    <t>2*(2,6-0,85) "D.1.1.b.10 Přeložka - obetonování potrubí DN300, čelo zavazovacího žebra; obě strany x rozdíl ploch v řezu</t>
  </si>
  <si>
    <t>2*1,2*0,5 "D.1.1.b.10 Přeložka - obetonování potrubí DN300, boky zavazovacího žebra; obě strany x délka v řezu x šířka žebra</t>
  </si>
  <si>
    <t>899643122</t>
  </si>
  <si>
    <t>Bednění pro obetonování potrubí v otevřeném výkopu odstranění</t>
  </si>
  <si>
    <t>979925471</t>
  </si>
  <si>
    <t>https://podminky.urs.cz/item/CS_URS_2025_01/899643122</t>
  </si>
  <si>
    <t>R8713818</t>
  </si>
  <si>
    <t>Demontáž a likvidace stávajícího odběru v nadjezí</t>
  </si>
  <si>
    <t>-407912564</t>
  </si>
  <si>
    <t xml:space="preserve">Poznámka k položce:_x000d_
- předpokládaný objem bouraného betonu cca 2 m3, odstranění cca 15m potrubí, včetně nutných souvisejících zemních prací  </t>
  </si>
  <si>
    <t>82</t>
  </si>
  <si>
    <t>1461774056</t>
  </si>
  <si>
    <t>11,6 "C.4 Speciální situační výkre, D.1.1.b.12 Příčné řezy PB - zábradlí na zdi mezi RP a břehem/</t>
  </si>
  <si>
    <t>83</t>
  </si>
  <si>
    <t>M749106</t>
  </si>
  <si>
    <t>ocelové zábradlí - ocel S 235 s žárovým zinkováním ponorem tl. 100 µm na bázi TiZn</t>
  </si>
  <si>
    <t>-1875995233</t>
  </si>
  <si>
    <t>84</t>
  </si>
  <si>
    <t>-276731416</t>
  </si>
  <si>
    <t>4 "D.1.1.b.11 Pohled na pravý břeh - vodoměrná stanice - vodočetná lať</t>
  </si>
  <si>
    <t>85</t>
  </si>
  <si>
    <t>953333324</t>
  </si>
  <si>
    <t>PVC těsnící pás do betonových konstrukcí do dilatačních spar vnitřní, pokládaný doprostřed konstrukce mezi výztuž šířky 320 mm</t>
  </si>
  <si>
    <t>1128704643</t>
  </si>
  <si>
    <t>https://podminky.urs.cz/item/CS_URS_2025_01/953333324</t>
  </si>
  <si>
    <t xml:space="preserve">Poznámka k souboru cen:_x000d_
1. V cenách dodatečného přírubového pásu -3615 a -3625 jsou započteny i náklady na hmoždinky a šrouby, na ocelovou pásnici a pryžovou podložku, položenou do bobtnajícího lepícího tmelu, kterými se pás přitáhne k betonové konstrukci._x000d_
2. V cenách příplatků za vytvoření tvarovky -3911 až -3935 jsou započteny náklady zhotovení tvarovky svařením pásů._x000d_
3. U plošných tvarovek jsou pásy svařovány ve stejné rovině, u vertikálních tvarovek v rovinách na sebe kolmých._x000d_
4. Množství měrných jednotek pásů se určuje v m jejich délky. Délka pásů, které tvoří tvarovky, se od této délky neodečítá._x000d_
</t>
  </si>
  <si>
    <t>23*2*7 "D.1.1.b.1 Půdorys, D.1.1.b.9 Rybí přechod - výplňový beton C25/30 mezi prahy; počet prahů x obě strany prahu x šířka prahu</t>
  </si>
  <si>
    <t>86</t>
  </si>
  <si>
    <t>AGR 02.1</t>
  </si>
  <si>
    <t>M+D Vodoměrná automatická stanice s osazeným tlakoměrným senzorem (měření výšky hladiny – průtokových dat)</t>
  </si>
  <si>
    <t>2071070095</t>
  </si>
  <si>
    <t>Poznámka k položce:_x000d_
- v rámci výdutě je v prahu osazená sonda v rozebíratelném provedení, ze které vede propojovací kabel do manipulační šachty a technologického rozvaděče_x000d_
- včetně zapojení</t>
  </si>
  <si>
    <t>87</t>
  </si>
  <si>
    <t>R9359322</t>
  </si>
  <si>
    <t>Rošt mřížkový z nerezové oceli (1.4301) šířky 130 mm</t>
  </si>
  <si>
    <t>-402995191</t>
  </si>
  <si>
    <t>4+0,35 "D.1.1.b.11 Pohled na pravý břeh - vodoměrná stanice - rošt</t>
  </si>
  <si>
    <t>88</t>
  </si>
  <si>
    <t>953334121</t>
  </si>
  <si>
    <t>Bobtnavý pásek do pracovních spar betonových konstrukcí bentonitový, rozměru 20 x 25 mm</t>
  </si>
  <si>
    <t>206603816</t>
  </si>
  <si>
    <t>https://podminky.urs.cz/item/CS_URS_2025_01/953334121</t>
  </si>
  <si>
    <t xml:space="preserve">5,18+9,23+9  "D.1.1.b.13 Výkres tvaru - těsnění vodorovné pracovní spáry zdi RP v nadjezí; součet délek</t>
  </si>
  <si>
    <t xml:space="preserve">2*1,95  "D.1.1.b.13 Výkres tvaru - těsnění svislých pracovních spár zdi RP v nadjezí; počet x délka</t>
  </si>
  <si>
    <t>3,69+6,2+6,26 "D.1.1.b.13 Výkres tvaru - těsnění vodorovné pracovní spáry zdi RP v podjezí; součet délek</t>
  </si>
  <si>
    <t xml:space="preserve">2*1,95  "D.1.1.b.13 Výkres tvaru - těsnění svislých pracovních spár zdi RP v poddjezí; počet x délka</t>
  </si>
  <si>
    <t>3,88 "D.1.1.b.13 Výkres tvaru - těsnění svislé pracovních spáry mezí zdí RP v nadjezí a tělesem jezu; délka</t>
  </si>
  <si>
    <t xml:space="preserve">4,05+4,09+4,04  "D.1.1.b.13 Výkres tvaru - těsnění vodorovné pracovní spáry zdi mezi RP a břehem; součet délek</t>
  </si>
  <si>
    <t>89</t>
  </si>
  <si>
    <t>953334421</t>
  </si>
  <si>
    <t>Těsnící plech do pracovních spar betonových konstrukcí horizontálních i vertikálních (podlaha - zeď, zeď - strop a technologických) délky do 2,5 m s nožičkou s bitumenovým povrchem oboustranným, šířky 125 mm</t>
  </si>
  <si>
    <t>-941362359</t>
  </si>
  <si>
    <t>https://podminky.urs.cz/item/CS_URS_2025_01/953334421</t>
  </si>
  <si>
    <t>2,3 "D.1.1.b.10 Přeložka - obetonování potrubí DN300, těsnící plech mezi zavazovací žebro a obetonování; délka v řezu</t>
  </si>
  <si>
    <t>90</t>
  </si>
  <si>
    <t>953943113</t>
  </si>
  <si>
    <t>Osazování drobných kovových předmětů výrobků ostatních jinde neuvedených do vynechaných či vysekaných kapes zdiva, se zajištěním polohy se zalitím maltou cementovou, hmotnosti přes 5 do 15 kg/kus</t>
  </si>
  <si>
    <t>240554492</t>
  </si>
  <si>
    <t>https://podminky.urs.cz/item/CS_URS_2025_01/953943113</t>
  </si>
  <si>
    <t>3 "D.1.1.b.10 Přeložka -drážky česlí u prostupu zdí potrubí odběrného objektu; počet</t>
  </si>
  <si>
    <t>91</t>
  </si>
  <si>
    <t>M130108.2</t>
  </si>
  <si>
    <t>ocel profilová UPN 100ocel S235, žárový pozink 100 µm, s přvařenými kotevními trny do betonu</t>
  </si>
  <si>
    <t>858867784</t>
  </si>
  <si>
    <t>3* 1,2*10,6 "D.1.1.b.10 Přeložka -drážky česlí u prostupu zdí potrubí odběrného objektu; počet x délka x hmotnost na mb</t>
  </si>
  <si>
    <t>92</t>
  </si>
  <si>
    <t>953943124</t>
  </si>
  <si>
    <t>Osazování drobných kovových předmětů výrobků ostatních jinde neuvedených do betonu se zajištěním polohy k bednění či k výztuži před zabetonováním hmotnosti přes 15 do 30 kg/kus</t>
  </si>
  <si>
    <t>624098934</t>
  </si>
  <si>
    <t>https://podminky.urs.cz/item/CS_URS_2025_01/953943124</t>
  </si>
  <si>
    <t>4 "D.1.1.b.9 Rybí přechod - drážky provizorního hrazení v nadjezí</t>
  </si>
  <si>
    <t>4 "D.1.1.b.9 Rybí přechod - drážky provizorního hrazení v podjezí</t>
  </si>
  <si>
    <t>93</t>
  </si>
  <si>
    <t>M13011</t>
  </si>
  <si>
    <t>ocel profilová UPN 150 jakost nerez 1.4301, s přvařenými kotevními trny do betonu</t>
  </si>
  <si>
    <t>1515704268</t>
  </si>
  <si>
    <t xml:space="preserve">Poznámka k položce:_x000d_
- hmotnost 20,5 kg/m </t>
  </si>
  <si>
    <t>4*1,2"D.1.1.b.9 Rybí přechod - drážky provizorního hrazení v nadjezí; počet x délka</t>
  </si>
  <si>
    <t>4*1,2 "D.1.1.b.9 Rybí přechod - drážky provizorního hrazení v podjezí; počet x délka</t>
  </si>
  <si>
    <t>94</t>
  </si>
  <si>
    <t>-588568299</t>
  </si>
  <si>
    <t>95</t>
  </si>
  <si>
    <t>-2011322054</t>
  </si>
  <si>
    <t>96</t>
  </si>
  <si>
    <t>-869429296</t>
  </si>
  <si>
    <t>97</t>
  </si>
  <si>
    <t>-835645409</t>
  </si>
  <si>
    <t>217*2,5*(74,1/1000) "likvidace odřezaných částí štětovnic; počet dle pol. 153111114 x průměrná délka odříznuté části x hmotnost na mb</t>
  </si>
  <si>
    <t>98</t>
  </si>
  <si>
    <t>1614030909</t>
  </si>
  <si>
    <t>-217*2,5*74,1 "likvidace odřezaných částí štětovnic; počet dle pol. 153111114 x průměrná délka odříznuté části x hmotnost na mb</t>
  </si>
  <si>
    <t>99</t>
  </si>
  <si>
    <t>-1004910410</t>
  </si>
  <si>
    <t>711</t>
  </si>
  <si>
    <t>Izolace proti vodě, vlhkosti a plynům</t>
  </si>
  <si>
    <t>100</t>
  </si>
  <si>
    <t>711747067</t>
  </si>
  <si>
    <t>Provedení detailů pásy přitavením opracování trubních prostupů pod těsnící objímkou, průměru do 300 mm, NAIP</t>
  </si>
  <si>
    <t>-630736491</t>
  </si>
  <si>
    <t>https://podminky.urs.cz/item/CS_URS_2025_01/711747067</t>
  </si>
  <si>
    <t>1 "D.1.1.b.10 Přeložka - těsnění prostupu zdí potrubí odběrného objektu</t>
  </si>
  <si>
    <t>2 "D.1.1.b.11 Pohled na pravý břeh - vodoměrná stanice, těsnění prostupů do kontrolní šachty</t>
  </si>
  <si>
    <t>101</t>
  </si>
  <si>
    <t>62832001</t>
  </si>
  <si>
    <t>pás asfaltový natavitelný oxidovaný s vložkou ze skleněné rohože typu V60 s jemnozrnným minerálním posypem tl 3,5mm</t>
  </si>
  <si>
    <t>441211653</t>
  </si>
  <si>
    <t>(2*pi*0,2)*0,1 "D.1.1.b.10 Přeložka - těsnění prostupu zdí potrubí odběrného objektu; obvod s poloměrem 0,2 m x šířka pásu 10 cm</t>
  </si>
  <si>
    <t>2*(2*pi*0,3)*0,1 "D.1.1.b.11 Pohled na pravý břeh - vodoměrná stanice, těsnění prostupů do kontrolní šachty; obvod s poloměrem 0,3 m x šíř. pásu 10 cm</t>
  </si>
  <si>
    <t>0,503*0,735 'Přepočtené koeficientem množství</t>
  </si>
  <si>
    <t>102</t>
  </si>
  <si>
    <t>998711101</t>
  </si>
  <si>
    <t>Přesun hmot pro izolace proti vodě, vlhkosti a plynům stanovený z hmotnosti přesunovaného materiálu vodorovná dopravní vzdálenost do 50 m základní v objektech výšky do 6 m</t>
  </si>
  <si>
    <t>99611336</t>
  </si>
  <si>
    <t>https://podminky.urs.cz/item/CS_URS_2025_01/998711101</t>
  </si>
  <si>
    <t>103</t>
  </si>
  <si>
    <t>741122131</t>
  </si>
  <si>
    <t>Montáž kabelů měděných bez ukončení uložených v trubkách zatažených plných kulatých nebo bezhalogenových (např. CYKY) počtu a průřezu žil 4x1,5 až 4 mm2</t>
  </si>
  <si>
    <t>-811839039</t>
  </si>
  <si>
    <t>https://podminky.urs.cz/item/CS_URS_2025_01/741122131</t>
  </si>
  <si>
    <t>12 "D.1.1.b.11 Pohled na pravý břeh - vodoměrná stanice - čtyřžílový kabel PUR od prahu stanice do kontrolní šachty</t>
  </si>
  <si>
    <t>48,9 "D.1.1.b.1 Půdorys, D.1.1.b.6 Manipulační šachta - čtyřžílový kabel PUR v chráničce DN110 od kontrolní šachty do technologického rozvaděče</t>
  </si>
  <si>
    <t>104</t>
  </si>
  <si>
    <t>35671246</t>
  </si>
  <si>
    <t>kabel stíněný PUR pro venkovní rozvod senzorů</t>
  </si>
  <si>
    <t>82393378</t>
  </si>
  <si>
    <t>60,9*1,15 'Přepočtené koeficientem množství</t>
  </si>
  <si>
    <t>105</t>
  </si>
  <si>
    <t>1941533724</t>
  </si>
  <si>
    <t>106</t>
  </si>
  <si>
    <t>767590122</t>
  </si>
  <si>
    <t>33479684</t>
  </si>
  <si>
    <t>https://podminky.urs.cz/item/CS_URS_2025_01/767590122</t>
  </si>
  <si>
    <t>7*1,0*1,2 "C.4 Speciální situační výkres, D.1.1.b.7 Ocelové konstrukce - pochozí pororošty lávky SP-30/3-34/38 zinkovaný; počet x šířka x délka</t>
  </si>
  <si>
    <t>107</t>
  </si>
  <si>
    <t>-1397680287</t>
  </si>
  <si>
    <t>7 "C.4 Speciální situační výkres, D.1.1.b.7 Ocelové konstrukce - pochozí pororošty lávky SP-30/3-34/38 zinkovaný</t>
  </si>
  <si>
    <t>108</t>
  </si>
  <si>
    <t>-1274350703</t>
  </si>
  <si>
    <t>1,2 "C.4 Speciální situační výkres, D.1.1.b.7 Ocelové konstrukce - pochozí pororošty lávky SP-30/3-34/38 zinkovaný, zakrácení posledního roštu</t>
  </si>
  <si>
    <t>109</t>
  </si>
  <si>
    <t>-1522645710</t>
  </si>
  <si>
    <t>95 "D.1.1.b.10 Přeložka - česlo na vtoku do potrubí odběrného objektu</t>
  </si>
  <si>
    <t>110</t>
  </si>
  <si>
    <t>ocelová konstrukce česlí - žárový pozink 100 µm</t>
  </si>
  <si>
    <t>-349101452</t>
  </si>
  <si>
    <t>Poznámka k položce:_x000d_
- rám z profilů L60, česlice á 50 mm z tyčí průměru 20 mm</t>
  </si>
  <si>
    <t>111</t>
  </si>
  <si>
    <t>-452417531</t>
  </si>
  <si>
    <t xml:space="preserve">420 "C.4 Speciální situační výkres, D.1.1.b.7 Ocelové konstrukce,  - nosná konstrukce lávky</t>
  </si>
  <si>
    <t>2*6,5*45 "C.4 Speciální situační výkres, D.1.1.b.7 Ocelové konstrukce - konstrukce zábradlí; obě strany x délka x hmotnost na mb</t>
  </si>
  <si>
    <t>112</t>
  </si>
  <si>
    <t>M02.1</t>
  </si>
  <si>
    <t>1191530838</t>
  </si>
  <si>
    <t>113</t>
  </si>
  <si>
    <t>135025577</t>
  </si>
  <si>
    <t>114</t>
  </si>
  <si>
    <t>600703961</t>
  </si>
  <si>
    <t>115</t>
  </si>
  <si>
    <t>1438816114</t>
  </si>
  <si>
    <t>116</t>
  </si>
  <si>
    <t>1670606679</t>
  </si>
  <si>
    <t>SO 03.1 - Zpevnění koruny ochranné hráze</t>
  </si>
  <si>
    <t xml:space="preserve">    5 - Komunikace pozemní</t>
  </si>
  <si>
    <t>113151111</t>
  </si>
  <si>
    <t>Rozebírání zpevněných ploch s přemístěním na skládku na vzdálenost do 20 m nebo s naložením na dopravní prostředek ze silničních panelů</t>
  </si>
  <si>
    <t>537199162</t>
  </si>
  <si>
    <t>https://podminky.urs.cz/item/CS_URS_2025_01/113151111</t>
  </si>
  <si>
    <t xml:space="preserve">Poznámka k souboru cen:_x000d_
1. Cena je určena pro rozebírání silničních panelů jakýchkoliv rozměrů kladených do lože z kameniva včetně odstranění lože._x000d_
</t>
  </si>
  <si>
    <t>315*3 "C.3 Koordinační situce - zpevnění koruny ochranné hráze panely; délka x šířka</t>
  </si>
  <si>
    <t>-1830599308</t>
  </si>
  <si>
    <t>Poznámka k položce:_x000d_
- s uložením zeminy podél přístupové komunikace</t>
  </si>
  <si>
    <t>315*4,2 "C.3 Koordinační situce - zpevnění koruny ochranné hráze, sejmutí ornice; délka x šířka</t>
  </si>
  <si>
    <t>181951112</t>
  </si>
  <si>
    <t>Úprava pláně vyrovnáním výškových rozdílů strojně v hornině třídy těžitelnosti I, skupiny 1 až 3 se zhutněním</t>
  </si>
  <si>
    <t>-1969433934</t>
  </si>
  <si>
    <t>https://podminky.urs.cz/item/CS_URS_2025_01/181951112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</si>
  <si>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</si>
  <si>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315*4,2 "C.3 Koordinační situce - zpevnění koruny ochranné hráze, urovnání podloží a odvoděnní příčným sklonem; délka x šířka</t>
  </si>
  <si>
    <t>291211111</t>
  </si>
  <si>
    <t>Zřízení zpevněné plochy ze silničních panelů osazených do lože tl. 50 mm z kameniva</t>
  </si>
  <si>
    <t>959884213</t>
  </si>
  <si>
    <t>https://podminky.urs.cz/item/CS_URS_2025_01/291211111</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</si>
  <si>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</si>
  <si>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M593810</t>
  </si>
  <si>
    <t>panel silniční 3,00x1,50x0,215m - pronájem, panely v majetku zhotovitele</t>
  </si>
  <si>
    <t>622742962</t>
  </si>
  <si>
    <t>315/1,5 "C.3 Koordinační situce - zpevnění koruny ochranné hráze panely; délka/ šířka panelu</t>
  </si>
  <si>
    <t>Komunikace pozemní</t>
  </si>
  <si>
    <t>561081121</t>
  </si>
  <si>
    <t>Zřízení podkladu ze zeminy upravené hydraulickými pojivy vápnem, cementem nebo směsnými pojivy (materiál ve specifikaci) s rozprostřením, promísením, vlhčením, zhutněním a ošetřením vodou plochy přes 1 000 do 5 000 m2, tloušťka po zhutnění přes 450 do 500 mm</t>
  </si>
  <si>
    <t>1137818137</t>
  </si>
  <si>
    <t>https://podminky.urs.cz/item/CS_URS_2025_01/561081121</t>
  </si>
  <si>
    <t xml:space="preserve">Poznámka k souboru cen:_x000d_
1. Ceny lze použít i v případě, že se vlastnosti zeminy zlepší nakupovaným materiálem, který se oceňuje ve specifikaci._x000d_
2. V cenách nejsou započteny náklady na odkop a srovnání zeminy, příp. získání zeminy a rozprostření zeminy do patřičných nivelet a sklonů před úpravou. Tyto práce se oceňují cenami katalogu 800-1 Zemní práce._x000d_
3. V cenách nejsou započteny náklady na dodání hydraulických pojiv a přísad; tato dodávka se oceňuje ve specifikaci. Doporučené množství pojiva v % objemové hmotnosti zhutněné zeminy:_x000d_
a) u cen 561 0.-11 pro úpravu vápnem, cementem a směsným i pojivy_x000d_
- vápno, bezprašné vápno ............................2-3 %_x000d_
- cement .......................................................4-6 %_x000d_
- směsná hydraulická pojiva ........................2-5 %_x000d_
b) u cen 561 0.-12 cementem s přísadami na bázi zeolitů a minerálů_x000d_
- cement .......................................................9-14 %_x000d_
- pojiva ...............................................0,09- 0,14 %_x000d_
4. Předpokládaná objemová hmotnost zeminy je 1 750 kg/m3 ._x000d_
5. Přesné množství pojiva se stanoví inženýrsko-geologickým průzkumem na základě průkazní zkoušky._x000d_
6. Orientační hmotnosti pojiva na 1 m3 zhutněné zeminy je uvedena v příloze č. 5, tabulce č. 1._x000d_
7. Hmotnost přidávaného pojiva se nezapočítává do výpočtu přesunu hmot._x000d_
8. V cenách nejsou započteny náklady na odstranění překážek nebo objektů._x000d_
9. Ceny 561 01-11.. pro tl. vrstvy 150 mm a ceny 561 02-11.. pro tl. vrstvy 200 mm jsou určeny především pro cyklostezky. Doporučené množství pojiva pro cyklostezky je 8-10 % objemové hmotnosti zeminy._x000d_
</t>
  </si>
  <si>
    <t>315*4,2 "C.3 Koordinační situce - zpevnění koruny ochranné hráze, vápnění; délka x šířka</t>
  </si>
  <si>
    <t>-558571472</t>
  </si>
  <si>
    <t>(315*4,2*0,5)*1,75*0,03 "C.3 Koordinační situce - zpevnění koruny ochranné hráze, vápnění; délka x šířka x tloušťka x hmotnost zeminy x 3% vápna</t>
  </si>
  <si>
    <t>566201111</t>
  </si>
  <si>
    <t>Úprava dosavadního krytu z kameniva drceného jako podklad pro nový kryt s vyrovnáním profilu v příčném i podélném směru, s vlhčením a zhutněním, s doplněním kamenivem drceným, jeho rozprostřením a zhutněním, v množství do 0,04 m3/m2</t>
  </si>
  <si>
    <t>-993831115</t>
  </si>
  <si>
    <t>https://podminky.urs.cz/item/CS_URS_2025_01/566201111</t>
  </si>
  <si>
    <t xml:space="preserve">Poznámka k souboru cen:_x000d_
1. Ceny neplatí pro vyrovnání nerovností nově zřizovaných podkladů nebo krytů,_x000d_
2. V cenách nejsou započteny náklady na příp. nutné rozrytí dosavadní vozovky, které se oceňují cenou 113 10-8441 Rozrytí vrstvy krytu nebo podkladu._x000d_
3. Množství kameniva uvedené v popisu cen je průměrné množství kameniva v nezhutněném stavu na 1 m2 projektem předepsané úpravy na jednom objektu._x000d_
</t>
  </si>
  <si>
    <t>2*(315*4,2) "C.3 Koordinační situce - zpevnění koruny ochranné hráze, zavibrování štěrku do výplně geobuněk; 2 vrstvy x délka x šířka</t>
  </si>
  <si>
    <t>569903311</t>
  </si>
  <si>
    <t>Zřízení zemních krajnic z hornin jakékoliv třídy se zhutněním</t>
  </si>
  <si>
    <t>-1627996081</t>
  </si>
  <si>
    <t>https://podminky.urs.cz/item/CS_URS_2025_01/569903311</t>
  </si>
  <si>
    <t xml:space="preserve">Poznámka k souboru cen:_x000d_
1. Ceny jsou určeny pro jakoukoliv tloušťku krajnice._x000d_
2. V cenách nejsou započteny náklady na opatření zeminy a její přemístění k místu zabudování, které se oceňují podle ustanovení čl. 3111 Všeobecných podmínek části A 01 tohoto katalogu._x000d_
</t>
  </si>
  <si>
    <t>2*0,27*315 "D.1.1.b.10 Přeložka, dosypání krajnice kamenivem fr. 0-63 mm; obě strany x plocha v řezu x délka</t>
  </si>
  <si>
    <t>58344197</t>
  </si>
  <si>
    <t>štěrkodrť frakce 0/63</t>
  </si>
  <si>
    <t>-329647961</t>
  </si>
  <si>
    <t>2*0,27*315*1,8 "D.1.1.b.10 Přeložka, dosypání krajnice kamenivem fr. 0-63 mm; obě strany x plocha v řezu x délka x hmotnost</t>
  </si>
  <si>
    <t>919722152</t>
  </si>
  <si>
    <t>Geobuňky pro stabilizaci podkladu z polyetylenu, výšky 200 mm, počet buněk přes 20 do 30/m2</t>
  </si>
  <si>
    <t>22789414</t>
  </si>
  <si>
    <t>https://podminky.urs.cz/item/CS_URS_2025_01/919722152</t>
  </si>
  <si>
    <t xml:space="preserve">Poznámka k souboru cen:_x000d_
1. V cenách -2113 až -2153 jsou započteny i náklady na položení geobuněk včetně jejich dodávky a svaření podélných spojů._x000d_
2. V cenách -2711 až -2713 jsou započteny i náklady na zasypání buněk výplňovým materiálem (zeminou, kamenivem, štěrkopískem, apod.) a vytvoření krycí vrstvy buněk tloušťky 100 mm ze stejného materiálu včetně zhutnění. Dodávka materiálu se oceňuje ve specifikaci._x000d_
3. Tloušťka zásypu je určena součtem tloušťky buněk a tloušťky krycí vrstvy 100 mm._x000d_
</t>
  </si>
  <si>
    <t>Poznámka k položce:_x000d_
- tahová pevnost pásu min. 14 kN_x000d_
- ze svařovaných neperforovaných pásů</t>
  </si>
  <si>
    <t>315*2,5 "C.3 Koordinační situce - zpevnění koruny ochranné hráze, geobuňky; délka x šířka</t>
  </si>
  <si>
    <t>919722712</t>
  </si>
  <si>
    <t>Geobuňky provedení zásypu geobuněk včetně krycí vrstvy tl. 100 mm celková tloušťka přes 200 do 300 mm</t>
  </si>
  <si>
    <t>481149643</t>
  </si>
  <si>
    <t>https://podminky.urs.cz/item/CS_URS_2025_01/919722712</t>
  </si>
  <si>
    <t>315*2,5 "C.3 Koordinační situce - zpevnění koruny ochranné hráze, výplň a překrytí geobuněk; délka x šířka</t>
  </si>
  <si>
    <t>58343959</t>
  </si>
  <si>
    <t>kamenivo drcené hrubé frakce 32/63</t>
  </si>
  <si>
    <t>-1537950656</t>
  </si>
  <si>
    <t xml:space="preserve">315*2,5*0,3*1,8 "C.3 Koordinační situce - zpevnění koruny ochranné hráze,  výplň a překrytí geobuněk; délka x šířka x tloušťka x hmotnost</t>
  </si>
  <si>
    <t>919726123</t>
  </si>
  <si>
    <t>Geotextilie netkaná pro ochranu, separaci nebo filtraci měrná hmotnost přes 300 do 500 g/m2</t>
  </si>
  <si>
    <t>173959782</t>
  </si>
  <si>
    <t>https://podminky.urs.cz/item/CS_URS_2025_01/919726123</t>
  </si>
  <si>
    <t xml:space="preserve">Poznámka k souboru cen:_x000d_
1. V cenách jsou započteny i náklady na položení a dodání geotextilie včetně přesahů._x000d_
</t>
  </si>
  <si>
    <t>Poznámka k položce:_x000d_
- protažení min. 20 %, zkouška dynamickým protržením do 10 mm, průlina pod 0,1 mm, pevnost CBR 3,1 kN</t>
  </si>
  <si>
    <t>315*4,2 "C.3 Koordinační situce - zpevnění koruny ochranné hráze, netkaná geotextilie pod geobuňky; délka x šířka</t>
  </si>
  <si>
    <t>-2103985741</t>
  </si>
  <si>
    <t>SO 03.2 - Sjezd do podjezí</t>
  </si>
  <si>
    <t>146952559</t>
  </si>
  <si>
    <t>(3,25/2)*3,2*62 "C.3 Koordinační situace - sjezd do podjezí, doprava materiálu z výkopů v SO 01.1; průměrná výška převýšení x šířka x délka</t>
  </si>
  <si>
    <t>171151111</t>
  </si>
  <si>
    <t>Uložení sypanin do násypů strojně s rozprostřením sypaniny ve vrstvách a s hrubým urovnáním zhutněných z hornin nesoudržných sypkých</t>
  </si>
  <si>
    <t>610330042</t>
  </si>
  <si>
    <t>https://podminky.urs.cz/item/CS_URS_2025_01/171151111</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</si>
  <si>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</si>
  <si>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 xml:space="preserve">Poznámka k položce:_x000d_
- bude použit materiál z výkopu v SO 01.1 </t>
  </si>
  <si>
    <t>(3,25/2)*3,2*62 "C.3 Koordinační situace - sjezd do podjezí; průměrná výška převýšení x šířka x délka</t>
  </si>
  <si>
    <t>1242036436</t>
  </si>
  <si>
    <t>(41*1,5)*3 "C.3 Koordinační situce - sjezd do podjezi; (počet panelů x šířka panelu) x šířka</t>
  </si>
  <si>
    <t>682599060</t>
  </si>
  <si>
    <t>41"=62/1,5 C.3 Koordinační situce - sjezd do podjezí; délka/ šířka panelu</t>
  </si>
  <si>
    <t>R3891211</t>
  </si>
  <si>
    <t>Dočasné přemostění obtokového koryta v podjezí - osazení a likvidace, včetně dodávky veškerého potřebného materiálu</t>
  </si>
  <si>
    <t>1924287329</t>
  </si>
  <si>
    <t>Poznámka k položce:_x000d_
- požadovaná třída zatížení D400</t>
  </si>
  <si>
    <t>-1833874419</t>
  </si>
  <si>
    <t>62*3,4 "C.3 Koordinační situce - sjezd do podjezí, vápnění; délka x šířka</t>
  </si>
  <si>
    <t>-1894182558</t>
  </si>
  <si>
    <t>(62*3,4*0,5)*1,75*0,03 "C.3 Koordinační situce -sjezd do podjezí, vápnění; délka x šířka x tloušťka x hmotnost zeminy x 3% vápna</t>
  </si>
  <si>
    <t>-1831887627</t>
  </si>
  <si>
    <t>2*(62*3,4) "C.3 Koordinační situce - sjezd do podjezí, zavibrování štěrku do výplně geobuněk; 2 vrstvy x délka x šířka</t>
  </si>
  <si>
    <t>Geobuňky pro stabilizaci podkladu z polyetylenu, výšky 200 mm, počet buněk přes 20 do 30/m2</t>
  </si>
  <si>
    <t>1964305544</t>
  </si>
  <si>
    <t>62*3,4 "C.3 Koordinační situce - sjezd do podjezí, geobuňky; délka x šířka</t>
  </si>
  <si>
    <t>-1320330948</t>
  </si>
  <si>
    <t>62*3,4 "C.3 Koordinační situce - sjezd do podjezí, výplň a překrytí geobuněk; délka x šířka</t>
  </si>
  <si>
    <t>1655937822</t>
  </si>
  <si>
    <t xml:space="preserve">62*3,4*0,3*1,8 "C.3 Koordinační situce - sjezd do podjezí,  výplň a překrytí geobuněk; délka x šířka x tloušťka x hmotnost</t>
  </si>
  <si>
    <t>-1710642027</t>
  </si>
  <si>
    <t>62*3,4 "C.3 Koordinační situce - sjezd do podjezí, netkaná geotextilie pod geobuňky; délka x šířka</t>
  </si>
  <si>
    <t>2144932194</t>
  </si>
  <si>
    <t>SO 03.3 - Sjezd do nadjezí</t>
  </si>
  <si>
    <t>-1505417673</t>
  </si>
  <si>
    <t>(0,8/2)*3,2*15 "C.3 Koordinační situace - sjezd do nadjezí, doprava materiálu z výkopů v SO 01.1; průměrná výška převýšení x šířka x délka</t>
  </si>
  <si>
    <t>1728293805</t>
  </si>
  <si>
    <t>(0,8/2)*3,2*15 "C.3 Koordinační situace - sjezd do nadjezí; průměrná výška převýšení x šířka x délka</t>
  </si>
  <si>
    <t>-1787918739</t>
  </si>
  <si>
    <t>15*3 "C.3 Koordinační situce - sjezd do nadjezi; (počet panelů x šířka panelu) x šířka</t>
  </si>
  <si>
    <t>-1233120099</t>
  </si>
  <si>
    <t>15/1,5 "C.3 Koordinační situce - sjezd do nadjezí; délka/ šířka panelu</t>
  </si>
  <si>
    <t>R3891211.3</t>
  </si>
  <si>
    <t>Dočasné přemostění obtokového koryta v nadjezí - osazení a likvidace, včetně dodávky veškerého potřebného materiálu</t>
  </si>
  <si>
    <t>1243060076</t>
  </si>
  <si>
    <t>-808401863</t>
  </si>
  <si>
    <t>15*3,4 "C.3 Koordinační situce - sjezd do nadjezí, vápnění; délka x šířka</t>
  </si>
  <si>
    <t>1811105294</t>
  </si>
  <si>
    <t>(15*3,4*0,5)*1,75*0,03 "C.3 Koordinační situce -sjezd do nadjezí, vápnění; délka x šířka x tloušťka x hmotnost zeminy x 3% vápna</t>
  </si>
  <si>
    <t>-436917811</t>
  </si>
  <si>
    <t>2*(15*3,4) "C.3 Koordinační situce - sjezd do nadjezí, zavibrování štěrku do výplně geobuněk; 2 vrstvy x délka x šířka</t>
  </si>
  <si>
    <t>1474284079</t>
  </si>
  <si>
    <t>15*3,4 "C.3 Koordinační situce - sjezd do nadjezí, geobuňky; délka x šířka</t>
  </si>
  <si>
    <t>-922601437</t>
  </si>
  <si>
    <t>15*3,4 "C.3 Koordinační situce - sjezd do nadjezí, výplň a překrytí geobuněk; délka x šířka</t>
  </si>
  <si>
    <t>-2077661301</t>
  </si>
  <si>
    <t xml:space="preserve">15*3,4*0,3*1,8 "C.3 Koordinační situce - sjezd do nadjezí,  výplň a překrytí geobuněk; délka x šířka x tloušťka x hmotnost</t>
  </si>
  <si>
    <t>741284465</t>
  </si>
  <si>
    <t>15*3,4 "C.3 Koordinační situce - sjezd do nadjezí, netkaná geotextilie pod geobuňky; délka x šířka</t>
  </si>
  <si>
    <t>1990249714</t>
  </si>
  <si>
    <t>SO 04.1 - Elektroinstalace - silnoproud</t>
  </si>
  <si>
    <t>741110042</t>
  </si>
  <si>
    <t>Montáž trubka plastová ohebná D přes 23 do 35 mm uložená pevně</t>
  </si>
  <si>
    <t>1639934283</t>
  </si>
  <si>
    <t>34571156</t>
  </si>
  <si>
    <t>trubka elektroinstalační ohebná z PH, D 28,4/34,5mm</t>
  </si>
  <si>
    <t>-255973923</t>
  </si>
  <si>
    <t>1199416</t>
  </si>
  <si>
    <t>TRUBKA TUHA 8063HF FA CERNA /3M/</t>
  </si>
  <si>
    <t>-1860541838</t>
  </si>
  <si>
    <t>1000292654</t>
  </si>
  <si>
    <t xml:space="preserve">KOPOS KF 09090 AA  TRUBKA DVOUPL. KOPOFLEX</t>
  </si>
  <si>
    <t>-1979729664</t>
  </si>
  <si>
    <t>1000290916</t>
  </si>
  <si>
    <t xml:space="preserve">KOPOS KD 09110 CC  TRUBKA DVOUPL. KOPODUR</t>
  </si>
  <si>
    <t>1884110793</t>
  </si>
  <si>
    <t>741110244</t>
  </si>
  <si>
    <t>Montáž trubka korugované ohebná D přes 48 do 65 mm uložená volně</t>
  </si>
  <si>
    <t>674305458</t>
  </si>
  <si>
    <t>741120101</t>
  </si>
  <si>
    <t>Montáž vodič Cu izolovaný plný a laněný s PVC pláštěm žíla 0,15-16 mm2 zatažený (CY, CHAH-R(V))</t>
  </si>
  <si>
    <t>84084412</t>
  </si>
  <si>
    <t>PKB.611894</t>
  </si>
  <si>
    <t>H07V-K 16 ZZ</t>
  </si>
  <si>
    <t>km</t>
  </si>
  <si>
    <t>1058831922</t>
  </si>
  <si>
    <t>PKB.711018</t>
  </si>
  <si>
    <t>CYKY-J 3x1,5</t>
  </si>
  <si>
    <t>1498650917</t>
  </si>
  <si>
    <t>1257421005</t>
  </si>
  <si>
    <t>KABEL CYKY-J 3x4, BUBEN</t>
  </si>
  <si>
    <t>-290363875</t>
  </si>
  <si>
    <t>PKB.711038</t>
  </si>
  <si>
    <t>CYKY-J 5x6</t>
  </si>
  <si>
    <t>-1986490039</t>
  </si>
  <si>
    <t>2000000354</t>
  </si>
  <si>
    <t xml:space="preserve">CYKY-J  5x2,5 RE</t>
  </si>
  <si>
    <t>144160427</t>
  </si>
  <si>
    <t>741122122</t>
  </si>
  <si>
    <t>Montáž kabel Cu plný kulatý žíla 3x1,5 až 6 mm2 zatažený v trubkách (např. CYKY)</t>
  </si>
  <si>
    <t>44867439</t>
  </si>
  <si>
    <t>2000000821</t>
  </si>
  <si>
    <t>H07RN-F 3G2,5</t>
  </si>
  <si>
    <t>-1440506801</t>
  </si>
  <si>
    <t>741122211</t>
  </si>
  <si>
    <t>Montáž kabel Cu plný kulatý žíla 3x1,5 až 6 mm2 uložený volně (CYKY)</t>
  </si>
  <si>
    <t>-1527192076</t>
  </si>
  <si>
    <t>741122222</t>
  </si>
  <si>
    <t>Montáž kabel Cu plný kulatý žíla 4x10 mm2 uložený volně (např. CYKY)</t>
  </si>
  <si>
    <t>656302365</t>
  </si>
  <si>
    <t>PKB.711027</t>
  </si>
  <si>
    <t>CYKY-J 4x10 RE</t>
  </si>
  <si>
    <t>1947279329</t>
  </si>
  <si>
    <t>741122223</t>
  </si>
  <si>
    <t>Montáž kabel Cu plný kulatý žíla 4x16 až 25 mm2 uložený volně (CYKY)</t>
  </si>
  <si>
    <t>-1399505542</t>
  </si>
  <si>
    <t>741130025</t>
  </si>
  <si>
    <t>Ukončení vodič izolovaný do 16 mm2 na svorkovnici</t>
  </si>
  <si>
    <t>-1308256207</t>
  </si>
  <si>
    <t>741134001</t>
  </si>
  <si>
    <t>Ukončení kabelů silových do 1 kV uzávěry 4x10 až 16 mm2</t>
  </si>
  <si>
    <t>1859178700</t>
  </si>
  <si>
    <t>NAP3580</t>
  </si>
  <si>
    <t>Kabelový štítek zavírací PE 60mm x24mm</t>
  </si>
  <si>
    <t>-1271493066</t>
  </si>
  <si>
    <t>741210003</t>
  </si>
  <si>
    <t>Montáž rozvodnice oceloplechová nebo plastová běžná do 100 kg</t>
  </si>
  <si>
    <t>1263199665</t>
  </si>
  <si>
    <t>741210004</t>
  </si>
  <si>
    <t>Montáž rozvodnice oceloplechová nebo plastová běžná do 150 kg</t>
  </si>
  <si>
    <t>1252599371</t>
  </si>
  <si>
    <t>741210102</t>
  </si>
  <si>
    <t>Montáž rozváděčů litinových, hliníkových nebo plastových sestava do 100 kg</t>
  </si>
  <si>
    <t>1187735344</t>
  </si>
  <si>
    <t>1642359</t>
  </si>
  <si>
    <t>Plastová skříň kompaktní pilíř 620x320x1830mm</t>
  </si>
  <si>
    <t>-216083828</t>
  </si>
  <si>
    <t>1000148295</t>
  </si>
  <si>
    <t>Elektroměrový rozváděče 1 měření v kompaktním pilíři IP 44/20 jistič 3B/25A (DCK ER122/NKP7P-C)</t>
  </si>
  <si>
    <t>-2066645731</t>
  </si>
  <si>
    <t>741310271</t>
  </si>
  <si>
    <t>Montáž vypínač nebo přepínač otočný nebo ovládaný pomocí táhla, 100 A bez zapojení vodičů</t>
  </si>
  <si>
    <t>1932819725</t>
  </si>
  <si>
    <t>1205074</t>
  </si>
  <si>
    <t xml:space="preserve">VACKOVY SPINAC VSN32 2204C8-Z-PNC-S216 v plastové skříni IP 66 se zámkem </t>
  </si>
  <si>
    <t>-249916608</t>
  </si>
  <si>
    <t>741311004</t>
  </si>
  <si>
    <t>Montáž čidlo pohybu nástěnné se zapojením vodičů</t>
  </si>
  <si>
    <t>-225237177</t>
  </si>
  <si>
    <t>1000093514</t>
  </si>
  <si>
    <t>CL POHYBOVÉ ČIDLO IR 400W, 230V/IP 44/180°</t>
  </si>
  <si>
    <t>634947370</t>
  </si>
  <si>
    <t>741313033</t>
  </si>
  <si>
    <t>Montáž zásuvka vestavná šroubové připojení 2P+PE se zapojením vodičů</t>
  </si>
  <si>
    <t>2143253666</t>
  </si>
  <si>
    <t>1000184633</t>
  </si>
  <si>
    <t xml:space="preserve"> Nástěnná zásuvka 16A/3p  230V/16A IP 66</t>
  </si>
  <si>
    <t>834811824</t>
  </si>
  <si>
    <t>741333843</t>
  </si>
  <si>
    <t>Montáž ovladač 2 tlačítkový ze skříně</t>
  </si>
  <si>
    <t>1146243196</t>
  </si>
  <si>
    <t>10.396.447</t>
  </si>
  <si>
    <t xml:space="preserve">Dvojtlačítko kompletní IP 67 dvojitá izolace </t>
  </si>
  <si>
    <t>-1704370806</t>
  </si>
  <si>
    <t>741373002</t>
  </si>
  <si>
    <t>Montáž svítidlo LED průmyslové na stožárk</t>
  </si>
  <si>
    <t>-1291627310</t>
  </si>
  <si>
    <t>1418928</t>
  </si>
  <si>
    <t xml:space="preserve">SVIT LED  377x238x111 3543 lm 25W 4000K IP 66 membrána pro kompenzace změny vnitřního tlaku</t>
  </si>
  <si>
    <t>189153706</t>
  </si>
  <si>
    <t>741410021</t>
  </si>
  <si>
    <t>Montáž vodič uzemňovací pásek průřezu do 120 mm2 v městské zástavbě v zemi</t>
  </si>
  <si>
    <t>-1754231460</t>
  </si>
  <si>
    <t>35442062</t>
  </si>
  <si>
    <t>pás zemnící 30x4mm FeZn</t>
  </si>
  <si>
    <t>-908466294</t>
  </si>
  <si>
    <t>741410041</t>
  </si>
  <si>
    <t>Montáž vodič uzemňovací drát nebo lano D do 10 mm v městské zástavbě</t>
  </si>
  <si>
    <t>209068420</t>
  </si>
  <si>
    <t>35441073</t>
  </si>
  <si>
    <t>drát D 10mm FeZn</t>
  </si>
  <si>
    <t>-1813446874</t>
  </si>
  <si>
    <t>741420021</t>
  </si>
  <si>
    <t>Montáž svorka hromosvodná se 2 šrouby</t>
  </si>
  <si>
    <t>489803321</t>
  </si>
  <si>
    <t>8500173722</t>
  </si>
  <si>
    <t>Svorka připojovací Kovoblesk SP1 Uni, nerez N-V2A</t>
  </si>
  <si>
    <t>930675626</t>
  </si>
  <si>
    <t>1501601</t>
  </si>
  <si>
    <t>SVORKA SR03c</t>
  </si>
  <si>
    <t>-1002073392</t>
  </si>
  <si>
    <t>741420022</t>
  </si>
  <si>
    <t>Montáž svorka hromosvodná se 3 šrouby</t>
  </si>
  <si>
    <t>274892606</t>
  </si>
  <si>
    <t>Přesun hmot pro silnoproud stanovený z hmotnosti přesunovaného materiálu vodorovná dopravní vzdálenost do 50 m v objektech výšky do 6 m</t>
  </si>
  <si>
    <t>-388739115</t>
  </si>
  <si>
    <t>https://podminky.urs.cz/item/CS_URS_2021_01/998741101</t>
  </si>
  <si>
    <t>10.049.005</t>
  </si>
  <si>
    <t>Trubka RPK 25/10-1000 smršťovací zelenožlutá</t>
  </si>
  <si>
    <t>256</t>
  </si>
  <si>
    <t>-776011451</t>
  </si>
  <si>
    <t>210202024</t>
  </si>
  <si>
    <t>Montáž svítidlo výbojkové světlomet průmyslový nebo venkovní stropní přes 10 kg</t>
  </si>
  <si>
    <t>1821168256</t>
  </si>
  <si>
    <t>1040052563</t>
  </si>
  <si>
    <t xml:space="preserve"> Reflektor LED 230V 100W 171721 lm 4000K IP66 120° 295x355x100mm</t>
  </si>
  <si>
    <t>1280378670</t>
  </si>
  <si>
    <t>210204002</t>
  </si>
  <si>
    <t>Montáž stožárů osvětlení parkových ocelových</t>
  </si>
  <si>
    <t>-2122262643</t>
  </si>
  <si>
    <t>1290875</t>
  </si>
  <si>
    <t>STOZAR VER. OSV. KLB 6-108/60 Z</t>
  </si>
  <si>
    <t>-2013465626</t>
  </si>
  <si>
    <t>210204011</t>
  </si>
  <si>
    <t>Montáž stožárů osvětlení ocelových samostatně stojících délky do 12 m</t>
  </si>
  <si>
    <t>659590029</t>
  </si>
  <si>
    <t>1641321</t>
  </si>
  <si>
    <t>STOZAR SKLOPNY VETKNUTY SMD 6 + záslepka 60mm</t>
  </si>
  <si>
    <t>-1618451819</t>
  </si>
  <si>
    <t>210204201</t>
  </si>
  <si>
    <t>Montáž elektrovýzbroje stožárů osvětlení 1 okruh</t>
  </si>
  <si>
    <t>-848463849</t>
  </si>
  <si>
    <t>210280002</t>
  </si>
  <si>
    <t>Zkoušky a prohlídky el rozvodů a zařízení celková prohlídka pro objem montážních prací přes 100 do 500 tis Kč</t>
  </si>
  <si>
    <t>-1699643694</t>
  </si>
  <si>
    <t>210950202</t>
  </si>
  <si>
    <t>Příplatek na zatahování kabelů hmotnosti do 2 kg do tvárnicových tras a kolektorů</t>
  </si>
  <si>
    <t>445058706</t>
  </si>
  <si>
    <t>210950203</t>
  </si>
  <si>
    <t>Příplatek na zatahování kabelů hmotnosti do 4 kg do tvárnicových tras a kolektorů</t>
  </si>
  <si>
    <t>122054755</t>
  </si>
  <si>
    <t>HZS2222</t>
  </si>
  <si>
    <t>Hodinová zúčtovací sazba elektrikář odborný - zkušební provoz</t>
  </si>
  <si>
    <t>512</t>
  </si>
  <si>
    <t>242705894</t>
  </si>
  <si>
    <t>SO 04.2 - Elektroinstalace - zemní práce</t>
  </si>
  <si>
    <t>119003131</t>
  </si>
  <si>
    <t>Výstražná páska pro zabezpečení výkopu zřízení</t>
  </si>
  <si>
    <t>-606739364</t>
  </si>
  <si>
    <t>119003132</t>
  </si>
  <si>
    <t>Výstražná páska pro zabezpečení výkopu odstranění</t>
  </si>
  <si>
    <t>-657802109</t>
  </si>
  <si>
    <t>119003215</t>
  </si>
  <si>
    <t>Trubková mobilní plotová zábrana výšky do 1,5 m pro zabezpečení výkopu zřízení</t>
  </si>
  <si>
    <t>264079398</t>
  </si>
  <si>
    <t>119003216</t>
  </si>
  <si>
    <t>Trubková mobilní plotová zábrana výšky do 1,5 m pro zabezpečení výkopu odstranění</t>
  </si>
  <si>
    <t>-1296859824</t>
  </si>
  <si>
    <t>28611196</t>
  </si>
  <si>
    <t>trubka kanalizační PPKGEM 250x4,9x1000 mm SN10</t>
  </si>
  <si>
    <t>2081821298</t>
  </si>
  <si>
    <t>162701109</t>
  </si>
  <si>
    <t>Příplatek k vodorovnému přemístění výkopku/sypaniny z horniny tř. 1 až 4 ZKD 1000 m přes 10000 m</t>
  </si>
  <si>
    <t>-493971410</t>
  </si>
  <si>
    <t>171111111</t>
  </si>
  <si>
    <t>Hutnění zeminy ve výkopu tl po 20 cm</t>
  </si>
  <si>
    <t>520471439</t>
  </si>
  <si>
    <t>278381153</t>
  </si>
  <si>
    <t xml:space="preserve">Základy pod stožár plochy do 1 m2 z betonu prostého tř. C 16/20 včetně montáže </t>
  </si>
  <si>
    <t>-515602711</t>
  </si>
  <si>
    <t>997013831</t>
  </si>
  <si>
    <t>Poplatek za uložení na skládce (skládkovné) stavebního odpadu směsného kód odpadu 170 904</t>
  </si>
  <si>
    <t>-1475365779</t>
  </si>
  <si>
    <t>-1051371543</t>
  </si>
  <si>
    <t>460010024</t>
  </si>
  <si>
    <t>Vytyčení trasy vedení kabelového podzemního v zastavěném prostoru</t>
  </si>
  <si>
    <t>1012842266</t>
  </si>
  <si>
    <t>460050704</t>
  </si>
  <si>
    <t>Hloubení nezapažených jam pro stožáry veřejného osvětlení ručně v hornině tř 4</t>
  </si>
  <si>
    <t>-2049776507</t>
  </si>
  <si>
    <t>460150303</t>
  </si>
  <si>
    <t>Hloubení nezapažených jam pro rozváděč tř 3</t>
  </si>
  <si>
    <t>2111597986</t>
  </si>
  <si>
    <t>460161172</t>
  </si>
  <si>
    <t>Hloubení kabelových rýh ručně š 35 cm hl 80 cm v hornině tř I skupiny 3</t>
  </si>
  <si>
    <t>700329146</t>
  </si>
  <si>
    <t>ANT559</t>
  </si>
  <si>
    <t>Folie 611 červená 330x250 BLESK</t>
  </si>
  <si>
    <t>-1803796887</t>
  </si>
  <si>
    <t>460421282</t>
  </si>
  <si>
    <t>Lože kabelů z prohozeného výkopku tl 5 cm nad kabel, kryté plastovou folií, š lože do 50 cm</t>
  </si>
  <si>
    <t>-461534469</t>
  </si>
  <si>
    <t>460560153</t>
  </si>
  <si>
    <t>Zásyp rýh ručně šířky 35 cm, hloubky 70 cm, z horniny třídy 3</t>
  </si>
  <si>
    <t>-1200822002</t>
  </si>
  <si>
    <t>SO 05 - Kácení dřevin</t>
  </si>
  <si>
    <t>112101101</t>
  </si>
  <si>
    <t>Odstranění stromů s odřezáním kmene a s odvětvením listnatých, průměru kmene přes 100 do 300 mm</t>
  </si>
  <si>
    <t>660816205</t>
  </si>
  <si>
    <t>https://podminky.urs.cz/item/CS_URS_2025_01/112101101</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</si>
  <si>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</si>
  <si>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95 "C.5 Situace kácení, tabulka kácení - dřeviny do 25 cm</t>
  </si>
  <si>
    <t>112101102</t>
  </si>
  <si>
    <t>Odstranění stromů s odřezáním kmene a s odvětvením listnatých, průměru kmene přes 300 do 500 mm</t>
  </si>
  <si>
    <t>-1615910893</t>
  </si>
  <si>
    <t>https://podminky.urs.cz/item/CS_URS_2025_01/112101102</t>
  </si>
  <si>
    <t>37 "C.5 Situace kácení, tabulka kácení - dřeviny nad 25 cm</t>
  </si>
  <si>
    <t>112101104</t>
  </si>
  <si>
    <t>Odstranění stromů s odřezáním kmene a s odvětvením listnatých, průměru kmene přes 700 do 900 mm</t>
  </si>
  <si>
    <t>-1121065743</t>
  </si>
  <si>
    <t>https://podminky.urs.cz/item/CS_URS_2025_01/112101104</t>
  </si>
  <si>
    <t>1 "C.5 Situace kácení, tabulka kácení - dřeviny nad 50 cm</t>
  </si>
  <si>
    <t>112251101</t>
  </si>
  <si>
    <t>Odstranění pařezů strojně s jejich vykopáním nebo vytrháním průměru přes 100 do 300 mm</t>
  </si>
  <si>
    <t>143019664</t>
  </si>
  <si>
    <t>https://podminky.urs.cz/item/CS_URS_2025_01/112251101</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</si>
  <si>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</si>
  <si>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112251102</t>
  </si>
  <si>
    <t>Odstranění pařezů strojně s jejich vykopáním nebo vytrháním průměru přes 300 do 500 mm</t>
  </si>
  <si>
    <t>311666050</t>
  </si>
  <si>
    <t>https://podminky.urs.cz/item/CS_URS_2025_01/112251102</t>
  </si>
  <si>
    <t>112251104</t>
  </si>
  <si>
    <t>Odstranění pařezů strojně s jejich vykopáním nebo vytrháním průměru přes 700 do 900 mm</t>
  </si>
  <si>
    <t>420772967</t>
  </si>
  <si>
    <t>https://podminky.urs.cz/item/CS_URS_2025_01/112251104</t>
  </si>
  <si>
    <t>162201411</t>
  </si>
  <si>
    <t>Vodorovné přemístění větví, kmenů nebo pařezů s naložením, složením a dopravou do 1000 m kmenů stromů listnatých, průměru přes 100 do 300 mm</t>
  </si>
  <si>
    <t>1695997001</t>
  </si>
  <si>
    <t>https://podminky.urs.cz/item/CS_URS_2025_01/162201411</t>
  </si>
  <si>
    <t xml:space="preserve">Poznámka k souboru cen:_x000d_
1. Průměr kmene i pařezu se měří v místě řezu._x000d_
2. Měrná jednotka kus je 1 strom._x000d_
</t>
  </si>
  <si>
    <t xml:space="preserve">Poznámka k položce:_x000d_
- odvoz pokácených stromů na ZS_x000d_
</t>
  </si>
  <si>
    <t>162201412</t>
  </si>
  <si>
    <t>Vodorovné přemístění větví, kmenů nebo pařezů s naložením, složením a dopravou do 1000 m kmenů stromů listnatých, průměru přes 300 do 500 mm</t>
  </si>
  <si>
    <t>79449129</t>
  </si>
  <si>
    <t>https://podminky.urs.cz/item/CS_URS_2025_01/162201412</t>
  </si>
  <si>
    <t>162201414</t>
  </si>
  <si>
    <t>Vodorovné přemístění větví, kmenů nebo pařezů s naložením, složením a dopravou do 1000 m kmenů stromů listnatých, průměru přes 700 do 900 mm</t>
  </si>
  <si>
    <t>485008189</t>
  </si>
  <si>
    <t>https://podminky.urs.cz/item/CS_URS_2025_01/162201414</t>
  </si>
  <si>
    <t>174251201</t>
  </si>
  <si>
    <t>Zásyp jam po pařezech strojně výkopkem z horniny získané při dobývání pařezů s hrubým urovnáním povrchu zasypávky průměru pařezu přes 100 do 300 mm</t>
  </si>
  <si>
    <t>-1535218278</t>
  </si>
  <si>
    <t>https://podminky.urs.cz/item/CS_URS_2025_01/174251201</t>
  </si>
  <si>
    <t xml:space="preserve">Poznámka k souboru cen:_x000d_
1. Zásyp jam po pařezech průměru do 300 mm se neoceňuje v případě, že se současně provádí sejmutí ornice._x000d_
2. Nestačí-li pro zasypání jámy po pařezu výkopek získaný při dobývání pařezu a je-li projektem předepsáno, oceňuje se doplnění jámy do úrovně okolního terénu cenou 174 Zásyp sypaninou jam, šachet, rýh nebo kolem objektů ručně._x000d_
3. Průměr pařezu se měří v místě řezu kmene na základě dvojího na sebe kolmého měření a následného zprůměrování naměřených hodnot._x000d_
</t>
  </si>
  <si>
    <t>1 "C.5 Situace kácení - strom STR-L61, Trnka</t>
  </si>
  <si>
    <t>R16230152</t>
  </si>
  <si>
    <t>Vodorovné přemístění odstraněných pařezů a větví do místa uložení, vč. likvidace dle platné legislativy</t>
  </si>
  <si>
    <t>117849192</t>
  </si>
  <si>
    <t>VON - Vedlejší a ostatní náklady</t>
  </si>
  <si>
    <t>VRN - Vedlejší rozpočtové náklady</t>
  </si>
  <si>
    <t xml:space="preserve">    09 - Ostatní náklady</t>
  </si>
  <si>
    <t xml:space="preserve">    A 02 - Projektová dokumentace - ostatní náklady</t>
  </si>
  <si>
    <t xml:space="preserve">    A 03 - Geodetické práce a vytýče - ostatní náklady</t>
  </si>
  <si>
    <t xml:space="preserve">    A 01 - Vedlejší a ostatní rozpočtové náklady</t>
  </si>
  <si>
    <t xml:space="preserve">    VRN4 - Inženýrská činnost</t>
  </si>
  <si>
    <t xml:space="preserve">    VRN6 - Územní vlivy</t>
  </si>
  <si>
    <t>VRN</t>
  </si>
  <si>
    <t>Vedlejší rozpočtové náklady</t>
  </si>
  <si>
    <t>09</t>
  </si>
  <si>
    <t>Ostatní náklady</t>
  </si>
  <si>
    <t>R 037</t>
  </si>
  <si>
    <t>Zajištění písemných souhlasných vyjádření všech dotčených vlastníků a případných uživatelů všech pozemků dotčených stavbou s jejich konečnou úpravou po dokončení prací</t>
  </si>
  <si>
    <t>1024</t>
  </si>
  <si>
    <t>1997000150</t>
  </si>
  <si>
    <t>R 092</t>
  </si>
  <si>
    <t>Zajištění souhlasů se zvláštním užíváním komunikací</t>
  </si>
  <si>
    <t>1948812354</t>
  </si>
  <si>
    <t>R 0931</t>
  </si>
  <si>
    <t>Provedení pasportizace stávajících nemovitostí (vč. pozemků) a jejich příslušenství, zajištění fotodokumentace stávajícího stavu přístupových cest</t>
  </si>
  <si>
    <t>-169147011</t>
  </si>
  <si>
    <t>R 094</t>
  </si>
  <si>
    <t>Zajištění vytýčení veškerých podzemních zařízení</t>
  </si>
  <si>
    <t>130061185</t>
  </si>
  <si>
    <t>R 095</t>
  </si>
  <si>
    <t>Zajištění šetření o podzemních sítích vč. zajištění nových vyjádření v případě, že před realizací pozbyly platnosti</t>
  </si>
  <si>
    <t>-1511221679</t>
  </si>
  <si>
    <t xml:space="preserve">R 0993 </t>
  </si>
  <si>
    <t xml:space="preserve">- zajištění dopravně inženýrských opatření_x000d_
- zajištění zřízení a likvidace dopravního značení včetně případné světelné signalizace_x000d_
- zajištění vydání dopravně inženýrského rozhodnutí_x000d_
</t>
  </si>
  <si>
    <t>516460329</t>
  </si>
  <si>
    <t>R 0994</t>
  </si>
  <si>
    <t xml:space="preserve">Zajištění veškerých předepsaných rozborů, atestů, zkoušek a revizí dle příslušných norem a dalších předpisů a nařízení platných v ČR, kterými bude prokázáno dosažení předepsané kvality a parametrů dokončeného díla </t>
  </si>
  <si>
    <t>301214238</t>
  </si>
  <si>
    <t>Poznámka k položce:_x000d_
- zkoušky hutnění zpětných zásypů_x000d_
- pevnost v tlaku pro beton C 25/30 a beton C30/37_x000d_
- mrazuvzdornost XF3 pro beton C25/30 a beton C30/37</t>
  </si>
  <si>
    <t>R 0997</t>
  </si>
  <si>
    <t>Zajištění kontrolního a zkušebního plánu stavby a technologických předpisů z hlediska BOZP</t>
  </si>
  <si>
    <t>-249599576</t>
  </si>
  <si>
    <t>R 09991</t>
  </si>
  <si>
    <t>Zajištění fotodokumentace veškerých konstrukcí, které budou v průběhu výstavby skryty nebo zakryty</t>
  </si>
  <si>
    <t>-115485169</t>
  </si>
  <si>
    <t>A 02</t>
  </si>
  <si>
    <t>Projektová dokumentace - ostatní náklady</t>
  </si>
  <si>
    <t>R 0210</t>
  </si>
  <si>
    <t>Vypracování Plánu opatření - zpracování havarijního plánu dle §39 odst. 2. písm. a) zákona č. 254/2001 Sb včetně zajištění schválení příslušnými orgány správy a Povodím Moravy, státní podnik</t>
  </si>
  <si>
    <t>2074388975</t>
  </si>
  <si>
    <t>R 0221</t>
  </si>
  <si>
    <t>Zpracování Povodňového plánu dle §71 zákona č. 254/2001 Sb. včetně zajištění schválení příslušnými orgány správy a Povodím Moravy, státní podnik</t>
  </si>
  <si>
    <t>1218576762</t>
  </si>
  <si>
    <t>R023</t>
  </si>
  <si>
    <t>Vypracování projektu skutečného provedení díla v souladu s vyhláškou č. 499/2006 Sb. o dokumentaci staveb</t>
  </si>
  <si>
    <t>787228367</t>
  </si>
  <si>
    <t>R024</t>
  </si>
  <si>
    <t>Zajištění zpracování manipulačního řádu po dokončení realizace jako podklad pro kolaudační řízení</t>
  </si>
  <si>
    <t>808398718</t>
  </si>
  <si>
    <t>Poznámka k položce:_x000d_
- včetně projednání</t>
  </si>
  <si>
    <t>R025</t>
  </si>
  <si>
    <t>Zpracování provozního řádu po dokončení realizace</t>
  </si>
  <si>
    <t>-32262354</t>
  </si>
  <si>
    <t>R026</t>
  </si>
  <si>
    <t>Zpracování realizační dokumentace zhotovitele, dílenských výkresů, technologických předpisů</t>
  </si>
  <si>
    <t>-1022497837</t>
  </si>
  <si>
    <t>A 03</t>
  </si>
  <si>
    <t>Geodetické práce a vytýče - ostatní náklady</t>
  </si>
  <si>
    <t>R 031</t>
  </si>
  <si>
    <t>Vypracování geodetického zaměření skutečného stavu</t>
  </si>
  <si>
    <t>-675192094</t>
  </si>
  <si>
    <t>R 35</t>
  </si>
  <si>
    <t>Zajištění veškerých geodetických prací souvisejících s realizací díla, včetně vytyčení obvodu staveniště</t>
  </si>
  <si>
    <t>-1510557649</t>
  </si>
  <si>
    <t>A 01</t>
  </si>
  <si>
    <t>Vedlejší a ostatní rozpočtové náklady</t>
  </si>
  <si>
    <t>032103001</t>
  </si>
  <si>
    <t xml:space="preserve">PP: _x000d_
- 1x havarijní souprava OIL 240 (obsah soupravy: nádoba 240l, Algasorb 30kgm, 50 x rohož, _x000d_
5x nohavice, 5x polštář, 200x utěrka NT, 1x lopatka a smeták, 5x PE pytel, 5x výstražná nálepka, 2x rukavice _x000d_
Havarijní souprava UNV 60: _x000d_
-1x sud 120 litrů, 20x rohož, 8x nohavice, 10kg OI-Ex "82", 5x utěrka, 2x polštář, 1x rukavice, _x000d_
1x brýle, 2x PE pytel, 2x výstr. nálepka, absorpční schopnost 150 litrů _x000d_
Norná stěna EKNS 220 H (4ks, rozměr 0,13 x 3 m) nebo enviromentální typ PEpytle 120 l - 10ks_x000d_
ruční nářadí (sekyra, pila, krumpáč, lopata, palice)_x000d_
zásoba řeziva (prkna, latě, trámy) - jednotky kusů _x000d_
lahve pro odběr vzorků (prachovnice se širokým hrdlem o objemu 1,25 l) - 5ks _x000d_
</t>
  </si>
  <si>
    <t>96650128</t>
  </si>
  <si>
    <t>R 03000</t>
  </si>
  <si>
    <t>- zajištění místnosti pro TDI v ZS vč. jejího vybavení_x000d_
- zajištění ohlášení všech staveb zařízení staveniště dle §104 odst. (2) zákona č. 183/2006 Sb._x000d_
- zajištění oplocení prostoru ZS, jeho napojení na inž. sítě_x000d_
- zajištění následné likvidace všech objektů ZS včetně připojení na inž. sítě_x000d_
- zajištění zřízení a odstranění dočasných komunikací, sjezdů a nájezdů po realizaci stavby_x000d_
- zajištění ostahy stavby a staveniště po dobu realizace stavby_x000d_
- zřízení čistících zón před výjezdem z obvodu staveniště_x000d_
- provedení takových opatření, aby plochy obvodu staveniště nebyly znečištěny ropnými látkami a jinými podobnými produkty_x000d_
- provedení takových opatření, aby nebyly překročeny limity prašnosti a hlučnosti pané obecně závaznou vyhláškou_x000d_
- zajištění péče o nepředané objekty a konstrukce stavby, jejich ošetřování a zimní opatření_x000d_
- zajištění ochrany veškeré zeleně v prostoru staveniště a v jeho bezprostřední blízkosti proti poškození během realizace stavby</t>
  </si>
  <si>
    <t>317147392</t>
  </si>
  <si>
    <t>Poznámka k položce:_x000d_
- v PD uvažované zařízení staveniště se nachází v záplavovém území - LB bude zaplavován již při Q5 a PB při Q20</t>
  </si>
  <si>
    <t>R0112</t>
  </si>
  <si>
    <t>Zajištění obnovy příjezdových komunikací dotčených stavbou, v případě jejich porušení stavební dopravou, čištění vozidel stavby při vjezdu na veřejné komunikace</t>
  </si>
  <si>
    <t>-263648628</t>
  </si>
  <si>
    <t>R29121101</t>
  </si>
  <si>
    <t>Zřízení a odstranění zpevněných ploch na ZS a přístupech k toku, včetně zpevnění přístupových komunikací a splnění podmínek práce v ochranných pásem inženýrských sítí, včetně uvedení všech dotčených pozemků do původního stavu (ohumusování a osetí), včetně případných oprav komunikace při jejím poškození zhotovitelem</t>
  </si>
  <si>
    <t>-1692961460</t>
  </si>
  <si>
    <t xml:space="preserve">Poznámka k položce:_x000d_
- včetně případného nezbytného mýcení keřů a náletů z důvodu přístupu </t>
  </si>
  <si>
    <t>VRN4</t>
  </si>
  <si>
    <t>Inženýrská činnost</t>
  </si>
  <si>
    <t>R0429031</t>
  </si>
  <si>
    <t>Geologický dohled v průběhu injektáží autorizovanou osobou</t>
  </si>
  <si>
    <t>1265820990</t>
  </si>
  <si>
    <t>R0429032</t>
  </si>
  <si>
    <t>Statický a geotechnický monitoring MVE v průběhu výstavby</t>
  </si>
  <si>
    <t>627320841</t>
  </si>
  <si>
    <t>R0429033</t>
  </si>
  <si>
    <t>Přítomnost geotechnika po dobu výstavby</t>
  </si>
  <si>
    <t>304068992</t>
  </si>
  <si>
    <t xml:space="preserve">Poznámka k položce:_x000d_
Poznámka k položce:_x000d_
Zajištění přítomnosti geotechnika o technické kvalifikaci popsané v zadávací dokumentaci veřejné zakázky_x000d_
-  Kontrola při provádění injekčních prací_x000d_
-  Kontrola při provádění štětových stěn_x000d_
-  Kontrola prací při provádění jílocementové zálivky_x000d_
-  Kontrola základové spáry _x000d_
-  Spolupráce s geotechnikem investora při výstavbě_x000d_
_x000d_
Rozsah přítomnosti geotechnika na stavbě je podmíněna prováděním zemních prací, které vyžadují jeho dohled. Geotechnik musí být přítomen na stavbě zejména nikoliv však výlučně při přebírání všech základových spar, při všech zkouškách, které jsou spojeny s rozsahem jeho činnosti, a při všech kontrolních dnech, pokud probíhají práce spojené s geotechnickým dozorem. Není to tedy permanentní přítomnost po celou dobu výstavby, geotechnik bude přítomen pouze u výše uvedených činnostech._x000d_
</t>
  </si>
  <si>
    <t>R0429034</t>
  </si>
  <si>
    <t>Přítomnost statika po dobu výstavby</t>
  </si>
  <si>
    <t>1199535944</t>
  </si>
  <si>
    <t xml:space="preserve">Poznámka k položce:_x000d_
Poznámka k položce:_x000d_
Zajištění přítomnosti statika o technické kvalifikaci popsané v zadávací dokumentaci veřejné zakázky_x000d_
-  Kontrola vlivu stavby na MVE umístěnou v těsné blízkosti jezu_x000d_
-  Přítomnost při provádění štětových stěn a vyhodnocení jejího vlivu na statiku MVE_x000d_
- operativní návrhy pro zajištění statiky přilehlé MVE_x000d_
_x000d_
Rozsah přítomnosti statika na stavbě je podmíněna prováděním  prací, které vyžadují jeho dohled. Statik musí být přítomen na stavbě zejména nikoliv však výlučně při pracích, které mají přímý vliv na statiku MVE, a při všech kontrolních dnech, pokud probíhají práce spojené s možností ovlivnění statiky MVE. Není to tedy permanentní přítomnost po celou dobu výstavby, ale  přítomnost vyvolaná charakterem prováděných prací._x000d_
</t>
  </si>
  <si>
    <t>R0429035</t>
  </si>
  <si>
    <t>Přítomnost biodozoru po dobu výstavby</t>
  </si>
  <si>
    <t>1465954740</t>
  </si>
  <si>
    <t xml:space="preserve">Poznámka k položce:_x000d_
Poznámka k položce:_x000d_
Zajištění přítomnosti biologického dozoru o technické kvalifikaci popsané v zadávací dokumentaci veřejné zakázky_x000d_
-  Kontrola vlivu stavby na stávající ekosystém v lokalitě stavby_x000d_
- Zajištění transferu živočichů a rostlin dle podmínek uvedených ve stanoviscích, které jsou součástí projektové dokumentace_x000d_
- Zpracování závěrečné zprávy o průběhu stavby _x000d_
_x000d_
Rozsah přítomnosti biologického dozoru na stavbě je podmíněna prováděním  prací, které vyžadují jeho dohled. Biologický dozor musí být přítomen na stavbě zejména nikoliv však výlučně při pracích, které mají přímý vliv na místní ekosystém, a při všech kontrolních dnech, pokud probíhají práce spojené s biologickým dozorem. Není to tedy permanentní přítomnost po celou dobu výstavby, ale velmi četná přítomnost vyvolaná charakterem prováděných prací._x000d_
</t>
  </si>
  <si>
    <t>VRN6</t>
  </si>
  <si>
    <t>Územní vlivy</t>
  </si>
  <si>
    <t>R0610020</t>
  </si>
  <si>
    <t>Vliv klimatických podmínek</t>
  </si>
  <si>
    <t>1293736051</t>
  </si>
  <si>
    <t xml:space="preserve">Poznámka k souboru cen:_x000d_
1. Více informací o volbě, obsahu a způsobu ocenění jednotlivých titulů viz příslušné Přílohy 01 až 09._x000d_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</si>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</sst>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292111111" TargetMode="External" /><Relationship Id="rId2" Type="http://schemas.openxmlformats.org/officeDocument/2006/relationships/hyperlink" Target="https://podminky.urs.cz/item/CS_URS_2025_01/292111112" TargetMode="External" /><Relationship Id="rId3" Type="http://schemas.openxmlformats.org/officeDocument/2006/relationships/hyperlink" Target="https://podminky.urs.cz/item/CS_URS_2025_01/891181295" TargetMode="External" /><Relationship Id="rId4" Type="http://schemas.openxmlformats.org/officeDocument/2006/relationships/hyperlink" Target="https://podminky.urs.cz/item/CS_URS_2025_01/891311222" TargetMode="External" /><Relationship Id="rId5" Type="http://schemas.openxmlformats.org/officeDocument/2006/relationships/hyperlink" Target="https://podminky.urs.cz/item/CS_URS_2025_01/891351222" TargetMode="External" /><Relationship Id="rId6" Type="http://schemas.openxmlformats.org/officeDocument/2006/relationships/hyperlink" Target="https://podminky.urs.cz/item/CS_URS_2025_01/891371222" TargetMode="External" /><Relationship Id="rId7" Type="http://schemas.openxmlformats.org/officeDocument/2006/relationships/hyperlink" Target="https://podminky.urs.cz/item/CS_URS_2025_01/891391222" TargetMode="External" /><Relationship Id="rId8" Type="http://schemas.openxmlformats.org/officeDocument/2006/relationships/hyperlink" Target="https://podminky.urs.cz/item/CS_URS_2025_01/899102112" TargetMode="External" /><Relationship Id="rId9" Type="http://schemas.openxmlformats.org/officeDocument/2006/relationships/hyperlink" Target="https://podminky.urs.cz/item/CS_URS_2025_01/899503111" TargetMode="External" /><Relationship Id="rId10" Type="http://schemas.openxmlformats.org/officeDocument/2006/relationships/hyperlink" Target="https://podminky.urs.cz/item/CS_URS_2025_01/934956126" TargetMode="External" /><Relationship Id="rId11" Type="http://schemas.openxmlformats.org/officeDocument/2006/relationships/hyperlink" Target="https://podminky.urs.cz/item/CS_URS_2025_01/953943122" TargetMode="External" /><Relationship Id="rId12" Type="http://schemas.openxmlformats.org/officeDocument/2006/relationships/hyperlink" Target="https://podminky.urs.cz/item/CS_URS_2025_01/953943123" TargetMode="External" /><Relationship Id="rId13" Type="http://schemas.openxmlformats.org/officeDocument/2006/relationships/hyperlink" Target="https://podminky.urs.cz/item/CS_URS_2025_01/953943125" TargetMode="External" /><Relationship Id="rId14" Type="http://schemas.openxmlformats.org/officeDocument/2006/relationships/hyperlink" Target="https://podminky.urs.cz/item/CS_URS_2025_01/998323011" TargetMode="External" /><Relationship Id="rId15" Type="http://schemas.openxmlformats.org/officeDocument/2006/relationships/hyperlink" Target="https://podminky.urs.cz/item/CS_URS_2025_01/724149101" TargetMode="External" /><Relationship Id="rId16" Type="http://schemas.openxmlformats.org/officeDocument/2006/relationships/hyperlink" Target="https://podminky.urs.cz/item/CS_URS_2025_01/998724101" TargetMode="External" /><Relationship Id="rId17" Type="http://schemas.openxmlformats.org/officeDocument/2006/relationships/hyperlink" Target="https://podminky.urs.cz/item/CS_URS_2025_01/741122102" TargetMode="External" /><Relationship Id="rId18" Type="http://schemas.openxmlformats.org/officeDocument/2006/relationships/hyperlink" Target="https://podminky.urs.cz/item/CS_URS_2025_01/741128021" TargetMode="External" /><Relationship Id="rId19" Type="http://schemas.openxmlformats.org/officeDocument/2006/relationships/hyperlink" Target="https://podminky.urs.cz/item/CS_URS_2025_01/998741101" TargetMode="External" /><Relationship Id="rId20" Type="http://schemas.openxmlformats.org/officeDocument/2006/relationships/hyperlink" Target="https://podminky.urs.cz/item/CS_URS_2025_01/767831022" TargetMode="External" /><Relationship Id="rId21" Type="http://schemas.openxmlformats.org/officeDocument/2006/relationships/hyperlink" Target="https://podminky.urs.cz/item/CS_URS_2025_01/767995113" TargetMode="External" /><Relationship Id="rId22" Type="http://schemas.openxmlformats.org/officeDocument/2006/relationships/hyperlink" Target="https://podminky.urs.cz/item/CS_URS_2025_01/767995115" TargetMode="External" /><Relationship Id="rId23" Type="http://schemas.openxmlformats.org/officeDocument/2006/relationships/hyperlink" Target="https://podminky.urs.cz/item/CS_URS_2025_01/767995116" TargetMode="External" /><Relationship Id="rId24" Type="http://schemas.openxmlformats.org/officeDocument/2006/relationships/hyperlink" Target="https://podminky.urs.cz/item/CS_URS_2025_01/998767101" TargetMode="External" /><Relationship Id="rId25" Type="http://schemas.openxmlformats.org/officeDocument/2006/relationships/hyperlink" Target="https://podminky.urs.cz/item/CS_URS_2025_01/460841111" TargetMode="External" /><Relationship Id="rId26" Type="http://schemas.openxmlformats.org/officeDocument/2006/relationships/hyperlink" Target="https://podminky.urs.cz/item/CS_URS_2025_01/460841221" TargetMode="External" /><Relationship Id="rId2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124253101" TargetMode="External" /><Relationship Id="rId2" Type="http://schemas.openxmlformats.org/officeDocument/2006/relationships/hyperlink" Target="https://podminky.urs.cz/item/CS_URS_2025_01/124353101" TargetMode="External" /><Relationship Id="rId3" Type="http://schemas.openxmlformats.org/officeDocument/2006/relationships/hyperlink" Target="https://podminky.urs.cz/item/CS_URS_2025_01/129951123" TargetMode="External" /><Relationship Id="rId4" Type="http://schemas.openxmlformats.org/officeDocument/2006/relationships/hyperlink" Target="https://podminky.urs.cz/item/CS_URS_2025_01/153111114" TargetMode="External" /><Relationship Id="rId5" Type="http://schemas.openxmlformats.org/officeDocument/2006/relationships/hyperlink" Target="https://podminky.urs.cz/item/CS_URS_2025_01/153112111" TargetMode="External" /><Relationship Id="rId6" Type="http://schemas.openxmlformats.org/officeDocument/2006/relationships/hyperlink" Target="https://podminky.urs.cz/item/CS_URS_2025_01/153112122" TargetMode="External" /><Relationship Id="rId7" Type="http://schemas.openxmlformats.org/officeDocument/2006/relationships/hyperlink" Target="https://podminky.urs.cz/item/CS_URS_2025_01/153112123" TargetMode="External" /><Relationship Id="rId8" Type="http://schemas.openxmlformats.org/officeDocument/2006/relationships/hyperlink" Target="https://podminky.urs.cz/item/CS_URS_2025_01/153112115" TargetMode="External" /><Relationship Id="rId9" Type="http://schemas.openxmlformats.org/officeDocument/2006/relationships/hyperlink" Target="https://podminky.urs.cz/item/CS_URS_2025_01/153112132" TargetMode="External" /><Relationship Id="rId10" Type="http://schemas.openxmlformats.org/officeDocument/2006/relationships/hyperlink" Target="https://podminky.urs.cz/item/CS_URS_2025_01/153112133" TargetMode="External" /><Relationship Id="rId11" Type="http://schemas.openxmlformats.org/officeDocument/2006/relationships/hyperlink" Target="https://podminky.urs.cz/item/CS_URS_2025_01/153113119" TargetMode="External" /><Relationship Id="rId12" Type="http://schemas.openxmlformats.org/officeDocument/2006/relationships/hyperlink" Target="https://podminky.urs.cz/item/CS_URS_2025_01/321321115" TargetMode="External" /><Relationship Id="rId13" Type="http://schemas.openxmlformats.org/officeDocument/2006/relationships/hyperlink" Target="https://podminky.urs.cz/item/CS_URS_2025_01/321321116" TargetMode="External" /><Relationship Id="rId14" Type="http://schemas.openxmlformats.org/officeDocument/2006/relationships/hyperlink" Target="https://podminky.urs.cz/item/CS_URS_2025_01/321351010" TargetMode="External" /><Relationship Id="rId15" Type="http://schemas.openxmlformats.org/officeDocument/2006/relationships/hyperlink" Target="https://podminky.urs.cz/item/CS_URS_2025_01/321351020" TargetMode="External" /><Relationship Id="rId16" Type="http://schemas.openxmlformats.org/officeDocument/2006/relationships/hyperlink" Target="https://podminky.urs.cz/item/CS_URS_2025_01/321352010" TargetMode="External" /><Relationship Id="rId17" Type="http://schemas.openxmlformats.org/officeDocument/2006/relationships/hyperlink" Target="https://podminky.urs.cz/item/CS_URS_2025_01/321352020" TargetMode="External" /><Relationship Id="rId18" Type="http://schemas.openxmlformats.org/officeDocument/2006/relationships/hyperlink" Target="https://podminky.urs.cz/item/CS_URS_2025_01/321366111" TargetMode="External" /><Relationship Id="rId19" Type="http://schemas.openxmlformats.org/officeDocument/2006/relationships/hyperlink" Target="https://podminky.urs.cz/item/CS_URS_2025_01/321366112" TargetMode="External" /><Relationship Id="rId20" Type="http://schemas.openxmlformats.org/officeDocument/2006/relationships/hyperlink" Target="https://podminky.urs.cz/item/CS_URS_2025_01/457311115" TargetMode="External" /><Relationship Id="rId21" Type="http://schemas.openxmlformats.org/officeDocument/2006/relationships/hyperlink" Target="https://podminky.urs.cz/item/CS_URS_2025_01/463211153" TargetMode="External" /><Relationship Id="rId22" Type="http://schemas.openxmlformats.org/officeDocument/2006/relationships/hyperlink" Target="https://podminky.urs.cz/item/CS_URS_2025_01/463211158" TargetMode="External" /><Relationship Id="rId23" Type="http://schemas.openxmlformats.org/officeDocument/2006/relationships/hyperlink" Target="https://podminky.urs.cz/item/CS_URS_2025_01/911121111" TargetMode="External" /><Relationship Id="rId24" Type="http://schemas.openxmlformats.org/officeDocument/2006/relationships/hyperlink" Target="https://podminky.urs.cz/item/CS_URS_2025_01/934956126" TargetMode="External" /><Relationship Id="rId25" Type="http://schemas.openxmlformats.org/officeDocument/2006/relationships/hyperlink" Target="https://podminky.urs.cz/item/CS_URS_2025_01/936501111" TargetMode="External" /><Relationship Id="rId26" Type="http://schemas.openxmlformats.org/officeDocument/2006/relationships/hyperlink" Target="https://podminky.urs.cz/item/CS_URS_2025_01/953334423" TargetMode="External" /><Relationship Id="rId27" Type="http://schemas.openxmlformats.org/officeDocument/2006/relationships/hyperlink" Target="https://podminky.urs.cz/item/CS_URS_2025_01/998323011" TargetMode="External" /><Relationship Id="rId2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124253100" TargetMode="External" /><Relationship Id="rId2" Type="http://schemas.openxmlformats.org/officeDocument/2006/relationships/hyperlink" Target="https://podminky.urs.cz/item/CS_URS_2025_01/151101202" TargetMode="External" /><Relationship Id="rId3" Type="http://schemas.openxmlformats.org/officeDocument/2006/relationships/hyperlink" Target="https://podminky.urs.cz/item/CS_URS_2025_01/151101212" TargetMode="External" /><Relationship Id="rId4" Type="http://schemas.openxmlformats.org/officeDocument/2006/relationships/hyperlink" Target="https://podminky.urs.cz/item/CS_URS_2025_01/129911123" TargetMode="External" /><Relationship Id="rId5" Type="http://schemas.openxmlformats.org/officeDocument/2006/relationships/hyperlink" Target="https://podminky.urs.cz/item/CS_URS_2025_01/151101302" TargetMode="External" /><Relationship Id="rId6" Type="http://schemas.openxmlformats.org/officeDocument/2006/relationships/hyperlink" Target="https://podminky.urs.cz/item/CS_URS_2025_01/151101312" TargetMode="External" /><Relationship Id="rId7" Type="http://schemas.openxmlformats.org/officeDocument/2006/relationships/hyperlink" Target="https://podminky.urs.cz/item/CS_URS_2025_01/153111114" TargetMode="External" /><Relationship Id="rId8" Type="http://schemas.openxmlformats.org/officeDocument/2006/relationships/hyperlink" Target="https://podminky.urs.cz/item/CS_URS_2025_01/153112111" TargetMode="External" /><Relationship Id="rId9" Type="http://schemas.openxmlformats.org/officeDocument/2006/relationships/hyperlink" Target="https://podminky.urs.cz/item/CS_URS_2025_01/153112115" TargetMode="External" /><Relationship Id="rId10" Type="http://schemas.openxmlformats.org/officeDocument/2006/relationships/hyperlink" Target="https://podminky.urs.cz/item/CS_URS_2025_01/153112122" TargetMode="External" /><Relationship Id="rId11" Type="http://schemas.openxmlformats.org/officeDocument/2006/relationships/hyperlink" Target="https://podminky.urs.cz/item/CS_URS_2025_01/153112132" TargetMode="External" /><Relationship Id="rId12" Type="http://schemas.openxmlformats.org/officeDocument/2006/relationships/hyperlink" Target="https://podminky.urs.cz/item/CS_URS_2025_01/153126131" TargetMode="External" /><Relationship Id="rId13" Type="http://schemas.openxmlformats.org/officeDocument/2006/relationships/hyperlink" Target="https://podminky.urs.cz/item/CS_URS_2025_01/224211114" TargetMode="External" /><Relationship Id="rId14" Type="http://schemas.openxmlformats.org/officeDocument/2006/relationships/hyperlink" Target="https://podminky.urs.cz/item/CS_URS_2025_01/227111112" TargetMode="External" /><Relationship Id="rId15" Type="http://schemas.openxmlformats.org/officeDocument/2006/relationships/hyperlink" Target="https://podminky.urs.cz/item/CS_URS_2025_01/224311114" TargetMode="External" /><Relationship Id="rId16" Type="http://schemas.openxmlformats.org/officeDocument/2006/relationships/hyperlink" Target="https://podminky.urs.cz/item/CS_URS_2025_01/227111113" TargetMode="External" /><Relationship Id="rId17" Type="http://schemas.openxmlformats.org/officeDocument/2006/relationships/hyperlink" Target="https://podminky.urs.cz/item/CS_URS_2025_01/225211114" TargetMode="External" /><Relationship Id="rId18" Type="http://schemas.openxmlformats.org/officeDocument/2006/relationships/hyperlink" Target="https://podminky.urs.cz/item/CS_URS_2025_01/226112413" TargetMode="External" /><Relationship Id="rId19" Type="http://schemas.openxmlformats.org/officeDocument/2006/relationships/hyperlink" Target="https://podminky.urs.cz/item/CS_URS_2025_01/227211114" TargetMode="External" /><Relationship Id="rId20" Type="http://schemas.openxmlformats.org/officeDocument/2006/relationships/hyperlink" Target="https://podminky.urs.cz/item/CS_URS_2025_01/231211313" TargetMode="External" /><Relationship Id="rId21" Type="http://schemas.openxmlformats.org/officeDocument/2006/relationships/hyperlink" Target="https://podminky.urs.cz/item/CS_URS_2025_01/281604111" TargetMode="External" /><Relationship Id="rId22" Type="http://schemas.openxmlformats.org/officeDocument/2006/relationships/hyperlink" Target="https://podminky.urs.cz/item/CS_URS_2025_01/282606032" TargetMode="External" /><Relationship Id="rId23" Type="http://schemas.openxmlformats.org/officeDocument/2006/relationships/hyperlink" Target="https://podminky.urs.cz/item/CS_URS_2025_01/292111111" TargetMode="External" /><Relationship Id="rId24" Type="http://schemas.openxmlformats.org/officeDocument/2006/relationships/hyperlink" Target="https://podminky.urs.cz/item/CS_URS_2025_01/292111112" TargetMode="External" /><Relationship Id="rId25" Type="http://schemas.openxmlformats.org/officeDocument/2006/relationships/hyperlink" Target="https://podminky.urs.cz/item/CS_URS_2025_01/321321116" TargetMode="External" /><Relationship Id="rId26" Type="http://schemas.openxmlformats.org/officeDocument/2006/relationships/hyperlink" Target="https://podminky.urs.cz/item/CS_URS_2025_01/321351010" TargetMode="External" /><Relationship Id="rId27" Type="http://schemas.openxmlformats.org/officeDocument/2006/relationships/hyperlink" Target="https://podminky.urs.cz/item/CS_URS_2025_01/321351020" TargetMode="External" /><Relationship Id="rId28" Type="http://schemas.openxmlformats.org/officeDocument/2006/relationships/hyperlink" Target="https://podminky.urs.cz/item/CS_URS_2025_01/321352010" TargetMode="External" /><Relationship Id="rId29" Type="http://schemas.openxmlformats.org/officeDocument/2006/relationships/hyperlink" Target="https://podminky.urs.cz/item/CS_URS_2025_01/321352020" TargetMode="External" /><Relationship Id="rId30" Type="http://schemas.openxmlformats.org/officeDocument/2006/relationships/hyperlink" Target="https://podminky.urs.cz/item/CS_URS_2025_01/321366111" TargetMode="External" /><Relationship Id="rId31" Type="http://schemas.openxmlformats.org/officeDocument/2006/relationships/hyperlink" Target="https://podminky.urs.cz/item/CS_URS_2025_01/321366112" TargetMode="External" /><Relationship Id="rId32" Type="http://schemas.openxmlformats.org/officeDocument/2006/relationships/hyperlink" Target="https://podminky.urs.cz/item/CS_URS_2025_01/457311115" TargetMode="External" /><Relationship Id="rId33" Type="http://schemas.openxmlformats.org/officeDocument/2006/relationships/hyperlink" Target="https://podminky.urs.cz/item/CS_URS_2025_01/463211153" TargetMode="External" /><Relationship Id="rId34" Type="http://schemas.openxmlformats.org/officeDocument/2006/relationships/hyperlink" Target="https://podminky.urs.cz/item/CS_URS_2025_01/463211158" TargetMode="External" /><Relationship Id="rId35" Type="http://schemas.openxmlformats.org/officeDocument/2006/relationships/hyperlink" Target="https://podminky.urs.cz/item/CS_URS_2025_01/911121111" TargetMode="External" /><Relationship Id="rId36" Type="http://schemas.openxmlformats.org/officeDocument/2006/relationships/hyperlink" Target="https://podminky.urs.cz/item/CS_URS_2025_01/953334423" TargetMode="External" /><Relationship Id="rId37" Type="http://schemas.openxmlformats.org/officeDocument/2006/relationships/hyperlink" Target="https://podminky.urs.cz/item/CS_URS_2025_01/953943125" TargetMode="External" /><Relationship Id="rId38" Type="http://schemas.openxmlformats.org/officeDocument/2006/relationships/hyperlink" Target="https://podminky.urs.cz/item/CS_URS_2025_01/953961214" TargetMode="External" /><Relationship Id="rId39" Type="http://schemas.openxmlformats.org/officeDocument/2006/relationships/hyperlink" Target="https://podminky.urs.cz/item/CS_URS_2025_01/953965131" TargetMode="External" /><Relationship Id="rId40" Type="http://schemas.openxmlformats.org/officeDocument/2006/relationships/hyperlink" Target="https://podminky.urs.cz/item/CS_URS_2025_01/963051111" TargetMode="External" /><Relationship Id="rId41" Type="http://schemas.openxmlformats.org/officeDocument/2006/relationships/hyperlink" Target="https://podminky.urs.cz/item/CS_URS_2025_01/966075141" TargetMode="External" /><Relationship Id="rId42" Type="http://schemas.openxmlformats.org/officeDocument/2006/relationships/hyperlink" Target="https://podminky.urs.cz/item/CS_URS_2025_01/998323011" TargetMode="External" /><Relationship Id="rId43" Type="http://schemas.openxmlformats.org/officeDocument/2006/relationships/hyperlink" Target="https://podminky.urs.cz/item/CS_URS_2021_01/767590110" TargetMode="External" /><Relationship Id="rId44" Type="http://schemas.openxmlformats.org/officeDocument/2006/relationships/hyperlink" Target="https://podminky.urs.cz/item/CS_URS_2025_01/767590192" TargetMode="External" /><Relationship Id="rId45" Type="http://schemas.openxmlformats.org/officeDocument/2006/relationships/hyperlink" Target="https://podminky.urs.cz/item/CS_URS_2025_01/767995114" TargetMode="External" /><Relationship Id="rId46" Type="http://schemas.openxmlformats.org/officeDocument/2006/relationships/hyperlink" Target="https://podminky.urs.cz/item/CS_URS_2025_01/767995116" TargetMode="External" /><Relationship Id="rId47" Type="http://schemas.openxmlformats.org/officeDocument/2006/relationships/hyperlink" Target="https://podminky.urs.cz/item/CS_URS_2025_01/767996702" TargetMode="External" /><Relationship Id="rId48" Type="http://schemas.openxmlformats.org/officeDocument/2006/relationships/hyperlink" Target="https://podminky.urs.cz/item/CS_URS_2025_01/767996801" TargetMode="External" /><Relationship Id="rId49" Type="http://schemas.openxmlformats.org/officeDocument/2006/relationships/hyperlink" Target="https://podminky.urs.cz/item/CS_URS_2025_01/998767101" TargetMode="External" /><Relationship Id="rId5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457572111" TargetMode="External" /><Relationship Id="rId2" Type="http://schemas.openxmlformats.org/officeDocument/2006/relationships/hyperlink" Target="https://podminky.urs.cz/item/CS_URS_2025_01/463211153" TargetMode="External" /><Relationship Id="rId3" Type="http://schemas.openxmlformats.org/officeDocument/2006/relationships/hyperlink" Target="https://podminky.urs.cz/item/CS_URS_2025_01/998323011" TargetMode="External" /><Relationship Id="rId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114203104" TargetMode="External" /><Relationship Id="rId2" Type="http://schemas.openxmlformats.org/officeDocument/2006/relationships/hyperlink" Target="https://podminky.urs.cz/item/CS_URS_2025_01/116951201" TargetMode="External" /><Relationship Id="rId3" Type="http://schemas.openxmlformats.org/officeDocument/2006/relationships/hyperlink" Target="https://podminky.urs.cz/item/CS_URS_2025_01/121151123" TargetMode="External" /><Relationship Id="rId4" Type="http://schemas.openxmlformats.org/officeDocument/2006/relationships/hyperlink" Target="https://podminky.urs.cz/item/CS_URS_2025_01/123252103" TargetMode="External" /><Relationship Id="rId5" Type="http://schemas.openxmlformats.org/officeDocument/2006/relationships/hyperlink" Target="https://podminky.urs.cz/item/CS_URS_2025_01/124253102" TargetMode="External" /><Relationship Id="rId6" Type="http://schemas.openxmlformats.org/officeDocument/2006/relationships/hyperlink" Target="https://podminky.urs.cz/item/CS_URS_2025_01/125703311" TargetMode="External" /><Relationship Id="rId7" Type="http://schemas.openxmlformats.org/officeDocument/2006/relationships/hyperlink" Target="https://podminky.urs.cz/item/CS_URS_2025_01/151101201" TargetMode="External" /><Relationship Id="rId8" Type="http://schemas.openxmlformats.org/officeDocument/2006/relationships/hyperlink" Target="https://podminky.urs.cz/item/CS_URS_2025_01/151101211" TargetMode="External" /><Relationship Id="rId9" Type="http://schemas.openxmlformats.org/officeDocument/2006/relationships/hyperlink" Target="https://podminky.urs.cz/item/CS_URS_2025_01/151101301" TargetMode="External" /><Relationship Id="rId10" Type="http://schemas.openxmlformats.org/officeDocument/2006/relationships/hyperlink" Target="https://podminky.urs.cz/item/CS_URS_2025_01/151101311" TargetMode="External" /><Relationship Id="rId11" Type="http://schemas.openxmlformats.org/officeDocument/2006/relationships/hyperlink" Target="https://podminky.urs.cz/item/CS_URS_2025_01/153111114" TargetMode="External" /><Relationship Id="rId12" Type="http://schemas.openxmlformats.org/officeDocument/2006/relationships/hyperlink" Target="https://podminky.urs.cz/item/CS_URS_2025_01/153112111" TargetMode="External" /><Relationship Id="rId13" Type="http://schemas.openxmlformats.org/officeDocument/2006/relationships/hyperlink" Target="https://podminky.urs.cz/item/CS_URS_2025_01/153112115" TargetMode="External" /><Relationship Id="rId14" Type="http://schemas.openxmlformats.org/officeDocument/2006/relationships/hyperlink" Target="https://podminky.urs.cz/item/CS_URS_2025_01/153112122" TargetMode="External" /><Relationship Id="rId15" Type="http://schemas.openxmlformats.org/officeDocument/2006/relationships/hyperlink" Target="https://podminky.urs.cz/item/CS_URS_2025_01/153112132" TargetMode="External" /><Relationship Id="rId16" Type="http://schemas.openxmlformats.org/officeDocument/2006/relationships/hyperlink" Target="https://podminky.urs.cz/item/CS_URS_2025_01/153112133" TargetMode="External" /><Relationship Id="rId17" Type="http://schemas.openxmlformats.org/officeDocument/2006/relationships/hyperlink" Target="https://podminky.urs.cz/item/CS_URS_2025_01/153113119" TargetMode="External" /><Relationship Id="rId18" Type="http://schemas.openxmlformats.org/officeDocument/2006/relationships/hyperlink" Target="https://podminky.urs.cz/item/CS_URS_2025_01/162251102" TargetMode="External" /><Relationship Id="rId19" Type="http://schemas.openxmlformats.org/officeDocument/2006/relationships/hyperlink" Target="https://podminky.urs.cz/item/CS_URS_2025_01/162251142" TargetMode="External" /><Relationship Id="rId20" Type="http://schemas.openxmlformats.org/officeDocument/2006/relationships/hyperlink" Target="https://podminky.urs.cz/item/CS_URS_2025_01/167151111" TargetMode="External" /><Relationship Id="rId21" Type="http://schemas.openxmlformats.org/officeDocument/2006/relationships/hyperlink" Target="https://podminky.urs.cz/item/CS_URS_2025_01/167151113" TargetMode="External" /><Relationship Id="rId22" Type="http://schemas.openxmlformats.org/officeDocument/2006/relationships/hyperlink" Target="https://podminky.urs.cz/item/CS_URS_2025_01/174151103" TargetMode="External" /><Relationship Id="rId23" Type="http://schemas.openxmlformats.org/officeDocument/2006/relationships/hyperlink" Target="https://podminky.urs.cz/item/CS_URS_2025_01/181351003" TargetMode="External" /><Relationship Id="rId24" Type="http://schemas.openxmlformats.org/officeDocument/2006/relationships/hyperlink" Target="https://podminky.urs.cz/item/CS_URS_2025_01/181411121" TargetMode="External" /><Relationship Id="rId25" Type="http://schemas.openxmlformats.org/officeDocument/2006/relationships/hyperlink" Target="https://podminky.urs.cz/item/CS_URS_2025_01/181411122" TargetMode="External" /><Relationship Id="rId26" Type="http://schemas.openxmlformats.org/officeDocument/2006/relationships/hyperlink" Target="https://podminky.urs.cz/item/CS_URS_2025_01/182351133" TargetMode="External" /><Relationship Id="rId27" Type="http://schemas.openxmlformats.org/officeDocument/2006/relationships/hyperlink" Target="https://podminky.urs.cz/item/CS_URS_2025_01/292111111" TargetMode="External" /><Relationship Id="rId28" Type="http://schemas.openxmlformats.org/officeDocument/2006/relationships/hyperlink" Target="https://podminky.urs.cz/item/CS_URS_2025_01/292111112" TargetMode="External" /><Relationship Id="rId29" Type="http://schemas.openxmlformats.org/officeDocument/2006/relationships/hyperlink" Target="https://podminky.urs.cz/item/CS_URS_2025_01/310001101" TargetMode="External" /><Relationship Id="rId30" Type="http://schemas.openxmlformats.org/officeDocument/2006/relationships/hyperlink" Target="https://podminky.urs.cz/item/CS_URS_2025_01/321311115" TargetMode="External" /><Relationship Id="rId31" Type="http://schemas.openxmlformats.org/officeDocument/2006/relationships/hyperlink" Target="https://podminky.urs.cz/item/CS_URS_2025_01/321311116" TargetMode="External" /><Relationship Id="rId32" Type="http://schemas.openxmlformats.org/officeDocument/2006/relationships/hyperlink" Target="https://podminky.urs.cz/item/CS_URS_2025_01/321321116" TargetMode="External" /><Relationship Id="rId33" Type="http://schemas.openxmlformats.org/officeDocument/2006/relationships/hyperlink" Target="https://podminky.urs.cz/item/CS_URS_2025_01/321351010" TargetMode="External" /><Relationship Id="rId34" Type="http://schemas.openxmlformats.org/officeDocument/2006/relationships/hyperlink" Target="https://podminky.urs.cz/item/CS_URS_2025_01/321351020" TargetMode="External" /><Relationship Id="rId35" Type="http://schemas.openxmlformats.org/officeDocument/2006/relationships/hyperlink" Target="https://podminky.urs.cz/item/CS_URS_2025_01/321352010" TargetMode="External" /><Relationship Id="rId36" Type="http://schemas.openxmlformats.org/officeDocument/2006/relationships/hyperlink" Target="https://podminky.urs.cz/item/CS_URS_2025_01/321352020" TargetMode="External" /><Relationship Id="rId37" Type="http://schemas.openxmlformats.org/officeDocument/2006/relationships/hyperlink" Target="https://podminky.urs.cz/item/CS_URS_2025_01/321366111" TargetMode="External" /><Relationship Id="rId38" Type="http://schemas.openxmlformats.org/officeDocument/2006/relationships/hyperlink" Target="https://podminky.urs.cz/item/CS_URS_2025_01/321366112" TargetMode="External" /><Relationship Id="rId39" Type="http://schemas.openxmlformats.org/officeDocument/2006/relationships/hyperlink" Target="https://podminky.urs.cz/item/CS_URS_2025_01/321368211" TargetMode="External" /><Relationship Id="rId40" Type="http://schemas.openxmlformats.org/officeDocument/2006/relationships/hyperlink" Target="https://podminky.urs.cz/item/CS_URS_2025_01/334359112" TargetMode="External" /><Relationship Id="rId41" Type="http://schemas.openxmlformats.org/officeDocument/2006/relationships/hyperlink" Target="https://podminky.urs.cz/item/CS_URS_2025_01/388995212" TargetMode="External" /><Relationship Id="rId42" Type="http://schemas.openxmlformats.org/officeDocument/2006/relationships/hyperlink" Target="https://podminky.urs.cz/item/CS_URS_2025_01/451315115" TargetMode="External" /><Relationship Id="rId43" Type="http://schemas.openxmlformats.org/officeDocument/2006/relationships/hyperlink" Target="https://podminky.urs.cz/item/CS_URS_2025_01/451315135" TargetMode="External" /><Relationship Id="rId44" Type="http://schemas.openxmlformats.org/officeDocument/2006/relationships/hyperlink" Target="https://podminky.urs.cz/item/CS_URS_2025_01/452218142" TargetMode="External" /><Relationship Id="rId45" Type="http://schemas.openxmlformats.org/officeDocument/2006/relationships/hyperlink" Target="https://podminky.urs.cz/item/CS_URS_2025_01/452311141" TargetMode="External" /><Relationship Id="rId46" Type="http://schemas.openxmlformats.org/officeDocument/2006/relationships/hyperlink" Target="https://podminky.urs.cz/item/CS_URS_2025_01/457311115" TargetMode="External" /><Relationship Id="rId47" Type="http://schemas.openxmlformats.org/officeDocument/2006/relationships/hyperlink" Target="https://podminky.urs.cz/item/CS_URS_2025_01/457572111" TargetMode="External" /><Relationship Id="rId48" Type="http://schemas.openxmlformats.org/officeDocument/2006/relationships/hyperlink" Target="https://podminky.urs.cz/item/CS_URS_2025_01/463211153" TargetMode="External" /><Relationship Id="rId49" Type="http://schemas.openxmlformats.org/officeDocument/2006/relationships/hyperlink" Target="https://podminky.urs.cz/item/CS_URS_2025_01/463211158" TargetMode="External" /><Relationship Id="rId50" Type="http://schemas.openxmlformats.org/officeDocument/2006/relationships/hyperlink" Target="https://podminky.urs.cz/item/CS_URS_2025_01/463212121" TargetMode="External" /><Relationship Id="rId51" Type="http://schemas.openxmlformats.org/officeDocument/2006/relationships/hyperlink" Target="https://podminky.urs.cz/item/CS_URS_2025_01/463212191" TargetMode="External" /><Relationship Id="rId52" Type="http://schemas.openxmlformats.org/officeDocument/2006/relationships/hyperlink" Target="https://podminky.urs.cz/item/CS_URS_2025_01/463451114" TargetMode="External" /><Relationship Id="rId53" Type="http://schemas.openxmlformats.org/officeDocument/2006/relationships/hyperlink" Target="https://podminky.urs.cz/item/CS_URS_2025_01/465511127" TargetMode="External" /><Relationship Id="rId54" Type="http://schemas.openxmlformats.org/officeDocument/2006/relationships/hyperlink" Target="https://podminky.urs.cz/item/CS_URS_2025_01/850375121" TargetMode="External" /><Relationship Id="rId55" Type="http://schemas.openxmlformats.org/officeDocument/2006/relationships/hyperlink" Target="https://podminky.urs.cz/item/CS_URS_2025_01/871373123" TargetMode="External" /><Relationship Id="rId56" Type="http://schemas.openxmlformats.org/officeDocument/2006/relationships/hyperlink" Target="https://podminky.urs.cz/item/CS_URS_2025_01/877261101" TargetMode="External" /><Relationship Id="rId57" Type="http://schemas.openxmlformats.org/officeDocument/2006/relationships/hyperlink" Target="https://podminky.urs.cz/item/CS_URS_2025_01/891371222" TargetMode="External" /><Relationship Id="rId58" Type="http://schemas.openxmlformats.org/officeDocument/2006/relationships/hyperlink" Target="https://podminky.urs.cz/item/CS_URS_2025_01/894812201" TargetMode="External" /><Relationship Id="rId59" Type="http://schemas.openxmlformats.org/officeDocument/2006/relationships/hyperlink" Target="https://podminky.urs.cz/item/CS_URS_2025_01/894812231" TargetMode="External" /><Relationship Id="rId60" Type="http://schemas.openxmlformats.org/officeDocument/2006/relationships/hyperlink" Target="https://podminky.urs.cz/item/CS_URS_2025_01/894812255" TargetMode="External" /><Relationship Id="rId61" Type="http://schemas.openxmlformats.org/officeDocument/2006/relationships/hyperlink" Target="https://podminky.urs.cz/item/CS_URS_2025_01/899620161" TargetMode="External" /><Relationship Id="rId62" Type="http://schemas.openxmlformats.org/officeDocument/2006/relationships/hyperlink" Target="https://podminky.urs.cz/item/CS_URS_2025_01/899623181" TargetMode="External" /><Relationship Id="rId63" Type="http://schemas.openxmlformats.org/officeDocument/2006/relationships/hyperlink" Target="https://podminky.urs.cz/item/CS_URS_2025_01/899641121" TargetMode="External" /><Relationship Id="rId64" Type="http://schemas.openxmlformats.org/officeDocument/2006/relationships/hyperlink" Target="https://podminky.urs.cz/item/CS_URS_2025_01/899640122" TargetMode="External" /><Relationship Id="rId65" Type="http://schemas.openxmlformats.org/officeDocument/2006/relationships/hyperlink" Target="https://podminky.urs.cz/item/CS_URS_2025_01/899643121" TargetMode="External" /><Relationship Id="rId66" Type="http://schemas.openxmlformats.org/officeDocument/2006/relationships/hyperlink" Target="https://podminky.urs.cz/item/CS_URS_2025_01/899643122" TargetMode="External" /><Relationship Id="rId67" Type="http://schemas.openxmlformats.org/officeDocument/2006/relationships/hyperlink" Target="https://podminky.urs.cz/item/CS_URS_2025_01/911121111" TargetMode="External" /><Relationship Id="rId68" Type="http://schemas.openxmlformats.org/officeDocument/2006/relationships/hyperlink" Target="https://podminky.urs.cz/item/CS_URS_2025_01/936501111" TargetMode="External" /><Relationship Id="rId69" Type="http://schemas.openxmlformats.org/officeDocument/2006/relationships/hyperlink" Target="https://podminky.urs.cz/item/CS_URS_2025_01/953333324" TargetMode="External" /><Relationship Id="rId70" Type="http://schemas.openxmlformats.org/officeDocument/2006/relationships/hyperlink" Target="https://podminky.urs.cz/item/CS_URS_2025_01/953334121" TargetMode="External" /><Relationship Id="rId71" Type="http://schemas.openxmlformats.org/officeDocument/2006/relationships/hyperlink" Target="https://podminky.urs.cz/item/CS_URS_2025_01/953334421" TargetMode="External" /><Relationship Id="rId72" Type="http://schemas.openxmlformats.org/officeDocument/2006/relationships/hyperlink" Target="https://podminky.urs.cz/item/CS_URS_2025_01/953943113" TargetMode="External" /><Relationship Id="rId73" Type="http://schemas.openxmlformats.org/officeDocument/2006/relationships/hyperlink" Target="https://podminky.urs.cz/item/CS_URS_2025_01/953943124" TargetMode="External" /><Relationship Id="rId74" Type="http://schemas.openxmlformats.org/officeDocument/2006/relationships/hyperlink" Target="https://podminky.urs.cz/item/CS_URS_2025_01/953961214" TargetMode="External" /><Relationship Id="rId75" Type="http://schemas.openxmlformats.org/officeDocument/2006/relationships/hyperlink" Target="https://podminky.urs.cz/item/CS_URS_2025_01/953965131" TargetMode="External" /><Relationship Id="rId76" Type="http://schemas.openxmlformats.org/officeDocument/2006/relationships/hyperlink" Target="https://podminky.urs.cz/item/CS_URS_2025_01/998323011" TargetMode="External" /><Relationship Id="rId77" Type="http://schemas.openxmlformats.org/officeDocument/2006/relationships/hyperlink" Target="https://podminky.urs.cz/item/CS_URS_2025_01/711747067" TargetMode="External" /><Relationship Id="rId78" Type="http://schemas.openxmlformats.org/officeDocument/2006/relationships/hyperlink" Target="https://podminky.urs.cz/item/CS_URS_2025_01/998711101" TargetMode="External" /><Relationship Id="rId79" Type="http://schemas.openxmlformats.org/officeDocument/2006/relationships/hyperlink" Target="https://podminky.urs.cz/item/CS_URS_2025_01/741122131" TargetMode="External" /><Relationship Id="rId80" Type="http://schemas.openxmlformats.org/officeDocument/2006/relationships/hyperlink" Target="https://podminky.urs.cz/item/CS_URS_2025_01/998741101" TargetMode="External" /><Relationship Id="rId81" Type="http://schemas.openxmlformats.org/officeDocument/2006/relationships/hyperlink" Target="https://podminky.urs.cz/item/CS_URS_2025_01/767590122" TargetMode="External" /><Relationship Id="rId82" Type="http://schemas.openxmlformats.org/officeDocument/2006/relationships/hyperlink" Target="https://podminky.urs.cz/item/CS_URS_2025_01/767590192" TargetMode="External" /><Relationship Id="rId83" Type="http://schemas.openxmlformats.org/officeDocument/2006/relationships/hyperlink" Target="https://podminky.urs.cz/item/CS_URS_2025_01/767995115" TargetMode="External" /><Relationship Id="rId84" Type="http://schemas.openxmlformats.org/officeDocument/2006/relationships/hyperlink" Target="https://podminky.urs.cz/item/CS_URS_2025_01/767995116" TargetMode="External" /><Relationship Id="rId85" Type="http://schemas.openxmlformats.org/officeDocument/2006/relationships/hyperlink" Target="https://podminky.urs.cz/item/CS_URS_2025_01/998767101" TargetMode="External" /><Relationship Id="rId8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113151111" TargetMode="External" /><Relationship Id="rId2" Type="http://schemas.openxmlformats.org/officeDocument/2006/relationships/hyperlink" Target="https://podminky.urs.cz/item/CS_URS_2025_01/121151123" TargetMode="External" /><Relationship Id="rId3" Type="http://schemas.openxmlformats.org/officeDocument/2006/relationships/hyperlink" Target="https://podminky.urs.cz/item/CS_URS_2025_01/181951112" TargetMode="External" /><Relationship Id="rId4" Type="http://schemas.openxmlformats.org/officeDocument/2006/relationships/hyperlink" Target="https://podminky.urs.cz/item/CS_URS_2025_01/291211111" TargetMode="External" /><Relationship Id="rId5" Type="http://schemas.openxmlformats.org/officeDocument/2006/relationships/hyperlink" Target="https://podminky.urs.cz/item/CS_URS_2025_01/561081121" TargetMode="External" /><Relationship Id="rId6" Type="http://schemas.openxmlformats.org/officeDocument/2006/relationships/hyperlink" Target="https://podminky.urs.cz/item/CS_URS_2025_01/566201111" TargetMode="External" /><Relationship Id="rId7" Type="http://schemas.openxmlformats.org/officeDocument/2006/relationships/hyperlink" Target="https://podminky.urs.cz/item/CS_URS_2025_01/569903311" TargetMode="External" /><Relationship Id="rId8" Type="http://schemas.openxmlformats.org/officeDocument/2006/relationships/hyperlink" Target="https://podminky.urs.cz/item/CS_URS_2025_01/919722152" TargetMode="External" /><Relationship Id="rId9" Type="http://schemas.openxmlformats.org/officeDocument/2006/relationships/hyperlink" Target="https://podminky.urs.cz/item/CS_URS_2025_01/919722712" TargetMode="External" /><Relationship Id="rId10" Type="http://schemas.openxmlformats.org/officeDocument/2006/relationships/hyperlink" Target="https://podminky.urs.cz/item/CS_URS_2025_01/919726123" TargetMode="External" /><Relationship Id="rId11" Type="http://schemas.openxmlformats.org/officeDocument/2006/relationships/hyperlink" Target="https://podminky.urs.cz/item/CS_URS_2025_01/998323011" TargetMode="External" /><Relationship Id="rId1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162251102" TargetMode="External" /><Relationship Id="rId2" Type="http://schemas.openxmlformats.org/officeDocument/2006/relationships/hyperlink" Target="https://podminky.urs.cz/item/CS_URS_2025_01/171151111" TargetMode="External" /><Relationship Id="rId3" Type="http://schemas.openxmlformats.org/officeDocument/2006/relationships/hyperlink" Target="https://podminky.urs.cz/item/CS_URS_2025_01/291211111" TargetMode="External" /><Relationship Id="rId4" Type="http://schemas.openxmlformats.org/officeDocument/2006/relationships/hyperlink" Target="https://podminky.urs.cz/item/CS_URS_2025_01/561081121" TargetMode="External" /><Relationship Id="rId5" Type="http://schemas.openxmlformats.org/officeDocument/2006/relationships/hyperlink" Target="https://podminky.urs.cz/item/CS_URS_2025_01/566201111" TargetMode="External" /><Relationship Id="rId6" Type="http://schemas.openxmlformats.org/officeDocument/2006/relationships/hyperlink" Target="https://podminky.urs.cz/item/CS_URS_2025_01/919722152" TargetMode="External" /><Relationship Id="rId7" Type="http://schemas.openxmlformats.org/officeDocument/2006/relationships/hyperlink" Target="https://podminky.urs.cz/item/CS_URS_2025_01/919722712" TargetMode="External" /><Relationship Id="rId8" Type="http://schemas.openxmlformats.org/officeDocument/2006/relationships/hyperlink" Target="https://podminky.urs.cz/item/CS_URS_2025_01/919726123" TargetMode="External" /><Relationship Id="rId9" Type="http://schemas.openxmlformats.org/officeDocument/2006/relationships/hyperlink" Target="https://podminky.urs.cz/item/CS_URS_2025_01/998323011" TargetMode="External" /><Relationship Id="rId1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62251102" TargetMode="External" /><Relationship Id="rId2" Type="http://schemas.openxmlformats.org/officeDocument/2006/relationships/hyperlink" Target="https://podminky.urs.cz/item/CS_URS_2025_01/171151111" TargetMode="External" /><Relationship Id="rId3" Type="http://schemas.openxmlformats.org/officeDocument/2006/relationships/hyperlink" Target="https://podminky.urs.cz/item/CS_URS_2025_01/291211111" TargetMode="External" /><Relationship Id="rId4" Type="http://schemas.openxmlformats.org/officeDocument/2006/relationships/hyperlink" Target="https://podminky.urs.cz/item/CS_URS_2025_01/561081121" TargetMode="External" /><Relationship Id="rId5" Type="http://schemas.openxmlformats.org/officeDocument/2006/relationships/hyperlink" Target="https://podminky.urs.cz/item/CS_URS_2025_01/566201111" TargetMode="External" /><Relationship Id="rId6" Type="http://schemas.openxmlformats.org/officeDocument/2006/relationships/hyperlink" Target="https://podminky.urs.cz/item/CS_URS_2025_01/919722152" TargetMode="External" /><Relationship Id="rId7" Type="http://schemas.openxmlformats.org/officeDocument/2006/relationships/hyperlink" Target="https://podminky.urs.cz/item/CS_URS_2025_01/919722712" TargetMode="External" /><Relationship Id="rId8" Type="http://schemas.openxmlformats.org/officeDocument/2006/relationships/hyperlink" Target="https://podminky.urs.cz/item/CS_URS_2025_01/919726123" TargetMode="External" /><Relationship Id="rId9" Type="http://schemas.openxmlformats.org/officeDocument/2006/relationships/hyperlink" Target="https://podminky.urs.cz/item/CS_URS_2025_01/998323011" TargetMode="External" /><Relationship Id="rId1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1/998741101" TargetMode="External" /><Relationship Id="rId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998323011" TargetMode="External" /><Relationship Id="rId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12101101" TargetMode="External" /><Relationship Id="rId2" Type="http://schemas.openxmlformats.org/officeDocument/2006/relationships/hyperlink" Target="https://podminky.urs.cz/item/CS_URS_2025_01/112101102" TargetMode="External" /><Relationship Id="rId3" Type="http://schemas.openxmlformats.org/officeDocument/2006/relationships/hyperlink" Target="https://podminky.urs.cz/item/CS_URS_2025_01/112101104" TargetMode="External" /><Relationship Id="rId4" Type="http://schemas.openxmlformats.org/officeDocument/2006/relationships/hyperlink" Target="https://podminky.urs.cz/item/CS_URS_2025_01/112251101" TargetMode="External" /><Relationship Id="rId5" Type="http://schemas.openxmlformats.org/officeDocument/2006/relationships/hyperlink" Target="https://podminky.urs.cz/item/CS_URS_2025_01/112251102" TargetMode="External" /><Relationship Id="rId6" Type="http://schemas.openxmlformats.org/officeDocument/2006/relationships/hyperlink" Target="https://podminky.urs.cz/item/CS_URS_2025_01/112251104" TargetMode="External" /><Relationship Id="rId7" Type="http://schemas.openxmlformats.org/officeDocument/2006/relationships/hyperlink" Target="https://podminky.urs.cz/item/CS_URS_2025_01/162201411" TargetMode="External" /><Relationship Id="rId8" Type="http://schemas.openxmlformats.org/officeDocument/2006/relationships/hyperlink" Target="https://podminky.urs.cz/item/CS_URS_2025_01/162201412" TargetMode="External" /><Relationship Id="rId9" Type="http://schemas.openxmlformats.org/officeDocument/2006/relationships/hyperlink" Target="https://podminky.urs.cz/item/CS_URS_2025_01/162201414" TargetMode="External" /><Relationship Id="rId10" Type="http://schemas.openxmlformats.org/officeDocument/2006/relationships/hyperlink" Target="https://podminky.urs.cz/item/CS_URS_2025_01/174251201" TargetMode="External" /><Relationship Id="rId1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28</v>
      </c>
      <c r="AO10" s="24"/>
      <c r="AP10" s="24"/>
      <c r="AQ10" s="24"/>
      <c r="AR10" s="22"/>
      <c r="BE10" s="33"/>
      <c r="BS10" s="19" t="s">
        <v>6</v>
      </c>
    </row>
    <row r="11" s="1" customFormat="1" ht="18.48"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31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33</v>
      </c>
      <c r="AO13" s="24"/>
      <c r="AP13" s="24"/>
      <c r="AQ13" s="24"/>
      <c r="AR13" s="22"/>
      <c r="BE13" s="33"/>
      <c r="BS13" s="19" t="s">
        <v>6</v>
      </c>
    </row>
    <row r="14">
      <c r="B14" s="23"/>
      <c r="C14" s="24"/>
      <c r="D14" s="24"/>
      <c r="E14" s="36" t="s">
        <v>33</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33</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35</v>
      </c>
      <c r="AO16" s="24"/>
      <c r="AP16" s="24"/>
      <c r="AQ16" s="24"/>
      <c r="AR16" s="22"/>
      <c r="BE16" s="33"/>
      <c r="BS16" s="19" t="s">
        <v>4</v>
      </c>
    </row>
    <row r="17" s="1" customFormat="1" ht="18.48" customHeight="1">
      <c r="B17" s="23"/>
      <c r="C17" s="24"/>
      <c r="D17" s="24"/>
      <c r="E17" s="29"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37</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H19-021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Jez Šargoun, Malá Voda - rekonstrukce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U Šargounského mlýna</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14. 4. 2021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Povodí Moravy, státní podnik</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HG Partner s.r.o.</v>
      </c>
      <c r="AN49" s="66"/>
      <c r="AO49" s="66"/>
      <c r="AP49" s="66"/>
      <c r="AQ49" s="42"/>
      <c r="AR49" s="46"/>
      <c r="AS49" s="76" t="s">
        <v>57</v>
      </c>
      <c r="AT49" s="77"/>
      <c r="AU49" s="78"/>
      <c r="AV49" s="78"/>
      <c r="AW49" s="78"/>
      <c r="AX49" s="78"/>
      <c r="AY49" s="78"/>
      <c r="AZ49" s="78"/>
      <c r="BA49" s="78"/>
      <c r="BB49" s="78"/>
      <c r="BC49" s="78"/>
      <c r="BD49" s="79"/>
      <c r="BE49" s="40"/>
    </row>
    <row r="50" s="2" customFormat="1" ht="15.15" customHeight="1">
      <c r="A50" s="40"/>
      <c r="B50" s="41"/>
      <c r="C50" s="34" t="s">
        <v>32</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39</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ROUND(SUM(AG55:AG68),2)</f>
        <v>0</v>
      </c>
      <c r="AH54" s="103"/>
      <c r="AI54" s="103"/>
      <c r="AJ54" s="103"/>
      <c r="AK54" s="103"/>
      <c r="AL54" s="103"/>
      <c r="AM54" s="103"/>
      <c r="AN54" s="104">
        <f>SUM(AG54,AT54)</f>
        <v>0</v>
      </c>
      <c r="AO54" s="104"/>
      <c r="AP54" s="104"/>
      <c r="AQ54" s="105" t="s">
        <v>21</v>
      </c>
      <c r="AR54" s="106"/>
      <c r="AS54" s="107">
        <f>ROUND(SUM(AS55:AS68),2)</f>
        <v>0</v>
      </c>
      <c r="AT54" s="108">
        <f>ROUND(SUM(AV54:AW54),2)</f>
        <v>0</v>
      </c>
      <c r="AU54" s="109">
        <f>ROUND(SUM(AU55:AU68),5)</f>
        <v>0</v>
      </c>
      <c r="AV54" s="108">
        <f>ROUND(AZ54*L29,2)</f>
        <v>0</v>
      </c>
      <c r="AW54" s="108">
        <f>ROUND(BA54*L30,2)</f>
        <v>0</v>
      </c>
      <c r="AX54" s="108">
        <f>ROUND(BB54*L29,2)</f>
        <v>0</v>
      </c>
      <c r="AY54" s="108">
        <f>ROUND(BC54*L30,2)</f>
        <v>0</v>
      </c>
      <c r="AZ54" s="108">
        <f>ROUND(SUM(AZ55:AZ68),2)</f>
        <v>0</v>
      </c>
      <c r="BA54" s="108">
        <f>ROUND(SUM(BA55:BA68),2)</f>
        <v>0</v>
      </c>
      <c r="BB54" s="108">
        <f>ROUND(SUM(BB55:BB68),2)</f>
        <v>0</v>
      </c>
      <c r="BC54" s="108">
        <f>ROUND(SUM(BC55:BC68),2)</f>
        <v>0</v>
      </c>
      <c r="BD54" s="110">
        <f>ROUND(SUM(BD55:BD68),2)</f>
        <v>0</v>
      </c>
      <c r="BE54" s="6"/>
      <c r="BS54" s="111" t="s">
        <v>76</v>
      </c>
      <c r="BT54" s="111" t="s">
        <v>77</v>
      </c>
      <c r="BU54" s="112" t="s">
        <v>78</v>
      </c>
      <c r="BV54" s="111" t="s">
        <v>79</v>
      </c>
      <c r="BW54" s="111" t="s">
        <v>5</v>
      </c>
      <c r="BX54" s="111" t="s">
        <v>80</v>
      </c>
      <c r="CL54" s="111" t="s">
        <v>19</v>
      </c>
    </row>
    <row r="55" s="7" customFormat="1" ht="24.75" customHeight="1">
      <c r="A55" s="113" t="s">
        <v>81</v>
      </c>
      <c r="B55" s="114"/>
      <c r="C55" s="115"/>
      <c r="D55" s="116" t="s">
        <v>82</v>
      </c>
      <c r="E55" s="116"/>
      <c r="F55" s="116"/>
      <c r="G55" s="116"/>
      <c r="H55" s="116"/>
      <c r="I55" s="117"/>
      <c r="J55" s="116" t="s">
        <v>83</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'PS 01.1 - Technologie jez...'!J30</f>
        <v>0</v>
      </c>
      <c r="AH55" s="117"/>
      <c r="AI55" s="117"/>
      <c r="AJ55" s="117"/>
      <c r="AK55" s="117"/>
      <c r="AL55" s="117"/>
      <c r="AM55" s="117"/>
      <c r="AN55" s="118">
        <f>SUM(AG55,AT55)</f>
        <v>0</v>
      </c>
      <c r="AO55" s="117"/>
      <c r="AP55" s="117"/>
      <c r="AQ55" s="119" t="s">
        <v>84</v>
      </c>
      <c r="AR55" s="120"/>
      <c r="AS55" s="121">
        <v>0</v>
      </c>
      <c r="AT55" s="122">
        <f>ROUND(SUM(AV55:AW55),2)</f>
        <v>0</v>
      </c>
      <c r="AU55" s="123">
        <f>'PS 01.1 - Technologie jez...'!P91</f>
        <v>0</v>
      </c>
      <c r="AV55" s="122">
        <f>'PS 01.1 - Technologie jez...'!J33</f>
        <v>0</v>
      </c>
      <c r="AW55" s="122">
        <f>'PS 01.1 - Technologie jez...'!J34</f>
        <v>0</v>
      </c>
      <c r="AX55" s="122">
        <f>'PS 01.1 - Technologie jez...'!J35</f>
        <v>0</v>
      </c>
      <c r="AY55" s="122">
        <f>'PS 01.1 - Technologie jez...'!J36</f>
        <v>0</v>
      </c>
      <c r="AZ55" s="122">
        <f>'PS 01.1 - Technologie jez...'!F33</f>
        <v>0</v>
      </c>
      <c r="BA55" s="122">
        <f>'PS 01.1 - Technologie jez...'!F34</f>
        <v>0</v>
      </c>
      <c r="BB55" s="122">
        <f>'PS 01.1 - Technologie jez...'!F35</f>
        <v>0</v>
      </c>
      <c r="BC55" s="122">
        <f>'PS 01.1 - Technologie jez...'!F36</f>
        <v>0</v>
      </c>
      <c r="BD55" s="124">
        <f>'PS 01.1 - Technologie jez...'!F37</f>
        <v>0</v>
      </c>
      <c r="BE55" s="7"/>
      <c r="BT55" s="125" t="s">
        <v>85</v>
      </c>
      <c r="BV55" s="125" t="s">
        <v>79</v>
      </c>
      <c r="BW55" s="125" t="s">
        <v>86</v>
      </c>
      <c r="BX55" s="125" t="s">
        <v>5</v>
      </c>
      <c r="CL55" s="125" t="s">
        <v>19</v>
      </c>
      <c r="CM55" s="125" t="s">
        <v>87</v>
      </c>
    </row>
    <row r="56" s="7" customFormat="1" ht="24.75" customHeight="1">
      <c r="A56" s="113" t="s">
        <v>81</v>
      </c>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'PS 01.2 - Technologie jez...'!J30</f>
        <v>0</v>
      </c>
      <c r="AH56" s="117"/>
      <c r="AI56" s="117"/>
      <c r="AJ56" s="117"/>
      <c r="AK56" s="117"/>
      <c r="AL56" s="117"/>
      <c r="AM56" s="117"/>
      <c r="AN56" s="118">
        <f>SUM(AG56,AT56)</f>
        <v>0</v>
      </c>
      <c r="AO56" s="117"/>
      <c r="AP56" s="117"/>
      <c r="AQ56" s="119" t="s">
        <v>84</v>
      </c>
      <c r="AR56" s="120"/>
      <c r="AS56" s="121">
        <v>0</v>
      </c>
      <c r="AT56" s="122">
        <f>ROUND(SUM(AV56:AW56),2)</f>
        <v>0</v>
      </c>
      <c r="AU56" s="123">
        <f>'PS 01.2 - Technologie jez...'!P82</f>
        <v>0</v>
      </c>
      <c r="AV56" s="122">
        <f>'PS 01.2 - Technologie jez...'!J33</f>
        <v>0</v>
      </c>
      <c r="AW56" s="122">
        <f>'PS 01.2 - Technologie jez...'!J34</f>
        <v>0</v>
      </c>
      <c r="AX56" s="122">
        <f>'PS 01.2 - Technologie jez...'!J35</f>
        <v>0</v>
      </c>
      <c r="AY56" s="122">
        <f>'PS 01.2 - Technologie jez...'!J36</f>
        <v>0</v>
      </c>
      <c r="AZ56" s="122">
        <f>'PS 01.2 - Technologie jez...'!F33</f>
        <v>0</v>
      </c>
      <c r="BA56" s="122">
        <f>'PS 01.2 - Technologie jez...'!F34</f>
        <v>0</v>
      </c>
      <c r="BB56" s="122">
        <f>'PS 01.2 - Technologie jez...'!F35</f>
        <v>0</v>
      </c>
      <c r="BC56" s="122">
        <f>'PS 01.2 - Technologie jez...'!F36</f>
        <v>0</v>
      </c>
      <c r="BD56" s="124">
        <f>'PS 01.2 - Technologie jez...'!F37</f>
        <v>0</v>
      </c>
      <c r="BE56" s="7"/>
      <c r="BT56" s="125" t="s">
        <v>85</v>
      </c>
      <c r="BV56" s="125" t="s">
        <v>79</v>
      </c>
      <c r="BW56" s="125" t="s">
        <v>90</v>
      </c>
      <c r="BX56" s="125" t="s">
        <v>5</v>
      </c>
      <c r="CL56" s="125" t="s">
        <v>19</v>
      </c>
      <c r="CM56" s="125" t="s">
        <v>87</v>
      </c>
    </row>
    <row r="57" s="7" customFormat="1" ht="16.5" customHeight="1">
      <c r="A57" s="113" t="s">
        <v>81</v>
      </c>
      <c r="B57" s="114"/>
      <c r="C57" s="115"/>
      <c r="D57" s="116" t="s">
        <v>91</v>
      </c>
      <c r="E57" s="116"/>
      <c r="F57" s="116"/>
      <c r="G57" s="116"/>
      <c r="H57" s="116"/>
      <c r="I57" s="117"/>
      <c r="J57" s="116" t="s">
        <v>92</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'PS 02 - Stavidlový uzávěr'!J30</f>
        <v>0</v>
      </c>
      <c r="AH57" s="117"/>
      <c r="AI57" s="117"/>
      <c r="AJ57" s="117"/>
      <c r="AK57" s="117"/>
      <c r="AL57" s="117"/>
      <c r="AM57" s="117"/>
      <c r="AN57" s="118">
        <f>SUM(AG57,AT57)</f>
        <v>0</v>
      </c>
      <c r="AO57" s="117"/>
      <c r="AP57" s="117"/>
      <c r="AQ57" s="119" t="s">
        <v>84</v>
      </c>
      <c r="AR57" s="120"/>
      <c r="AS57" s="121">
        <v>0</v>
      </c>
      <c r="AT57" s="122">
        <f>ROUND(SUM(AV57:AW57),2)</f>
        <v>0</v>
      </c>
      <c r="AU57" s="123">
        <f>'PS 02 - Stavidlový uzávěr'!P81</f>
        <v>0</v>
      </c>
      <c r="AV57" s="122">
        <f>'PS 02 - Stavidlový uzávěr'!J33</f>
        <v>0</v>
      </c>
      <c r="AW57" s="122">
        <f>'PS 02 - Stavidlový uzávěr'!J34</f>
        <v>0</v>
      </c>
      <c r="AX57" s="122">
        <f>'PS 02 - Stavidlový uzávěr'!J35</f>
        <v>0</v>
      </c>
      <c r="AY57" s="122">
        <f>'PS 02 - Stavidlový uzávěr'!J36</f>
        <v>0</v>
      </c>
      <c r="AZ57" s="122">
        <f>'PS 02 - Stavidlový uzávěr'!F33</f>
        <v>0</v>
      </c>
      <c r="BA57" s="122">
        <f>'PS 02 - Stavidlový uzávěr'!F34</f>
        <v>0</v>
      </c>
      <c r="BB57" s="122">
        <f>'PS 02 - Stavidlový uzávěr'!F35</f>
        <v>0</v>
      </c>
      <c r="BC57" s="122">
        <f>'PS 02 - Stavidlový uzávěr'!F36</f>
        <v>0</v>
      </c>
      <c r="BD57" s="124">
        <f>'PS 02 - Stavidlový uzávěr'!F37</f>
        <v>0</v>
      </c>
      <c r="BE57" s="7"/>
      <c r="BT57" s="125" t="s">
        <v>85</v>
      </c>
      <c r="BV57" s="125" t="s">
        <v>79</v>
      </c>
      <c r="BW57" s="125" t="s">
        <v>93</v>
      </c>
      <c r="BX57" s="125" t="s">
        <v>5</v>
      </c>
      <c r="CL57" s="125" t="s">
        <v>19</v>
      </c>
      <c r="CM57" s="125" t="s">
        <v>87</v>
      </c>
    </row>
    <row r="58" s="7" customFormat="1" ht="24.75" customHeight="1">
      <c r="A58" s="113" t="s">
        <v>81</v>
      </c>
      <c r="B58" s="114"/>
      <c r="C58" s="115"/>
      <c r="D58" s="116" t="s">
        <v>94</v>
      </c>
      <c r="E58" s="116"/>
      <c r="F58" s="116"/>
      <c r="G58" s="116"/>
      <c r="H58" s="116"/>
      <c r="I58" s="117"/>
      <c r="J58" s="116" t="s">
        <v>95</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01.1 - Jezové těleso'!J30</f>
        <v>0</v>
      </c>
      <c r="AH58" s="117"/>
      <c r="AI58" s="117"/>
      <c r="AJ58" s="117"/>
      <c r="AK58" s="117"/>
      <c r="AL58" s="117"/>
      <c r="AM58" s="117"/>
      <c r="AN58" s="118">
        <f>SUM(AG58,AT58)</f>
        <v>0</v>
      </c>
      <c r="AO58" s="117"/>
      <c r="AP58" s="117"/>
      <c r="AQ58" s="119" t="s">
        <v>84</v>
      </c>
      <c r="AR58" s="120"/>
      <c r="AS58" s="121">
        <v>0</v>
      </c>
      <c r="AT58" s="122">
        <f>ROUND(SUM(AV58:AW58),2)</f>
        <v>0</v>
      </c>
      <c r="AU58" s="123">
        <f>'SO 01.1 - Jezové těleso'!P86</f>
        <v>0</v>
      </c>
      <c r="AV58" s="122">
        <f>'SO 01.1 - Jezové těleso'!J33</f>
        <v>0</v>
      </c>
      <c r="AW58" s="122">
        <f>'SO 01.1 - Jezové těleso'!J34</f>
        <v>0</v>
      </c>
      <c r="AX58" s="122">
        <f>'SO 01.1 - Jezové těleso'!J35</f>
        <v>0</v>
      </c>
      <c r="AY58" s="122">
        <f>'SO 01.1 - Jezové těleso'!J36</f>
        <v>0</v>
      </c>
      <c r="AZ58" s="122">
        <f>'SO 01.1 - Jezové těleso'!F33</f>
        <v>0</v>
      </c>
      <c r="BA58" s="122">
        <f>'SO 01.1 - Jezové těleso'!F34</f>
        <v>0</v>
      </c>
      <c r="BB58" s="122">
        <f>'SO 01.1 - Jezové těleso'!F35</f>
        <v>0</v>
      </c>
      <c r="BC58" s="122">
        <f>'SO 01.1 - Jezové těleso'!F36</f>
        <v>0</v>
      </c>
      <c r="BD58" s="124">
        <f>'SO 01.1 - Jezové těleso'!F37</f>
        <v>0</v>
      </c>
      <c r="BE58" s="7"/>
      <c r="BT58" s="125" t="s">
        <v>85</v>
      </c>
      <c r="BV58" s="125" t="s">
        <v>79</v>
      </c>
      <c r="BW58" s="125" t="s">
        <v>96</v>
      </c>
      <c r="BX58" s="125" t="s">
        <v>5</v>
      </c>
      <c r="CL58" s="125" t="s">
        <v>19</v>
      </c>
      <c r="CM58" s="125" t="s">
        <v>87</v>
      </c>
    </row>
    <row r="59" s="7" customFormat="1" ht="24.75" customHeight="1">
      <c r="A59" s="113" t="s">
        <v>81</v>
      </c>
      <c r="B59" s="114"/>
      <c r="C59" s="115"/>
      <c r="D59" s="116" t="s">
        <v>97</v>
      </c>
      <c r="E59" s="116"/>
      <c r="F59" s="116"/>
      <c r="G59" s="116"/>
      <c r="H59" s="116"/>
      <c r="I59" s="117"/>
      <c r="J59" s="116" t="s">
        <v>98</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01.2 - Štěrková propusť'!J30</f>
        <v>0</v>
      </c>
      <c r="AH59" s="117"/>
      <c r="AI59" s="117"/>
      <c r="AJ59" s="117"/>
      <c r="AK59" s="117"/>
      <c r="AL59" s="117"/>
      <c r="AM59" s="117"/>
      <c r="AN59" s="118">
        <f>SUM(AG59,AT59)</f>
        <v>0</v>
      </c>
      <c r="AO59" s="117"/>
      <c r="AP59" s="117"/>
      <c r="AQ59" s="119" t="s">
        <v>84</v>
      </c>
      <c r="AR59" s="120"/>
      <c r="AS59" s="121">
        <v>0</v>
      </c>
      <c r="AT59" s="122">
        <f>ROUND(SUM(AV59:AW59),2)</f>
        <v>0</v>
      </c>
      <c r="AU59" s="123">
        <f>'SO 01.2 - Štěrková propusť'!P89</f>
        <v>0</v>
      </c>
      <c r="AV59" s="122">
        <f>'SO 01.2 - Štěrková propusť'!J33</f>
        <v>0</v>
      </c>
      <c r="AW59" s="122">
        <f>'SO 01.2 - Štěrková propusť'!J34</f>
        <v>0</v>
      </c>
      <c r="AX59" s="122">
        <f>'SO 01.2 - Štěrková propusť'!J35</f>
        <v>0</v>
      </c>
      <c r="AY59" s="122">
        <f>'SO 01.2 - Štěrková propusť'!J36</f>
        <v>0</v>
      </c>
      <c r="AZ59" s="122">
        <f>'SO 01.2 - Štěrková propusť'!F33</f>
        <v>0</v>
      </c>
      <c r="BA59" s="122">
        <f>'SO 01.2 - Štěrková propusť'!F34</f>
        <v>0</v>
      </c>
      <c r="BB59" s="122">
        <f>'SO 01.2 - Štěrková propusť'!F35</f>
        <v>0</v>
      </c>
      <c r="BC59" s="122">
        <f>'SO 01.2 - Štěrková propusť'!F36</f>
        <v>0</v>
      </c>
      <c r="BD59" s="124">
        <f>'SO 01.2 - Štěrková propusť'!F37</f>
        <v>0</v>
      </c>
      <c r="BE59" s="7"/>
      <c r="BT59" s="125" t="s">
        <v>85</v>
      </c>
      <c r="BV59" s="125" t="s">
        <v>79</v>
      </c>
      <c r="BW59" s="125" t="s">
        <v>99</v>
      </c>
      <c r="BX59" s="125" t="s">
        <v>5</v>
      </c>
      <c r="CL59" s="125" t="s">
        <v>19</v>
      </c>
      <c r="CM59" s="125" t="s">
        <v>87</v>
      </c>
    </row>
    <row r="60" s="7" customFormat="1" ht="24.75" customHeight="1">
      <c r="A60" s="113" t="s">
        <v>81</v>
      </c>
      <c r="B60" s="114"/>
      <c r="C60" s="115"/>
      <c r="D60" s="116" t="s">
        <v>100</v>
      </c>
      <c r="E60" s="116"/>
      <c r="F60" s="116"/>
      <c r="G60" s="116"/>
      <c r="H60" s="116"/>
      <c r="I60" s="117"/>
      <c r="J60" s="116" t="s">
        <v>101</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01.3 - Úprava dna'!J30</f>
        <v>0</v>
      </c>
      <c r="AH60" s="117"/>
      <c r="AI60" s="117"/>
      <c r="AJ60" s="117"/>
      <c r="AK60" s="117"/>
      <c r="AL60" s="117"/>
      <c r="AM60" s="117"/>
      <c r="AN60" s="118">
        <f>SUM(AG60,AT60)</f>
        <v>0</v>
      </c>
      <c r="AO60" s="117"/>
      <c r="AP60" s="117"/>
      <c r="AQ60" s="119" t="s">
        <v>84</v>
      </c>
      <c r="AR60" s="120"/>
      <c r="AS60" s="121">
        <v>0</v>
      </c>
      <c r="AT60" s="122">
        <f>ROUND(SUM(AV60:AW60),2)</f>
        <v>0</v>
      </c>
      <c r="AU60" s="123">
        <f>'SO 01.3 - Úprava dna'!P82</f>
        <v>0</v>
      </c>
      <c r="AV60" s="122">
        <f>'SO 01.3 - Úprava dna'!J33</f>
        <v>0</v>
      </c>
      <c r="AW60" s="122">
        <f>'SO 01.3 - Úprava dna'!J34</f>
        <v>0</v>
      </c>
      <c r="AX60" s="122">
        <f>'SO 01.3 - Úprava dna'!J35</f>
        <v>0</v>
      </c>
      <c r="AY60" s="122">
        <f>'SO 01.3 - Úprava dna'!J36</f>
        <v>0</v>
      </c>
      <c r="AZ60" s="122">
        <f>'SO 01.3 - Úprava dna'!F33</f>
        <v>0</v>
      </c>
      <c r="BA60" s="122">
        <f>'SO 01.3 - Úprava dna'!F34</f>
        <v>0</v>
      </c>
      <c r="BB60" s="122">
        <f>'SO 01.3 - Úprava dna'!F35</f>
        <v>0</v>
      </c>
      <c r="BC60" s="122">
        <f>'SO 01.3 - Úprava dna'!F36</f>
        <v>0</v>
      </c>
      <c r="BD60" s="124">
        <f>'SO 01.3 - Úprava dna'!F37</f>
        <v>0</v>
      </c>
      <c r="BE60" s="7"/>
      <c r="BT60" s="125" t="s">
        <v>85</v>
      </c>
      <c r="BV60" s="125" t="s">
        <v>79</v>
      </c>
      <c r="BW60" s="125" t="s">
        <v>102</v>
      </c>
      <c r="BX60" s="125" t="s">
        <v>5</v>
      </c>
      <c r="CL60" s="125" t="s">
        <v>19</v>
      </c>
      <c r="CM60" s="125" t="s">
        <v>87</v>
      </c>
    </row>
    <row r="61" s="7" customFormat="1" ht="16.5" customHeight="1">
      <c r="A61" s="113" t="s">
        <v>81</v>
      </c>
      <c r="B61" s="114"/>
      <c r="C61" s="115"/>
      <c r="D61" s="116" t="s">
        <v>103</v>
      </c>
      <c r="E61" s="116"/>
      <c r="F61" s="116"/>
      <c r="G61" s="116"/>
      <c r="H61" s="116"/>
      <c r="I61" s="117"/>
      <c r="J61" s="116" t="s">
        <v>104</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02 - Rybí přechod - by...'!J30</f>
        <v>0</v>
      </c>
      <c r="AH61" s="117"/>
      <c r="AI61" s="117"/>
      <c r="AJ61" s="117"/>
      <c r="AK61" s="117"/>
      <c r="AL61" s="117"/>
      <c r="AM61" s="117"/>
      <c r="AN61" s="118">
        <f>SUM(AG61,AT61)</f>
        <v>0</v>
      </c>
      <c r="AO61" s="117"/>
      <c r="AP61" s="117"/>
      <c r="AQ61" s="119" t="s">
        <v>84</v>
      </c>
      <c r="AR61" s="120"/>
      <c r="AS61" s="121">
        <v>0</v>
      </c>
      <c r="AT61" s="122">
        <f>ROUND(SUM(AV61:AW61),2)</f>
        <v>0</v>
      </c>
      <c r="AU61" s="123">
        <f>'SO 02 - Rybí přechod - by...'!P93</f>
        <v>0</v>
      </c>
      <c r="AV61" s="122">
        <f>'SO 02 - Rybí přechod - by...'!J33</f>
        <v>0</v>
      </c>
      <c r="AW61" s="122">
        <f>'SO 02 - Rybí přechod - by...'!J34</f>
        <v>0</v>
      </c>
      <c r="AX61" s="122">
        <f>'SO 02 - Rybí přechod - by...'!J35</f>
        <v>0</v>
      </c>
      <c r="AY61" s="122">
        <f>'SO 02 - Rybí přechod - by...'!J36</f>
        <v>0</v>
      </c>
      <c r="AZ61" s="122">
        <f>'SO 02 - Rybí přechod - by...'!F33</f>
        <v>0</v>
      </c>
      <c r="BA61" s="122">
        <f>'SO 02 - Rybí přechod - by...'!F34</f>
        <v>0</v>
      </c>
      <c r="BB61" s="122">
        <f>'SO 02 - Rybí přechod - by...'!F35</f>
        <v>0</v>
      </c>
      <c r="BC61" s="122">
        <f>'SO 02 - Rybí přechod - by...'!F36</f>
        <v>0</v>
      </c>
      <c r="BD61" s="124">
        <f>'SO 02 - Rybí přechod - by...'!F37</f>
        <v>0</v>
      </c>
      <c r="BE61" s="7"/>
      <c r="BT61" s="125" t="s">
        <v>85</v>
      </c>
      <c r="BV61" s="125" t="s">
        <v>79</v>
      </c>
      <c r="BW61" s="125" t="s">
        <v>105</v>
      </c>
      <c r="BX61" s="125" t="s">
        <v>5</v>
      </c>
      <c r="CL61" s="125" t="s">
        <v>19</v>
      </c>
      <c r="CM61" s="125" t="s">
        <v>87</v>
      </c>
    </row>
    <row r="62" s="7" customFormat="1" ht="24.75" customHeight="1">
      <c r="A62" s="113" t="s">
        <v>81</v>
      </c>
      <c r="B62" s="114"/>
      <c r="C62" s="115"/>
      <c r="D62" s="116" t="s">
        <v>106</v>
      </c>
      <c r="E62" s="116"/>
      <c r="F62" s="116"/>
      <c r="G62" s="116"/>
      <c r="H62" s="116"/>
      <c r="I62" s="117"/>
      <c r="J62" s="116" t="s">
        <v>107</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'SO 03.1 - Zpevnění koruny...'!J30</f>
        <v>0</v>
      </c>
      <c r="AH62" s="117"/>
      <c r="AI62" s="117"/>
      <c r="AJ62" s="117"/>
      <c r="AK62" s="117"/>
      <c r="AL62" s="117"/>
      <c r="AM62" s="117"/>
      <c r="AN62" s="118">
        <f>SUM(AG62,AT62)</f>
        <v>0</v>
      </c>
      <c r="AO62" s="117"/>
      <c r="AP62" s="117"/>
      <c r="AQ62" s="119" t="s">
        <v>84</v>
      </c>
      <c r="AR62" s="120"/>
      <c r="AS62" s="121">
        <v>0</v>
      </c>
      <c r="AT62" s="122">
        <f>ROUND(SUM(AV62:AW62),2)</f>
        <v>0</v>
      </c>
      <c r="AU62" s="123">
        <f>'SO 03.1 - Zpevnění koruny...'!P85</f>
        <v>0</v>
      </c>
      <c r="AV62" s="122">
        <f>'SO 03.1 - Zpevnění koruny...'!J33</f>
        <v>0</v>
      </c>
      <c r="AW62" s="122">
        <f>'SO 03.1 - Zpevnění koruny...'!J34</f>
        <v>0</v>
      </c>
      <c r="AX62" s="122">
        <f>'SO 03.1 - Zpevnění koruny...'!J35</f>
        <v>0</v>
      </c>
      <c r="AY62" s="122">
        <f>'SO 03.1 - Zpevnění koruny...'!J36</f>
        <v>0</v>
      </c>
      <c r="AZ62" s="122">
        <f>'SO 03.1 - Zpevnění koruny...'!F33</f>
        <v>0</v>
      </c>
      <c r="BA62" s="122">
        <f>'SO 03.1 - Zpevnění koruny...'!F34</f>
        <v>0</v>
      </c>
      <c r="BB62" s="122">
        <f>'SO 03.1 - Zpevnění koruny...'!F35</f>
        <v>0</v>
      </c>
      <c r="BC62" s="122">
        <f>'SO 03.1 - Zpevnění koruny...'!F36</f>
        <v>0</v>
      </c>
      <c r="BD62" s="124">
        <f>'SO 03.1 - Zpevnění koruny...'!F37</f>
        <v>0</v>
      </c>
      <c r="BE62" s="7"/>
      <c r="BT62" s="125" t="s">
        <v>85</v>
      </c>
      <c r="BV62" s="125" t="s">
        <v>79</v>
      </c>
      <c r="BW62" s="125" t="s">
        <v>108</v>
      </c>
      <c r="BX62" s="125" t="s">
        <v>5</v>
      </c>
      <c r="CL62" s="125" t="s">
        <v>19</v>
      </c>
      <c r="CM62" s="125" t="s">
        <v>87</v>
      </c>
    </row>
    <row r="63" s="7" customFormat="1" ht="24.75" customHeight="1">
      <c r="A63" s="113" t="s">
        <v>81</v>
      </c>
      <c r="B63" s="114"/>
      <c r="C63" s="115"/>
      <c r="D63" s="116" t="s">
        <v>109</v>
      </c>
      <c r="E63" s="116"/>
      <c r="F63" s="116"/>
      <c r="G63" s="116"/>
      <c r="H63" s="116"/>
      <c r="I63" s="117"/>
      <c r="J63" s="116" t="s">
        <v>110</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'SO 03.2 - Sjezd do podjezí'!J30</f>
        <v>0</v>
      </c>
      <c r="AH63" s="117"/>
      <c r="AI63" s="117"/>
      <c r="AJ63" s="117"/>
      <c r="AK63" s="117"/>
      <c r="AL63" s="117"/>
      <c r="AM63" s="117"/>
      <c r="AN63" s="118">
        <f>SUM(AG63,AT63)</f>
        <v>0</v>
      </c>
      <c r="AO63" s="117"/>
      <c r="AP63" s="117"/>
      <c r="AQ63" s="119" t="s">
        <v>84</v>
      </c>
      <c r="AR63" s="120"/>
      <c r="AS63" s="121">
        <v>0</v>
      </c>
      <c r="AT63" s="122">
        <f>ROUND(SUM(AV63:AW63),2)</f>
        <v>0</v>
      </c>
      <c r="AU63" s="123">
        <f>'SO 03.2 - Sjezd do podjezí'!P86</f>
        <v>0</v>
      </c>
      <c r="AV63" s="122">
        <f>'SO 03.2 - Sjezd do podjezí'!J33</f>
        <v>0</v>
      </c>
      <c r="AW63" s="122">
        <f>'SO 03.2 - Sjezd do podjezí'!J34</f>
        <v>0</v>
      </c>
      <c r="AX63" s="122">
        <f>'SO 03.2 - Sjezd do podjezí'!J35</f>
        <v>0</v>
      </c>
      <c r="AY63" s="122">
        <f>'SO 03.2 - Sjezd do podjezí'!J36</f>
        <v>0</v>
      </c>
      <c r="AZ63" s="122">
        <f>'SO 03.2 - Sjezd do podjezí'!F33</f>
        <v>0</v>
      </c>
      <c r="BA63" s="122">
        <f>'SO 03.2 - Sjezd do podjezí'!F34</f>
        <v>0</v>
      </c>
      <c r="BB63" s="122">
        <f>'SO 03.2 - Sjezd do podjezí'!F35</f>
        <v>0</v>
      </c>
      <c r="BC63" s="122">
        <f>'SO 03.2 - Sjezd do podjezí'!F36</f>
        <v>0</v>
      </c>
      <c r="BD63" s="124">
        <f>'SO 03.2 - Sjezd do podjezí'!F37</f>
        <v>0</v>
      </c>
      <c r="BE63" s="7"/>
      <c r="BT63" s="125" t="s">
        <v>85</v>
      </c>
      <c r="BV63" s="125" t="s">
        <v>79</v>
      </c>
      <c r="BW63" s="125" t="s">
        <v>111</v>
      </c>
      <c r="BX63" s="125" t="s">
        <v>5</v>
      </c>
      <c r="CL63" s="125" t="s">
        <v>19</v>
      </c>
      <c r="CM63" s="125" t="s">
        <v>87</v>
      </c>
    </row>
    <row r="64" s="7" customFormat="1" ht="24.75" customHeight="1">
      <c r="A64" s="113" t="s">
        <v>81</v>
      </c>
      <c r="B64" s="114"/>
      <c r="C64" s="115"/>
      <c r="D64" s="116" t="s">
        <v>112</v>
      </c>
      <c r="E64" s="116"/>
      <c r="F64" s="116"/>
      <c r="G64" s="116"/>
      <c r="H64" s="116"/>
      <c r="I64" s="117"/>
      <c r="J64" s="116" t="s">
        <v>113</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'SO 03.3 - Sjezd do nadjezí'!J30</f>
        <v>0</v>
      </c>
      <c r="AH64" s="117"/>
      <c r="AI64" s="117"/>
      <c r="AJ64" s="117"/>
      <c r="AK64" s="117"/>
      <c r="AL64" s="117"/>
      <c r="AM64" s="117"/>
      <c r="AN64" s="118">
        <f>SUM(AG64,AT64)</f>
        <v>0</v>
      </c>
      <c r="AO64" s="117"/>
      <c r="AP64" s="117"/>
      <c r="AQ64" s="119" t="s">
        <v>84</v>
      </c>
      <c r="AR64" s="120"/>
      <c r="AS64" s="121">
        <v>0</v>
      </c>
      <c r="AT64" s="122">
        <f>ROUND(SUM(AV64:AW64),2)</f>
        <v>0</v>
      </c>
      <c r="AU64" s="123">
        <f>'SO 03.3 - Sjezd do nadjezí'!P86</f>
        <v>0</v>
      </c>
      <c r="AV64" s="122">
        <f>'SO 03.3 - Sjezd do nadjezí'!J33</f>
        <v>0</v>
      </c>
      <c r="AW64" s="122">
        <f>'SO 03.3 - Sjezd do nadjezí'!J34</f>
        <v>0</v>
      </c>
      <c r="AX64" s="122">
        <f>'SO 03.3 - Sjezd do nadjezí'!J35</f>
        <v>0</v>
      </c>
      <c r="AY64" s="122">
        <f>'SO 03.3 - Sjezd do nadjezí'!J36</f>
        <v>0</v>
      </c>
      <c r="AZ64" s="122">
        <f>'SO 03.3 - Sjezd do nadjezí'!F33</f>
        <v>0</v>
      </c>
      <c r="BA64" s="122">
        <f>'SO 03.3 - Sjezd do nadjezí'!F34</f>
        <v>0</v>
      </c>
      <c r="BB64" s="122">
        <f>'SO 03.3 - Sjezd do nadjezí'!F35</f>
        <v>0</v>
      </c>
      <c r="BC64" s="122">
        <f>'SO 03.3 - Sjezd do nadjezí'!F36</f>
        <v>0</v>
      </c>
      <c r="BD64" s="124">
        <f>'SO 03.3 - Sjezd do nadjezí'!F37</f>
        <v>0</v>
      </c>
      <c r="BE64" s="7"/>
      <c r="BT64" s="125" t="s">
        <v>85</v>
      </c>
      <c r="BV64" s="125" t="s">
        <v>79</v>
      </c>
      <c r="BW64" s="125" t="s">
        <v>114</v>
      </c>
      <c r="BX64" s="125" t="s">
        <v>5</v>
      </c>
      <c r="CL64" s="125" t="s">
        <v>19</v>
      </c>
      <c r="CM64" s="125" t="s">
        <v>87</v>
      </c>
    </row>
    <row r="65" s="7" customFormat="1" ht="24.75" customHeight="1">
      <c r="A65" s="113" t="s">
        <v>81</v>
      </c>
      <c r="B65" s="114"/>
      <c r="C65" s="115"/>
      <c r="D65" s="116" t="s">
        <v>115</v>
      </c>
      <c r="E65" s="116"/>
      <c r="F65" s="116"/>
      <c r="G65" s="116"/>
      <c r="H65" s="116"/>
      <c r="I65" s="117"/>
      <c r="J65" s="116" t="s">
        <v>116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'SO 04.1 - Elektroinstalac...'!J30</f>
        <v>0</v>
      </c>
      <c r="AH65" s="117"/>
      <c r="AI65" s="117"/>
      <c r="AJ65" s="117"/>
      <c r="AK65" s="117"/>
      <c r="AL65" s="117"/>
      <c r="AM65" s="117"/>
      <c r="AN65" s="118">
        <f>SUM(AG65,AT65)</f>
        <v>0</v>
      </c>
      <c r="AO65" s="117"/>
      <c r="AP65" s="117"/>
      <c r="AQ65" s="119" t="s">
        <v>84</v>
      </c>
      <c r="AR65" s="120"/>
      <c r="AS65" s="121">
        <v>0</v>
      </c>
      <c r="AT65" s="122">
        <f>ROUND(SUM(AV65:AW65),2)</f>
        <v>0</v>
      </c>
      <c r="AU65" s="123">
        <f>'SO 04.1 - Elektroinstalac...'!P83</f>
        <v>0</v>
      </c>
      <c r="AV65" s="122">
        <f>'SO 04.1 - Elektroinstalac...'!J33</f>
        <v>0</v>
      </c>
      <c r="AW65" s="122">
        <f>'SO 04.1 - Elektroinstalac...'!J34</f>
        <v>0</v>
      </c>
      <c r="AX65" s="122">
        <f>'SO 04.1 - Elektroinstalac...'!J35</f>
        <v>0</v>
      </c>
      <c r="AY65" s="122">
        <f>'SO 04.1 - Elektroinstalac...'!J36</f>
        <v>0</v>
      </c>
      <c r="AZ65" s="122">
        <f>'SO 04.1 - Elektroinstalac...'!F33</f>
        <v>0</v>
      </c>
      <c r="BA65" s="122">
        <f>'SO 04.1 - Elektroinstalac...'!F34</f>
        <v>0</v>
      </c>
      <c r="BB65" s="122">
        <f>'SO 04.1 - Elektroinstalac...'!F35</f>
        <v>0</v>
      </c>
      <c r="BC65" s="122">
        <f>'SO 04.1 - Elektroinstalac...'!F36</f>
        <v>0</v>
      </c>
      <c r="BD65" s="124">
        <f>'SO 04.1 - Elektroinstalac...'!F37</f>
        <v>0</v>
      </c>
      <c r="BE65" s="7"/>
      <c r="BT65" s="125" t="s">
        <v>85</v>
      </c>
      <c r="BV65" s="125" t="s">
        <v>79</v>
      </c>
      <c r="BW65" s="125" t="s">
        <v>117</v>
      </c>
      <c r="BX65" s="125" t="s">
        <v>5</v>
      </c>
      <c r="CL65" s="125" t="s">
        <v>19</v>
      </c>
      <c r="CM65" s="125" t="s">
        <v>87</v>
      </c>
    </row>
    <row r="66" s="7" customFormat="1" ht="24.75" customHeight="1">
      <c r="A66" s="113" t="s">
        <v>81</v>
      </c>
      <c r="B66" s="114"/>
      <c r="C66" s="115"/>
      <c r="D66" s="116" t="s">
        <v>118</v>
      </c>
      <c r="E66" s="116"/>
      <c r="F66" s="116"/>
      <c r="G66" s="116"/>
      <c r="H66" s="116"/>
      <c r="I66" s="117"/>
      <c r="J66" s="116" t="s">
        <v>119</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'SO 04.2 - Elektroinstalac...'!J30</f>
        <v>0</v>
      </c>
      <c r="AH66" s="117"/>
      <c r="AI66" s="117"/>
      <c r="AJ66" s="117"/>
      <c r="AK66" s="117"/>
      <c r="AL66" s="117"/>
      <c r="AM66" s="117"/>
      <c r="AN66" s="118">
        <f>SUM(AG66,AT66)</f>
        <v>0</v>
      </c>
      <c r="AO66" s="117"/>
      <c r="AP66" s="117"/>
      <c r="AQ66" s="119" t="s">
        <v>84</v>
      </c>
      <c r="AR66" s="120"/>
      <c r="AS66" s="121">
        <v>0</v>
      </c>
      <c r="AT66" s="122">
        <f>ROUND(SUM(AV66:AW66),2)</f>
        <v>0</v>
      </c>
      <c r="AU66" s="123">
        <f>'SO 04.2 - Elektroinstalac...'!P86</f>
        <v>0</v>
      </c>
      <c r="AV66" s="122">
        <f>'SO 04.2 - Elektroinstalac...'!J33</f>
        <v>0</v>
      </c>
      <c r="AW66" s="122">
        <f>'SO 04.2 - Elektroinstalac...'!J34</f>
        <v>0</v>
      </c>
      <c r="AX66" s="122">
        <f>'SO 04.2 - Elektroinstalac...'!J35</f>
        <v>0</v>
      </c>
      <c r="AY66" s="122">
        <f>'SO 04.2 - Elektroinstalac...'!J36</f>
        <v>0</v>
      </c>
      <c r="AZ66" s="122">
        <f>'SO 04.2 - Elektroinstalac...'!F33</f>
        <v>0</v>
      </c>
      <c r="BA66" s="122">
        <f>'SO 04.2 - Elektroinstalac...'!F34</f>
        <v>0</v>
      </c>
      <c r="BB66" s="122">
        <f>'SO 04.2 - Elektroinstalac...'!F35</f>
        <v>0</v>
      </c>
      <c r="BC66" s="122">
        <f>'SO 04.2 - Elektroinstalac...'!F36</f>
        <v>0</v>
      </c>
      <c r="BD66" s="124">
        <f>'SO 04.2 - Elektroinstalac...'!F37</f>
        <v>0</v>
      </c>
      <c r="BE66" s="7"/>
      <c r="BT66" s="125" t="s">
        <v>85</v>
      </c>
      <c r="BV66" s="125" t="s">
        <v>79</v>
      </c>
      <c r="BW66" s="125" t="s">
        <v>120</v>
      </c>
      <c r="BX66" s="125" t="s">
        <v>5</v>
      </c>
      <c r="CL66" s="125" t="s">
        <v>19</v>
      </c>
      <c r="CM66" s="125" t="s">
        <v>87</v>
      </c>
    </row>
    <row r="67" s="7" customFormat="1" ht="16.5" customHeight="1">
      <c r="A67" s="113" t="s">
        <v>81</v>
      </c>
      <c r="B67" s="114"/>
      <c r="C67" s="115"/>
      <c r="D67" s="116" t="s">
        <v>121</v>
      </c>
      <c r="E67" s="116"/>
      <c r="F67" s="116"/>
      <c r="G67" s="116"/>
      <c r="H67" s="116"/>
      <c r="I67" s="117"/>
      <c r="J67" s="116" t="s">
        <v>122</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'SO 05 - Kácení dřevin'!J30</f>
        <v>0</v>
      </c>
      <c r="AH67" s="117"/>
      <c r="AI67" s="117"/>
      <c r="AJ67" s="117"/>
      <c r="AK67" s="117"/>
      <c r="AL67" s="117"/>
      <c r="AM67" s="117"/>
      <c r="AN67" s="118">
        <f>SUM(AG67,AT67)</f>
        <v>0</v>
      </c>
      <c r="AO67" s="117"/>
      <c r="AP67" s="117"/>
      <c r="AQ67" s="119" t="s">
        <v>84</v>
      </c>
      <c r="AR67" s="120"/>
      <c r="AS67" s="121">
        <v>0</v>
      </c>
      <c r="AT67" s="122">
        <f>ROUND(SUM(AV67:AW67),2)</f>
        <v>0</v>
      </c>
      <c r="AU67" s="123">
        <f>'SO 05 - Kácení dřevin'!P81</f>
        <v>0</v>
      </c>
      <c r="AV67" s="122">
        <f>'SO 05 - Kácení dřevin'!J33</f>
        <v>0</v>
      </c>
      <c r="AW67" s="122">
        <f>'SO 05 - Kácení dřevin'!J34</f>
        <v>0</v>
      </c>
      <c r="AX67" s="122">
        <f>'SO 05 - Kácení dřevin'!J35</f>
        <v>0</v>
      </c>
      <c r="AY67" s="122">
        <f>'SO 05 - Kácení dřevin'!J36</f>
        <v>0</v>
      </c>
      <c r="AZ67" s="122">
        <f>'SO 05 - Kácení dřevin'!F33</f>
        <v>0</v>
      </c>
      <c r="BA67" s="122">
        <f>'SO 05 - Kácení dřevin'!F34</f>
        <v>0</v>
      </c>
      <c r="BB67" s="122">
        <f>'SO 05 - Kácení dřevin'!F35</f>
        <v>0</v>
      </c>
      <c r="BC67" s="122">
        <f>'SO 05 - Kácení dřevin'!F36</f>
        <v>0</v>
      </c>
      <c r="BD67" s="124">
        <f>'SO 05 - Kácení dřevin'!F37</f>
        <v>0</v>
      </c>
      <c r="BE67" s="7"/>
      <c r="BT67" s="125" t="s">
        <v>85</v>
      </c>
      <c r="BV67" s="125" t="s">
        <v>79</v>
      </c>
      <c r="BW67" s="125" t="s">
        <v>123</v>
      </c>
      <c r="BX67" s="125" t="s">
        <v>5</v>
      </c>
      <c r="CL67" s="125" t="s">
        <v>19</v>
      </c>
      <c r="CM67" s="125" t="s">
        <v>87</v>
      </c>
    </row>
    <row r="68" s="7" customFormat="1" ht="16.5" customHeight="1">
      <c r="A68" s="113" t="s">
        <v>81</v>
      </c>
      <c r="B68" s="114"/>
      <c r="C68" s="115"/>
      <c r="D68" s="116" t="s">
        <v>124</v>
      </c>
      <c r="E68" s="116"/>
      <c r="F68" s="116"/>
      <c r="G68" s="116"/>
      <c r="H68" s="116"/>
      <c r="I68" s="117"/>
      <c r="J68" s="116" t="s">
        <v>125</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'VON - Vedlejší a ostatní ...'!J30</f>
        <v>0</v>
      </c>
      <c r="AH68" s="117"/>
      <c r="AI68" s="117"/>
      <c r="AJ68" s="117"/>
      <c r="AK68" s="117"/>
      <c r="AL68" s="117"/>
      <c r="AM68" s="117"/>
      <c r="AN68" s="118">
        <f>SUM(AG68,AT68)</f>
        <v>0</v>
      </c>
      <c r="AO68" s="117"/>
      <c r="AP68" s="117"/>
      <c r="AQ68" s="119" t="s">
        <v>84</v>
      </c>
      <c r="AR68" s="120"/>
      <c r="AS68" s="126">
        <v>0</v>
      </c>
      <c r="AT68" s="127">
        <f>ROUND(SUM(AV68:AW68),2)</f>
        <v>0</v>
      </c>
      <c r="AU68" s="128">
        <f>'VON - Vedlejší a ostatní ...'!P86</f>
        <v>0</v>
      </c>
      <c r="AV68" s="127">
        <f>'VON - Vedlejší a ostatní ...'!J33</f>
        <v>0</v>
      </c>
      <c r="AW68" s="127">
        <f>'VON - Vedlejší a ostatní ...'!J34</f>
        <v>0</v>
      </c>
      <c r="AX68" s="127">
        <f>'VON - Vedlejší a ostatní ...'!J35</f>
        <v>0</v>
      </c>
      <c r="AY68" s="127">
        <f>'VON - Vedlejší a ostatní ...'!J36</f>
        <v>0</v>
      </c>
      <c r="AZ68" s="127">
        <f>'VON - Vedlejší a ostatní ...'!F33</f>
        <v>0</v>
      </c>
      <c r="BA68" s="127">
        <f>'VON - Vedlejší a ostatní ...'!F34</f>
        <v>0</v>
      </c>
      <c r="BB68" s="127">
        <f>'VON - Vedlejší a ostatní ...'!F35</f>
        <v>0</v>
      </c>
      <c r="BC68" s="127">
        <f>'VON - Vedlejší a ostatní ...'!F36</f>
        <v>0</v>
      </c>
      <c r="BD68" s="129">
        <f>'VON - Vedlejší a ostatní ...'!F37</f>
        <v>0</v>
      </c>
      <c r="BE68" s="7"/>
      <c r="BT68" s="125" t="s">
        <v>85</v>
      </c>
      <c r="BV68" s="125" t="s">
        <v>79</v>
      </c>
      <c r="BW68" s="125" t="s">
        <v>126</v>
      </c>
      <c r="BX68" s="125" t="s">
        <v>5</v>
      </c>
      <c r="CL68" s="125" t="s">
        <v>19</v>
      </c>
      <c r="CM68" s="125" t="s">
        <v>87</v>
      </c>
    </row>
    <row r="69" s="2" customFormat="1" ht="30" customHeight="1">
      <c r="A69" s="40"/>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6"/>
      <c r="AS69" s="40"/>
      <c r="AT69" s="40"/>
      <c r="AU69" s="40"/>
      <c r="AV69" s="40"/>
      <c r="AW69" s="40"/>
      <c r="AX69" s="40"/>
      <c r="AY69" s="40"/>
      <c r="AZ69" s="40"/>
      <c r="BA69" s="40"/>
      <c r="BB69" s="40"/>
      <c r="BC69" s="40"/>
      <c r="BD69" s="40"/>
      <c r="BE69" s="40"/>
    </row>
    <row r="70" s="2" customFormat="1" ht="6.96" customHeight="1">
      <c r="A70" s="40"/>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46"/>
      <c r="AS70" s="40"/>
      <c r="AT70" s="40"/>
      <c r="AU70" s="40"/>
      <c r="AV70" s="40"/>
      <c r="AW70" s="40"/>
      <c r="AX70" s="40"/>
      <c r="AY70" s="40"/>
      <c r="AZ70" s="40"/>
      <c r="BA70" s="40"/>
      <c r="BB70" s="40"/>
      <c r="BC70" s="40"/>
      <c r="BD70" s="40"/>
      <c r="BE70" s="40"/>
    </row>
  </sheetData>
  <sheetProtection sheet="1" formatColumns="0" formatRows="0" objects="1" scenarios="1" spinCount="100000" saltValue="8E92Xe6YHpcxqvyPtprZXoEPXzXuBKLlAk1xmeJDY+AyUMGtsUhQjnGRPlATSBqyLOWIBzr1wjsZ9PU7BAXtZw==" hashValue="aijWUsm6oen8/BSmX+QphmdO0fI1FOukNrx2JOlM7Y9uc/BqoxMDovpKhwzsaP9KDyRyc12oKcRpavESQKRr+w==" algorithmName="SHA-512" password="CC35"/>
  <mergeCells count="94">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D68:H68"/>
    <mergeCell ref="J68:AF68"/>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54:AP54"/>
  </mergeCells>
  <hyperlinks>
    <hyperlink ref="A55" location="'PS 01.1 - Technologie jez...'!C2" display="/"/>
    <hyperlink ref="A56" location="'PS 01.2 - Technologie jez...'!C2" display="/"/>
    <hyperlink ref="A57" location="'PS 02 - Stavidlový uzávěr'!C2" display="/"/>
    <hyperlink ref="A58" location="'SO 01.1 - Jezové těleso'!C2" display="/"/>
    <hyperlink ref="A59" location="'SO 01.2 - Štěrková propusť'!C2" display="/"/>
    <hyperlink ref="A60" location="'SO 01.3 - Úprava dna'!C2" display="/"/>
    <hyperlink ref="A61" location="'SO 02 - Rybí přechod - by...'!C2" display="/"/>
    <hyperlink ref="A62" location="'SO 03.1 - Zpevnění koruny...'!C2" display="/"/>
    <hyperlink ref="A63" location="'SO 03.2 - Sjezd do podjezí'!C2" display="/"/>
    <hyperlink ref="A64" location="'SO 03.3 - Sjezd do nadjezí'!C2" display="/"/>
    <hyperlink ref="A65" location="'SO 04.1 - Elektroinstalac...'!C2" display="/"/>
    <hyperlink ref="A66" location="'SO 04.2 - Elektroinstalac...'!C2" display="/"/>
    <hyperlink ref="A67" location="'SO 05 - Kácení dřevin'!C2" display="/"/>
    <hyperlink ref="A6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ROUND(J91,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ROUND((SUM(BE91:BE370)),  2)</f>
        <v>0</v>
      </c>
      <c r="G33" s="40"/>
      <c r="H33" s="40"/>
      <c r="I33" s="150">
        <v>0.20999999999999999</v>
      </c>
      <c r="J33" s="149">
        <f>ROUND(((SUM(BE91:BE370))*I33),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ROUND((SUM(BF91:BF370)),  2)</f>
        <v>0</v>
      </c>
      <c r="G34" s="40"/>
      <c r="H34" s="40"/>
      <c r="I34" s="150">
        <v>0.12</v>
      </c>
      <c r="J34" s="149">
        <f>ROUND(((SUM(BF91:BF370))*I34),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ROUND((SUM(BG91:BG370)),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ROUND((SUM(BH91:BH370)),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ROUND((SUM(BI91:BI370)),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PS 01.1 - Technologie jezu - stavební část</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J91</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J92</f>
        <v>0</v>
      </c>
      <c r="K60" s="168"/>
      <c r="L60" s="172"/>
      <c r="S60" s="9"/>
      <c r="T60" s="9"/>
      <c r="U60" s="9"/>
      <c r="V60" s="9"/>
      <c r="W60" s="9"/>
      <c r="X60" s="9"/>
      <c r="Y60" s="9"/>
      <c r="Z60" s="9"/>
      <c r="AA60" s="9"/>
      <c r="AB60" s="9"/>
      <c r="AC60" s="9"/>
      <c r="AD60" s="9"/>
      <c r="AE60" s="9"/>
    </row>
    <row r="61" s="10" customFormat="1" ht="19.92" customHeight="1">
      <c r="A61" s="10"/>
      <c r="B61" s="173"/>
      <c r="C61" s="174"/>
      <c r="D61" s="175" t="s">
        <v>135</v>
      </c>
      <c r="E61" s="176"/>
      <c r="F61" s="176"/>
      <c r="G61" s="176"/>
      <c r="H61" s="176"/>
      <c r="I61" s="176"/>
      <c r="J61" s="177">
        <f>J93</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136</v>
      </c>
      <c r="E62" s="176"/>
      <c r="F62" s="176"/>
      <c r="G62" s="176"/>
      <c r="H62" s="176"/>
      <c r="I62" s="176"/>
      <c r="J62" s="177">
        <f>J110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137</v>
      </c>
      <c r="E63" s="176"/>
      <c r="F63" s="176"/>
      <c r="G63" s="176"/>
      <c r="H63" s="176"/>
      <c r="I63" s="176"/>
      <c r="J63" s="177">
        <f>J171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138</v>
      </c>
      <c r="E64" s="176"/>
      <c r="F64" s="176"/>
      <c r="G64" s="176"/>
      <c r="H64" s="176"/>
      <c r="I64" s="176"/>
      <c r="J64" s="177">
        <f>J229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139</v>
      </c>
      <c r="E65" s="176"/>
      <c r="F65" s="176"/>
      <c r="G65" s="176"/>
      <c r="H65" s="176"/>
      <c r="I65" s="176"/>
      <c r="J65" s="177">
        <f>J298</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140</v>
      </c>
      <c r="E66" s="170"/>
      <c r="F66" s="170"/>
      <c r="G66" s="170"/>
      <c r="H66" s="170"/>
      <c r="I66" s="170"/>
      <c r="J66" s="171">
        <f>J302</f>
        <v>0</v>
      </c>
      <c r="K66" s="168"/>
      <c r="L66" s="172"/>
      <c r="S66" s="9"/>
      <c r="T66" s="9"/>
      <c r="U66" s="9"/>
      <c r="V66" s="9"/>
      <c r="W66" s="9"/>
      <c r="X66" s="9"/>
      <c r="Y66" s="9"/>
      <c r="Z66" s="9"/>
      <c r="AA66" s="9"/>
      <c r="AB66" s="9"/>
      <c r="AC66" s="9"/>
      <c r="AD66" s="9"/>
      <c r="AE66" s="9"/>
    </row>
    <row r="67" s="10" customFormat="1" ht="19.92" customHeight="1">
      <c r="A67" s="10"/>
      <c r="B67" s="173"/>
      <c r="C67" s="174"/>
      <c r="D67" s="175" t="s">
        <v>141</v>
      </c>
      <c r="E67" s="176"/>
      <c r="F67" s="176"/>
      <c r="G67" s="176"/>
      <c r="H67" s="176"/>
      <c r="I67" s="176"/>
      <c r="J67" s="177">
        <f>J303</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142</v>
      </c>
      <c r="E68" s="176"/>
      <c r="F68" s="176"/>
      <c r="G68" s="176"/>
      <c r="H68" s="176"/>
      <c r="I68" s="176"/>
      <c r="J68" s="177">
        <f>J313</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143</v>
      </c>
      <c r="E69" s="176"/>
      <c r="F69" s="176"/>
      <c r="G69" s="176"/>
      <c r="H69" s="176"/>
      <c r="I69" s="176"/>
      <c r="J69" s="177">
        <f>J326</f>
        <v>0</v>
      </c>
      <c r="K69" s="174"/>
      <c r="L69" s="178"/>
      <c r="S69" s="10"/>
      <c r="T69" s="10"/>
      <c r="U69" s="10"/>
      <c r="V69" s="10"/>
      <c r="W69" s="10"/>
      <c r="X69" s="10"/>
      <c r="Y69" s="10"/>
      <c r="Z69" s="10"/>
      <c r="AA69" s="10"/>
      <c r="AB69" s="10"/>
      <c r="AC69" s="10"/>
      <c r="AD69" s="10"/>
      <c r="AE69" s="10"/>
    </row>
    <row r="70" s="9" customFormat="1" ht="24.96" customHeight="1">
      <c r="A70" s="9"/>
      <c r="B70" s="167"/>
      <c r="C70" s="168"/>
      <c r="D70" s="169" t="s">
        <v>144</v>
      </c>
      <c r="E70" s="170"/>
      <c r="F70" s="170"/>
      <c r="G70" s="170"/>
      <c r="H70" s="170"/>
      <c r="I70" s="170"/>
      <c r="J70" s="171">
        <f>J361</f>
        <v>0</v>
      </c>
      <c r="K70" s="168"/>
      <c r="L70" s="172"/>
      <c r="S70" s="9"/>
      <c r="T70" s="9"/>
      <c r="U70" s="9"/>
      <c r="V70" s="9"/>
      <c r="W70" s="9"/>
      <c r="X70" s="9"/>
      <c r="Y70" s="9"/>
      <c r="Z70" s="9"/>
      <c r="AA70" s="9"/>
      <c r="AB70" s="9"/>
      <c r="AC70" s="9"/>
      <c r="AD70" s="9"/>
      <c r="AE70" s="9"/>
    </row>
    <row r="71" s="10" customFormat="1" ht="19.92" customHeight="1">
      <c r="A71" s="10"/>
      <c r="B71" s="173"/>
      <c r="C71" s="174"/>
      <c r="D71" s="175" t="s">
        <v>145</v>
      </c>
      <c r="E71" s="176"/>
      <c r="F71" s="176"/>
      <c r="G71" s="176"/>
      <c r="H71" s="176"/>
      <c r="I71" s="176"/>
      <c r="J71" s="177">
        <f>J362</f>
        <v>0</v>
      </c>
      <c r="K71" s="174"/>
      <c r="L71" s="17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3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36"/>
      <c r="S77" s="40"/>
      <c r="T77" s="40"/>
      <c r="U77" s="40"/>
      <c r="V77" s="40"/>
      <c r="W77" s="40"/>
      <c r="X77" s="40"/>
      <c r="Y77" s="40"/>
      <c r="Z77" s="40"/>
      <c r="AA77" s="40"/>
      <c r="AB77" s="40"/>
      <c r="AC77" s="40"/>
      <c r="AD77" s="40"/>
      <c r="AE77" s="40"/>
    </row>
    <row r="78" s="2" customFormat="1" ht="24.96" customHeight="1">
      <c r="A78" s="40"/>
      <c r="B78" s="41"/>
      <c r="C78" s="25" t="s">
        <v>146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162" t="str">
        <f>E7</f>
        <v>Jez Šargoun, Malá Voda - rekonstrukce</v>
      </c>
      <c r="F81" s="34"/>
      <c r="G81" s="34"/>
      <c r="H81" s="34"/>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128</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71" t="str">
        <f>E9</f>
        <v>PS 01.1 - Technologie jezu - stavební část</v>
      </c>
      <c r="F83" s="42"/>
      <c r="G83" s="42"/>
      <c r="H83" s="42"/>
      <c r="I83" s="42"/>
      <c r="J83" s="42"/>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F12</f>
        <v>U Šargounského mlýna</v>
      </c>
      <c r="G85" s="42"/>
      <c r="H85" s="42"/>
      <c r="I85" s="34" t="s">
        <v>24</v>
      </c>
      <c r="J85" s="74" t="str">
        <f>IF(J12="","",J12)</f>
        <v>14. 4. 2021</v>
      </c>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5.15" customHeight="1">
      <c r="A87" s="40"/>
      <c r="B87" s="41"/>
      <c r="C87" s="34" t="s">
        <v>26</v>
      </c>
      <c r="D87" s="42"/>
      <c r="E87" s="42"/>
      <c r="F87" s="29" t="str">
        <f>E15</f>
        <v>Povodí Moravy, státní podnik</v>
      </c>
      <c r="G87" s="42"/>
      <c r="H87" s="42"/>
      <c r="I87" s="34" t="s">
        <v>34</v>
      </c>
      <c r="J87" s="38" t="str">
        <f>E21</f>
        <v>HG Partner s.r.o.</v>
      </c>
      <c r="K87" s="42"/>
      <c r="L87" s="136"/>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IF(E18="","",E18)</f>
        <v>Vyplň údaj</v>
      </c>
      <c r="G88" s="42"/>
      <c r="H88" s="42"/>
      <c r="I88" s="34" t="s">
        <v>39</v>
      </c>
      <c r="J88" s="38" t="str">
        <f>E24</f>
        <v xml:space="preserve"> </v>
      </c>
      <c r="K88" s="42"/>
      <c r="L88" s="13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11" customFormat="1" ht="29.28" customHeight="1">
      <c r="A90" s="179"/>
      <c r="B90" s="180"/>
      <c r="C90" s="181" t="s">
        <v>147</v>
      </c>
      <c r="D90" s="182" t="s">
        <v>62</v>
      </c>
      <c r="E90" s="182" t="s">
        <v>58</v>
      </c>
      <c r="F90" s="182" t="s">
        <v>59</v>
      </c>
      <c r="G90" s="182" t="s">
        <v>148</v>
      </c>
      <c r="H90" s="182" t="s">
        <v>149</v>
      </c>
      <c r="I90" s="182" t="s">
        <v>150</v>
      </c>
      <c r="J90" s="182" t="s">
        <v>132</v>
      </c>
      <c r="K90" s="183" t="s">
        <v>151</v>
      </c>
      <c r="L90" s="184"/>
      <c r="M90" s="94" t="s">
        <v>21</v>
      </c>
      <c r="N90" s="95" t="s">
        <v>47</v>
      </c>
      <c r="O90" s="95" t="s">
        <v>152</v>
      </c>
      <c r="P90" s="95" t="s">
        <v>153</v>
      </c>
      <c r="Q90" s="95" t="s">
        <v>154</v>
      </c>
      <c r="R90" s="95" t="s">
        <v>155</v>
      </c>
      <c r="S90" s="95" t="s">
        <v>156</v>
      </c>
      <c r="T90" s="96" t="s">
        <v>157</v>
      </c>
      <c r="U90" s="179"/>
      <c r="V90" s="179"/>
      <c r="W90" s="179"/>
      <c r="X90" s="179"/>
      <c r="Y90" s="179"/>
      <c r="Z90" s="179"/>
      <c r="AA90" s="179"/>
      <c r="AB90" s="179"/>
      <c r="AC90" s="179"/>
      <c r="AD90" s="179"/>
      <c r="AE90" s="179"/>
    </row>
    <row r="91" s="2" customFormat="1" ht="22.8" customHeight="1">
      <c r="A91" s="40"/>
      <c r="B91" s="41"/>
      <c r="C91" s="101" t="s">
        <v>158</v>
      </c>
      <c r="D91" s="42"/>
      <c r="E91" s="42"/>
      <c r="F91" s="42"/>
      <c r="G91" s="42"/>
      <c r="H91" s="42"/>
      <c r="I91" s="42"/>
      <c r="J91" s="185">
        <f>BK91</f>
        <v>0</v>
      </c>
      <c r="K91" s="42"/>
      <c r="L91" s="46"/>
      <c r="M91" s="97"/>
      <c r="N91" s="186"/>
      <c r="O91" s="98"/>
      <c r="P91" s="187">
        <f>P92+P302+P361</f>
        <v>0</v>
      </c>
      <c r="Q91" s="98"/>
      <c r="R91" s="187">
        <f>R92+R302+R361</f>
        <v>7.1723278200000005</v>
      </c>
      <c r="S91" s="98"/>
      <c r="T91" s="188">
        <f>T92+T302+T361</f>
        <v>0</v>
      </c>
      <c r="U91" s="40"/>
      <c r="V91" s="40"/>
      <c r="W91" s="40"/>
      <c r="X91" s="40"/>
      <c r="Y91" s="40"/>
      <c r="Z91" s="40"/>
      <c r="AA91" s="40"/>
      <c r="AB91" s="40"/>
      <c r="AC91" s="40"/>
      <c r="AD91" s="40"/>
      <c r="AE91" s="40"/>
      <c r="AT91" s="19" t="s">
        <v>76</v>
      </c>
      <c r="AU91" s="19" t="s">
        <v>133</v>
      </c>
      <c r="BK91" s="189">
        <f>BK92+BK302+BK361</f>
        <v>0</v>
      </c>
    </row>
    <row r="92" s="12" customFormat="1" ht="25.92" customHeight="1">
      <c r="A92" s="12"/>
      <c r="B92" s="190"/>
      <c r="C92" s="191"/>
      <c r="D92" s="192" t="s">
        <v>76</v>
      </c>
      <c r="E92" s="193" t="s">
        <v>159</v>
      </c>
      <c r="F92" s="193" t="s">
        <v>160</v>
      </c>
      <c r="G92" s="191"/>
      <c r="H92" s="191"/>
      <c r="I92" s="194"/>
      <c r="J92" s="195">
        <f>BK92</f>
        <v>0</v>
      </c>
      <c r="K92" s="191"/>
      <c r="L92" s="196"/>
      <c r="M92" s="197"/>
      <c r="N92" s="198"/>
      <c r="O92" s="198"/>
      <c r="P92" s="199">
        <f>P93+P110+P171+P229+P298</f>
        <v>0</v>
      </c>
      <c r="Q92" s="198"/>
      <c r="R92" s="199">
        <f>R93+R110+R171+R229+R298</f>
        <v>5.3017534200000007</v>
      </c>
      <c r="S92" s="198"/>
      <c r="T92" s="200">
        <f>T93+T110+T171+T229+T298</f>
        <v>0</v>
      </c>
      <c r="U92" s="12"/>
      <c r="V92" s="12"/>
      <c r="W92" s="12"/>
      <c r="X92" s="12"/>
      <c r="Y92" s="12"/>
      <c r="Z92" s="12"/>
      <c r="AA92" s="12"/>
      <c r="AB92" s="12"/>
      <c r="AC92" s="12"/>
      <c r="AD92" s="12"/>
      <c r="AE92" s="12"/>
      <c r="AR92" s="201" t="s">
        <v>85</v>
      </c>
      <c r="AT92" s="202" t="s">
        <v>76</v>
      </c>
      <c r="AU92" s="202" t="s">
        <v>77</v>
      </c>
      <c r="AY92" s="201" t="s">
        <v>161</v>
      </c>
      <c r="BK92" s="203">
        <f>BK93+BK110+BK171+BK229+BK298</f>
        <v>0</v>
      </c>
    </row>
    <row r="93" s="12" customFormat="1" ht="22.8" customHeight="1">
      <c r="A93" s="12"/>
      <c r="B93" s="190"/>
      <c r="C93" s="191"/>
      <c r="D93" s="192" t="s">
        <v>76</v>
      </c>
      <c r="E93" s="204" t="s">
        <v>87</v>
      </c>
      <c r="F93" s="204" t="s">
        <v>162</v>
      </c>
      <c r="G93" s="191"/>
      <c r="H93" s="191"/>
      <c r="I93" s="194"/>
      <c r="J93" s="205">
        <f>BK93</f>
        <v>0</v>
      </c>
      <c r="K93" s="191"/>
      <c r="L93" s="196"/>
      <c r="M93" s="197"/>
      <c r="N93" s="198"/>
      <c r="O93" s="198"/>
      <c r="P93" s="199">
        <f>SUM(P94:P109)</f>
        <v>0</v>
      </c>
      <c r="Q93" s="198"/>
      <c r="R93" s="199">
        <f>SUM(R94:R109)</f>
        <v>1.7433555800000002</v>
      </c>
      <c r="S93" s="198"/>
      <c r="T93" s="200">
        <f>SUM(T94:T109)</f>
        <v>0</v>
      </c>
      <c r="U93" s="12"/>
      <c r="V93" s="12"/>
      <c r="W93" s="12"/>
      <c r="X93" s="12"/>
      <c r="Y93" s="12"/>
      <c r="Z93" s="12"/>
      <c r="AA93" s="12"/>
      <c r="AB93" s="12"/>
      <c r="AC93" s="12"/>
      <c r="AD93" s="12"/>
      <c r="AE93" s="12"/>
      <c r="AR93" s="201" t="s">
        <v>85</v>
      </c>
      <c r="AT93" s="202" t="s">
        <v>76</v>
      </c>
      <c r="AU93" s="202" t="s">
        <v>85</v>
      </c>
      <c r="AY93" s="201" t="s">
        <v>161</v>
      </c>
      <c r="BK93" s="203">
        <f>SUM(BK94:BK109)</f>
        <v>0</v>
      </c>
    </row>
    <row r="94" s="2" customFormat="1" ht="16.5" customHeight="1">
      <c r="A94" s="40"/>
      <c r="B94" s="41"/>
      <c r="C94" s="206" t="s">
        <v>85</v>
      </c>
      <c r="D94" s="206" t="s">
        <v>163</v>
      </c>
      <c r="E94" s="207" t="s">
        <v>164</v>
      </c>
      <c r="F94" s="208" t="s">
        <v>165</v>
      </c>
      <c r="G94" s="209" t="s">
        <v>166</v>
      </c>
      <c r="H94" s="210">
        <v>2.4580000000000002</v>
      </c>
      <c r="I94" s="211"/>
      <c r="J94" s="212">
        <f>ROUND(I94*H94,2)</f>
        <v>0</v>
      </c>
      <c r="K94" s="208" t="s">
        <v>167</v>
      </c>
      <c r="L94" s="46"/>
      <c r="M94" s="213" t="s">
        <v>21</v>
      </c>
      <c r="N94" s="214" t="s">
        <v>48</v>
      </c>
      <c r="O94" s="86"/>
      <c r="P94" s="215">
        <f>O94*H94</f>
        <v>0</v>
      </c>
      <c r="Q94" s="215">
        <v>0.099510000000000001</v>
      </c>
      <c r="R94" s="215">
        <f>Q94*H94</f>
        <v>0.24459558000000004</v>
      </c>
      <c r="S94" s="215">
        <v>0</v>
      </c>
      <c r="T94" s="216">
        <f>S94*H94</f>
        <v>0</v>
      </c>
      <c r="U94" s="40"/>
      <c r="V94" s="40"/>
      <c r="W94" s="40"/>
      <c r="X94" s="40"/>
      <c r="Y94" s="40"/>
      <c r="Z94" s="40"/>
      <c r="AA94" s="40"/>
      <c r="AB94" s="40"/>
      <c r="AC94" s="40"/>
      <c r="AD94" s="40"/>
      <c r="AE94" s="40"/>
      <c r="AR94" s="217" t="s">
        <v>168</v>
      </c>
      <c r="AT94" s="217" t="s">
        <v>163</v>
      </c>
      <c r="AU94" s="217" t="s">
        <v>87</v>
      </c>
      <c r="AY94" s="19" t="s">
        <v>161</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168</v>
      </c>
      <c r="BM94" s="217" t="s">
        <v>169</v>
      </c>
    </row>
    <row r="95" s="2" customFormat="1">
      <c r="A95" s="40"/>
      <c r="B95" s="41"/>
      <c r="C95" s="42"/>
      <c r="D95" s="219" t="s">
        <v>170</v>
      </c>
      <c r="E95" s="42"/>
      <c r="F95" s="220" t="s">
        <v>171</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170</v>
      </c>
      <c r="AU95" s="19" t="s">
        <v>87</v>
      </c>
    </row>
    <row r="96" s="2" customFormat="1">
      <c r="A96" s="40"/>
      <c r="B96" s="41"/>
      <c r="C96" s="42"/>
      <c r="D96" s="224" t="s">
        <v>172</v>
      </c>
      <c r="E96" s="42"/>
      <c r="F96" s="225" t="s">
        <v>173</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172</v>
      </c>
      <c r="AU96" s="19" t="s">
        <v>87</v>
      </c>
    </row>
    <row r="97" s="13" customFormat="1">
      <c r="A97" s="13"/>
      <c r="B97" s="226"/>
      <c r="C97" s="227"/>
      <c r="D97" s="224" t="s">
        <v>174</v>
      </c>
      <c r="E97" s="228" t="s">
        <v>21</v>
      </c>
      <c r="F97" s="229" t="s">
        <v>175</v>
      </c>
      <c r="G97" s="227"/>
      <c r="H97" s="230">
        <v>0.59299999999999997</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174</v>
      </c>
      <c r="AU97" s="236" t="s">
        <v>87</v>
      </c>
      <c r="AV97" s="13" t="s">
        <v>87</v>
      </c>
      <c r="AW97" s="13" t="s">
        <v>38</v>
      </c>
      <c r="AX97" s="13" t="s">
        <v>77</v>
      </c>
      <c r="AY97" s="236" t="s">
        <v>161</v>
      </c>
    </row>
    <row r="98" s="13" customFormat="1">
      <c r="A98" s="13"/>
      <c r="B98" s="226"/>
      <c r="C98" s="227"/>
      <c r="D98" s="224" t="s">
        <v>174</v>
      </c>
      <c r="E98" s="228" t="s">
        <v>21</v>
      </c>
      <c r="F98" s="229" t="s">
        <v>176</v>
      </c>
      <c r="G98" s="227"/>
      <c r="H98" s="230">
        <v>1.865</v>
      </c>
      <c r="I98" s="231"/>
      <c r="J98" s="227"/>
      <c r="K98" s="227"/>
      <c r="L98" s="232"/>
      <c r="M98" s="233"/>
      <c r="N98" s="234"/>
      <c r="O98" s="234"/>
      <c r="P98" s="234"/>
      <c r="Q98" s="234"/>
      <c r="R98" s="234"/>
      <c r="S98" s="234"/>
      <c r="T98" s="235"/>
      <c r="U98" s="13"/>
      <c r="V98" s="13"/>
      <c r="W98" s="13"/>
      <c r="X98" s="13"/>
      <c r="Y98" s="13"/>
      <c r="Z98" s="13"/>
      <c r="AA98" s="13"/>
      <c r="AB98" s="13"/>
      <c r="AC98" s="13"/>
      <c r="AD98" s="13"/>
      <c r="AE98" s="13"/>
      <c r="AT98" s="236" t="s">
        <v>174</v>
      </c>
      <c r="AU98" s="236" t="s">
        <v>87</v>
      </c>
      <c r="AV98" s="13" t="s">
        <v>87</v>
      </c>
      <c r="AW98" s="13" t="s">
        <v>38</v>
      </c>
      <c r="AX98" s="13" t="s">
        <v>77</v>
      </c>
      <c r="AY98" s="236" t="s">
        <v>161</v>
      </c>
    </row>
    <row r="99" s="14" customFormat="1">
      <c r="A99" s="14"/>
      <c r="B99" s="237"/>
      <c r="C99" s="238"/>
      <c r="D99" s="224" t="s">
        <v>174</v>
      </c>
      <c r="E99" s="239" t="s">
        <v>21</v>
      </c>
      <c r="F99" s="240" t="s">
        <v>177</v>
      </c>
      <c r="G99" s="238"/>
      <c r="H99" s="241">
        <v>2.4580000000000002</v>
      </c>
      <c r="I99" s="242"/>
      <c r="J99" s="238"/>
      <c r="K99" s="238"/>
      <c r="L99" s="243"/>
      <c r="M99" s="244"/>
      <c r="N99" s="245"/>
      <c r="O99" s="245"/>
      <c r="P99" s="245"/>
      <c r="Q99" s="245"/>
      <c r="R99" s="245"/>
      <c r="S99" s="245"/>
      <c r="T99" s="246"/>
      <c r="U99" s="14"/>
      <c r="V99" s="14"/>
      <c r="W99" s="14"/>
      <c r="X99" s="14"/>
      <c r="Y99" s="14"/>
      <c r="Z99" s="14"/>
      <c r="AA99" s="14"/>
      <c r="AB99" s="14"/>
      <c r="AC99" s="14"/>
      <c r="AD99" s="14"/>
      <c r="AE99" s="14"/>
      <c r="AT99" s="247" t="s">
        <v>174</v>
      </c>
      <c r="AU99" s="247" t="s">
        <v>87</v>
      </c>
      <c r="AV99" s="14" t="s">
        <v>168</v>
      </c>
      <c r="AW99" s="14" t="s">
        <v>38</v>
      </c>
      <c r="AX99" s="14" t="s">
        <v>85</v>
      </c>
      <c r="AY99" s="247" t="s">
        <v>161</v>
      </c>
    </row>
    <row r="100" s="2" customFormat="1" ht="16.5" customHeight="1">
      <c r="A100" s="40"/>
      <c r="B100" s="41"/>
      <c r="C100" s="248" t="s">
        <v>87</v>
      </c>
      <c r="D100" s="248" t="s">
        <v>178</v>
      </c>
      <c r="E100" s="249" t="s">
        <v>179</v>
      </c>
      <c r="F100" s="250" t="s">
        <v>180</v>
      </c>
      <c r="G100" s="251" t="s">
        <v>166</v>
      </c>
      <c r="H100" s="252">
        <v>0.59299999999999997</v>
      </c>
      <c r="I100" s="253"/>
      <c r="J100" s="254">
        <f>ROUND(I100*H100,2)</f>
        <v>0</v>
      </c>
      <c r="K100" s="250" t="s">
        <v>167</v>
      </c>
      <c r="L100" s="255"/>
      <c r="M100" s="256" t="s">
        <v>21</v>
      </c>
      <c r="N100" s="257" t="s">
        <v>48</v>
      </c>
      <c r="O100" s="86"/>
      <c r="P100" s="215">
        <f>O100*H100</f>
        <v>0</v>
      </c>
      <c r="Q100" s="215">
        <v>1</v>
      </c>
      <c r="R100" s="215">
        <f>Q100*H100</f>
        <v>0.59299999999999997</v>
      </c>
      <c r="S100" s="215">
        <v>0</v>
      </c>
      <c r="T100" s="216">
        <f>S100*H100</f>
        <v>0</v>
      </c>
      <c r="U100" s="40"/>
      <c r="V100" s="40"/>
      <c r="W100" s="40"/>
      <c r="X100" s="40"/>
      <c r="Y100" s="40"/>
      <c r="Z100" s="40"/>
      <c r="AA100" s="40"/>
      <c r="AB100" s="40"/>
      <c r="AC100" s="40"/>
      <c r="AD100" s="40"/>
      <c r="AE100" s="40"/>
      <c r="AR100" s="217" t="s">
        <v>181</v>
      </c>
      <c r="AT100" s="217" t="s">
        <v>178</v>
      </c>
      <c r="AU100" s="217" t="s">
        <v>87</v>
      </c>
      <c r="AY100" s="19" t="s">
        <v>161</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168</v>
      </c>
      <c r="BM100" s="217" t="s">
        <v>182</v>
      </c>
    </row>
    <row r="101" s="2" customFormat="1">
      <c r="A101" s="40"/>
      <c r="B101" s="41"/>
      <c r="C101" s="42"/>
      <c r="D101" s="224" t="s">
        <v>183</v>
      </c>
      <c r="E101" s="42"/>
      <c r="F101" s="225" t="s">
        <v>184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183</v>
      </c>
      <c r="AU101" s="19" t="s">
        <v>87</v>
      </c>
    </row>
    <row r="102" s="13" customFormat="1">
      <c r="A102" s="13"/>
      <c r="B102" s="226"/>
      <c r="C102" s="227"/>
      <c r="D102" s="224" t="s">
        <v>174</v>
      </c>
      <c r="E102" s="228" t="s">
        <v>21</v>
      </c>
      <c r="F102" s="229" t="s">
        <v>175</v>
      </c>
      <c r="G102" s="227"/>
      <c r="H102" s="230">
        <v>0.59299999999999997</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174</v>
      </c>
      <c r="AU102" s="236" t="s">
        <v>87</v>
      </c>
      <c r="AV102" s="13" t="s">
        <v>87</v>
      </c>
      <c r="AW102" s="13" t="s">
        <v>38</v>
      </c>
      <c r="AX102" s="13" t="s">
        <v>85</v>
      </c>
      <c r="AY102" s="236" t="s">
        <v>161</v>
      </c>
    </row>
    <row r="103" s="2" customFormat="1" ht="16.5" customHeight="1">
      <c r="A103" s="40"/>
      <c r="B103" s="41"/>
      <c r="C103" s="248" t="s">
        <v>185</v>
      </c>
      <c r="D103" s="248" t="s">
        <v>178</v>
      </c>
      <c r="E103" s="249" t="s">
        <v>186</v>
      </c>
      <c r="F103" s="250" t="s">
        <v>187</v>
      </c>
      <c r="G103" s="251" t="s">
        <v>188</v>
      </c>
      <c r="H103" s="252">
        <v>53.280000000000001</v>
      </c>
      <c r="I103" s="253"/>
      <c r="J103" s="254">
        <f>ROUND(I103*H103,2)</f>
        <v>0</v>
      </c>
      <c r="K103" s="250" t="s">
        <v>21</v>
      </c>
      <c r="L103" s="255"/>
      <c r="M103" s="256" t="s">
        <v>21</v>
      </c>
      <c r="N103" s="257" t="s">
        <v>48</v>
      </c>
      <c r="O103" s="86"/>
      <c r="P103" s="215">
        <f>O103*H103</f>
        <v>0</v>
      </c>
      <c r="Q103" s="215">
        <v>0.017000000000000001</v>
      </c>
      <c r="R103" s="215">
        <f>Q103*H103</f>
        <v>0.90576000000000012</v>
      </c>
      <c r="S103" s="215">
        <v>0</v>
      </c>
      <c r="T103" s="216">
        <f>S103*H103</f>
        <v>0</v>
      </c>
      <c r="U103" s="40"/>
      <c r="V103" s="40"/>
      <c r="W103" s="40"/>
      <c r="X103" s="40"/>
      <c r="Y103" s="40"/>
      <c r="Z103" s="40"/>
      <c r="AA103" s="40"/>
      <c r="AB103" s="40"/>
      <c r="AC103" s="40"/>
      <c r="AD103" s="40"/>
      <c r="AE103" s="40"/>
      <c r="AR103" s="217" t="s">
        <v>181</v>
      </c>
      <c r="AT103" s="217" t="s">
        <v>178</v>
      </c>
      <c r="AU103" s="217" t="s">
        <v>87</v>
      </c>
      <c r="AY103" s="19" t="s">
        <v>161</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168</v>
      </c>
      <c r="BM103" s="217" t="s">
        <v>189</v>
      </c>
    </row>
    <row r="104" s="2" customFormat="1">
      <c r="A104" s="40"/>
      <c r="B104" s="41"/>
      <c r="C104" s="42"/>
      <c r="D104" s="224" t="s">
        <v>183</v>
      </c>
      <c r="E104" s="42"/>
      <c r="F104" s="225" t="s">
        <v>190</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183</v>
      </c>
      <c r="AU104" s="19" t="s">
        <v>87</v>
      </c>
    </row>
    <row r="105" s="13" customFormat="1">
      <c r="A105" s="13"/>
      <c r="B105" s="226"/>
      <c r="C105" s="227"/>
      <c r="D105" s="224" t="s">
        <v>174</v>
      </c>
      <c r="E105" s="228" t="s">
        <v>21</v>
      </c>
      <c r="F105" s="229" t="s">
        <v>191</v>
      </c>
      <c r="G105" s="227"/>
      <c r="H105" s="230">
        <v>53.280000000000001</v>
      </c>
      <c r="I105" s="231"/>
      <c r="J105" s="227"/>
      <c r="K105" s="227"/>
      <c r="L105" s="232"/>
      <c r="M105" s="233"/>
      <c r="N105" s="234"/>
      <c r="O105" s="234"/>
      <c r="P105" s="234"/>
      <c r="Q105" s="234"/>
      <c r="R105" s="234"/>
      <c r="S105" s="234"/>
      <c r="T105" s="235"/>
      <c r="U105" s="13"/>
      <c r="V105" s="13"/>
      <c r="W105" s="13"/>
      <c r="X105" s="13"/>
      <c r="Y105" s="13"/>
      <c r="Z105" s="13"/>
      <c r="AA105" s="13"/>
      <c r="AB105" s="13"/>
      <c r="AC105" s="13"/>
      <c r="AD105" s="13"/>
      <c r="AE105" s="13"/>
      <c r="AT105" s="236" t="s">
        <v>174</v>
      </c>
      <c r="AU105" s="236" t="s">
        <v>87</v>
      </c>
      <c r="AV105" s="13" t="s">
        <v>87</v>
      </c>
      <c r="AW105" s="13" t="s">
        <v>38</v>
      </c>
      <c r="AX105" s="13" t="s">
        <v>85</v>
      </c>
      <c r="AY105" s="236" t="s">
        <v>161</v>
      </c>
    </row>
    <row r="106" s="2" customFormat="1" ht="16.5" customHeight="1">
      <c r="A106" s="40"/>
      <c r="B106" s="41"/>
      <c r="C106" s="206" t="s">
        <v>168</v>
      </c>
      <c r="D106" s="206" t="s">
        <v>163</v>
      </c>
      <c r="E106" s="207" t="s">
        <v>192</v>
      </c>
      <c r="F106" s="208" t="s">
        <v>193</v>
      </c>
      <c r="G106" s="209" t="s">
        <v>166</v>
      </c>
      <c r="H106" s="210">
        <v>2.4580000000000002</v>
      </c>
      <c r="I106" s="211"/>
      <c r="J106" s="212">
        <f>ROUND(I106*H106,2)</f>
        <v>0</v>
      </c>
      <c r="K106" s="208" t="s">
        <v>167</v>
      </c>
      <c r="L106" s="46"/>
      <c r="M106" s="213" t="s">
        <v>21</v>
      </c>
      <c r="N106" s="214" t="s">
        <v>48</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168</v>
      </c>
      <c r="AT106" s="217" t="s">
        <v>163</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168</v>
      </c>
      <c r="BM106" s="217" t="s">
        <v>194</v>
      </c>
    </row>
    <row r="107" s="2" customFormat="1">
      <c r="A107" s="40"/>
      <c r="B107" s="41"/>
      <c r="C107" s="42"/>
      <c r="D107" s="219" t="s">
        <v>170</v>
      </c>
      <c r="E107" s="42"/>
      <c r="F107" s="220" t="s">
        <v>195</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170</v>
      </c>
      <c r="AU107" s="19" t="s">
        <v>87</v>
      </c>
    </row>
    <row r="108" s="2" customFormat="1">
      <c r="A108" s="40"/>
      <c r="B108" s="41"/>
      <c r="C108" s="42"/>
      <c r="D108" s="224" t="s">
        <v>172</v>
      </c>
      <c r="E108" s="42"/>
      <c r="F108" s="225" t="s">
        <v>173</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172</v>
      </c>
      <c r="AU108" s="19" t="s">
        <v>87</v>
      </c>
    </row>
    <row r="109" s="2" customFormat="1">
      <c r="A109" s="40"/>
      <c r="B109" s="41"/>
      <c r="C109" s="42"/>
      <c r="D109" s="224" t="s">
        <v>183</v>
      </c>
      <c r="E109" s="42"/>
      <c r="F109" s="225" t="s">
        <v>196</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183</v>
      </c>
      <c r="AU109" s="19" t="s">
        <v>87</v>
      </c>
    </row>
    <row r="110" s="12" customFormat="1" ht="22.8" customHeight="1">
      <c r="A110" s="12"/>
      <c r="B110" s="190"/>
      <c r="C110" s="191"/>
      <c r="D110" s="192" t="s">
        <v>76</v>
      </c>
      <c r="E110" s="204" t="s">
        <v>185</v>
      </c>
      <c r="F110" s="204" t="s">
        <v>197</v>
      </c>
      <c r="G110" s="191"/>
      <c r="H110" s="191"/>
      <c r="I110" s="194"/>
      <c r="J110" s="205">
        <f>BK110</f>
        <v>0</v>
      </c>
      <c r="K110" s="191"/>
      <c r="L110" s="196"/>
      <c r="M110" s="197"/>
      <c r="N110" s="198"/>
      <c r="O110" s="198"/>
      <c r="P110" s="199">
        <f>SUM(P111:P170)</f>
        <v>0</v>
      </c>
      <c r="Q110" s="198"/>
      <c r="R110" s="199">
        <f>SUM(R111:R170)</f>
        <v>0.82249883999999984</v>
      </c>
      <c r="S110" s="198"/>
      <c r="T110" s="200">
        <f>SUM(T111:T170)</f>
        <v>0</v>
      </c>
      <c r="U110" s="12"/>
      <c r="V110" s="12"/>
      <c r="W110" s="12"/>
      <c r="X110" s="12"/>
      <c r="Y110" s="12"/>
      <c r="Z110" s="12"/>
      <c r="AA110" s="12"/>
      <c r="AB110" s="12"/>
      <c r="AC110" s="12"/>
      <c r="AD110" s="12"/>
      <c r="AE110" s="12"/>
      <c r="AR110" s="201" t="s">
        <v>85</v>
      </c>
      <c r="AT110" s="202" t="s">
        <v>76</v>
      </c>
      <c r="AU110" s="202" t="s">
        <v>85</v>
      </c>
      <c r="AY110" s="201" t="s">
        <v>161</v>
      </c>
      <c r="BK110" s="203">
        <f>SUM(BK111:BK170)</f>
        <v>0</v>
      </c>
    </row>
    <row r="111" s="2" customFormat="1" ht="49.05" customHeight="1">
      <c r="A111" s="40"/>
      <c r="B111" s="41"/>
      <c r="C111" s="206" t="s">
        <v>198</v>
      </c>
      <c r="D111" s="206" t="s">
        <v>163</v>
      </c>
      <c r="E111" s="207" t="s">
        <v>199</v>
      </c>
      <c r="F111" s="208" t="s">
        <v>200</v>
      </c>
      <c r="G111" s="209" t="s">
        <v>201</v>
      </c>
      <c r="H111" s="210">
        <v>204.94999999999999</v>
      </c>
      <c r="I111" s="211"/>
      <c r="J111" s="212">
        <f>ROUND(I111*H111,2)</f>
        <v>0</v>
      </c>
      <c r="K111" s="208" t="s">
        <v>21</v>
      </c>
      <c r="L111" s="46"/>
      <c r="M111" s="213" t="s">
        <v>21</v>
      </c>
      <c r="N111" s="214" t="s">
        <v>48</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168</v>
      </c>
      <c r="AT111" s="217" t="s">
        <v>163</v>
      </c>
      <c r="AU111" s="217" t="s">
        <v>87</v>
      </c>
      <c r="AY111" s="19" t="s">
        <v>161</v>
      </c>
      <c r="BE111" s="218">
        <f>IF(N111="základní",J111,0)</f>
        <v>0</v>
      </c>
      <c r="BF111" s="218">
        <f>IF(N111="snížená",J111,0)</f>
        <v>0</v>
      </c>
      <c r="BG111" s="218">
        <f>IF(N111="zákl. přenesená",J111,0)</f>
        <v>0</v>
      </c>
      <c r="BH111" s="218">
        <f>IF(N111="sníž. přenesená",J111,0)</f>
        <v>0</v>
      </c>
      <c r="BI111" s="218">
        <f>IF(N111="nulová",J111,0)</f>
        <v>0</v>
      </c>
      <c r="BJ111" s="19" t="s">
        <v>85</v>
      </c>
      <c r="BK111" s="218">
        <f>ROUND(I111*H111,2)</f>
        <v>0</v>
      </c>
      <c r="BL111" s="19" t="s">
        <v>168</v>
      </c>
      <c r="BM111" s="217" t="s">
        <v>202</v>
      </c>
    </row>
    <row r="112" s="13" customFormat="1">
      <c r="A112" s="13"/>
      <c r="B112" s="226"/>
      <c r="C112" s="227"/>
      <c r="D112" s="224" t="s">
        <v>174</v>
      </c>
      <c r="E112" s="228" t="s">
        <v>21</v>
      </c>
      <c r="F112" s="229" t="s">
        <v>203</v>
      </c>
      <c r="G112" s="227"/>
      <c r="H112" s="230">
        <v>0.75</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174</v>
      </c>
      <c r="AU112" s="236" t="s">
        <v>87</v>
      </c>
      <c r="AV112" s="13" t="s">
        <v>87</v>
      </c>
      <c r="AW112" s="13" t="s">
        <v>38</v>
      </c>
      <c r="AX112" s="13" t="s">
        <v>77</v>
      </c>
      <c r="AY112" s="236" t="s">
        <v>161</v>
      </c>
    </row>
    <row r="113" s="13" customFormat="1">
      <c r="A113" s="13"/>
      <c r="B113" s="226"/>
      <c r="C113" s="227"/>
      <c r="D113" s="224" t="s">
        <v>174</v>
      </c>
      <c r="E113" s="228" t="s">
        <v>21</v>
      </c>
      <c r="F113" s="229" t="s">
        <v>204</v>
      </c>
      <c r="G113" s="227"/>
      <c r="H113" s="230">
        <v>2.8999999999999999</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174</v>
      </c>
      <c r="AU113" s="236" t="s">
        <v>87</v>
      </c>
      <c r="AV113" s="13" t="s">
        <v>87</v>
      </c>
      <c r="AW113" s="13" t="s">
        <v>38</v>
      </c>
      <c r="AX113" s="13" t="s">
        <v>77</v>
      </c>
      <c r="AY113" s="236" t="s">
        <v>161</v>
      </c>
    </row>
    <row r="114" s="13" customFormat="1">
      <c r="A114" s="13"/>
      <c r="B114" s="226"/>
      <c r="C114" s="227"/>
      <c r="D114" s="224" t="s">
        <v>174</v>
      </c>
      <c r="E114" s="228" t="s">
        <v>21</v>
      </c>
      <c r="F114" s="229" t="s">
        <v>205</v>
      </c>
      <c r="G114" s="227"/>
      <c r="H114" s="230">
        <v>31.600000000000001</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174</v>
      </c>
      <c r="AU114" s="236" t="s">
        <v>87</v>
      </c>
      <c r="AV114" s="13" t="s">
        <v>87</v>
      </c>
      <c r="AW114" s="13" t="s">
        <v>38</v>
      </c>
      <c r="AX114" s="13" t="s">
        <v>77</v>
      </c>
      <c r="AY114" s="236" t="s">
        <v>161</v>
      </c>
    </row>
    <row r="115" s="13" customFormat="1">
      <c r="A115" s="13"/>
      <c r="B115" s="226"/>
      <c r="C115" s="227"/>
      <c r="D115" s="224" t="s">
        <v>174</v>
      </c>
      <c r="E115" s="228" t="s">
        <v>21</v>
      </c>
      <c r="F115" s="229" t="s">
        <v>206</v>
      </c>
      <c r="G115" s="227"/>
      <c r="H115" s="230">
        <v>8.8000000000000007</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174</v>
      </c>
      <c r="AU115" s="236" t="s">
        <v>87</v>
      </c>
      <c r="AV115" s="13" t="s">
        <v>87</v>
      </c>
      <c r="AW115" s="13" t="s">
        <v>38</v>
      </c>
      <c r="AX115" s="13" t="s">
        <v>77</v>
      </c>
      <c r="AY115" s="236" t="s">
        <v>161</v>
      </c>
    </row>
    <row r="116" s="13" customFormat="1">
      <c r="A116" s="13"/>
      <c r="B116" s="226"/>
      <c r="C116" s="227"/>
      <c r="D116" s="224" t="s">
        <v>174</v>
      </c>
      <c r="E116" s="228" t="s">
        <v>21</v>
      </c>
      <c r="F116" s="229" t="s">
        <v>207</v>
      </c>
      <c r="G116" s="227"/>
      <c r="H116" s="230">
        <v>1</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174</v>
      </c>
      <c r="AU116" s="236" t="s">
        <v>87</v>
      </c>
      <c r="AV116" s="13" t="s">
        <v>87</v>
      </c>
      <c r="AW116" s="13" t="s">
        <v>38</v>
      </c>
      <c r="AX116" s="13" t="s">
        <v>77</v>
      </c>
      <c r="AY116" s="236" t="s">
        <v>161</v>
      </c>
    </row>
    <row r="117" s="15" customFormat="1">
      <c r="A117" s="15"/>
      <c r="B117" s="258"/>
      <c r="C117" s="259"/>
      <c r="D117" s="224" t="s">
        <v>174</v>
      </c>
      <c r="E117" s="260" t="s">
        <v>21</v>
      </c>
      <c r="F117" s="261" t="s">
        <v>208</v>
      </c>
      <c r="G117" s="259"/>
      <c r="H117" s="262">
        <v>45.049999999999997</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174</v>
      </c>
      <c r="AU117" s="268" t="s">
        <v>87</v>
      </c>
      <c r="AV117" s="15" t="s">
        <v>185</v>
      </c>
      <c r="AW117" s="15" t="s">
        <v>38</v>
      </c>
      <c r="AX117" s="15" t="s">
        <v>77</v>
      </c>
      <c r="AY117" s="268" t="s">
        <v>161</v>
      </c>
    </row>
    <row r="118" s="13" customFormat="1">
      <c r="A118" s="13"/>
      <c r="B118" s="226"/>
      <c r="C118" s="227"/>
      <c r="D118" s="224" t="s">
        <v>174</v>
      </c>
      <c r="E118" s="228" t="s">
        <v>21</v>
      </c>
      <c r="F118" s="229" t="s">
        <v>209</v>
      </c>
      <c r="G118" s="227"/>
      <c r="H118" s="230">
        <v>48.899999999999999</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174</v>
      </c>
      <c r="AU118" s="236" t="s">
        <v>87</v>
      </c>
      <c r="AV118" s="13" t="s">
        <v>87</v>
      </c>
      <c r="AW118" s="13" t="s">
        <v>38</v>
      </c>
      <c r="AX118" s="13" t="s">
        <v>77</v>
      </c>
      <c r="AY118" s="236" t="s">
        <v>161</v>
      </c>
    </row>
    <row r="119" s="13" customFormat="1">
      <c r="A119" s="13"/>
      <c r="B119" s="226"/>
      <c r="C119" s="227"/>
      <c r="D119" s="224" t="s">
        <v>174</v>
      </c>
      <c r="E119" s="228" t="s">
        <v>21</v>
      </c>
      <c r="F119" s="229" t="s">
        <v>210</v>
      </c>
      <c r="G119" s="227"/>
      <c r="H119" s="230">
        <v>48.899999999999999</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174</v>
      </c>
      <c r="AU119" s="236" t="s">
        <v>87</v>
      </c>
      <c r="AV119" s="13" t="s">
        <v>87</v>
      </c>
      <c r="AW119" s="13" t="s">
        <v>38</v>
      </c>
      <c r="AX119" s="13" t="s">
        <v>77</v>
      </c>
      <c r="AY119" s="236" t="s">
        <v>161</v>
      </c>
    </row>
    <row r="120" s="13" customFormat="1">
      <c r="A120" s="13"/>
      <c r="B120" s="226"/>
      <c r="C120" s="227"/>
      <c r="D120" s="224" t="s">
        <v>174</v>
      </c>
      <c r="E120" s="228" t="s">
        <v>21</v>
      </c>
      <c r="F120" s="229" t="s">
        <v>211</v>
      </c>
      <c r="G120" s="227"/>
      <c r="H120" s="230">
        <v>5.2999999999999998</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174</v>
      </c>
      <c r="AU120" s="236" t="s">
        <v>87</v>
      </c>
      <c r="AV120" s="13" t="s">
        <v>87</v>
      </c>
      <c r="AW120" s="13" t="s">
        <v>38</v>
      </c>
      <c r="AX120" s="13" t="s">
        <v>77</v>
      </c>
      <c r="AY120" s="236" t="s">
        <v>161</v>
      </c>
    </row>
    <row r="121" s="13" customFormat="1">
      <c r="A121" s="13"/>
      <c r="B121" s="226"/>
      <c r="C121" s="227"/>
      <c r="D121" s="224" t="s">
        <v>174</v>
      </c>
      <c r="E121" s="228" t="s">
        <v>21</v>
      </c>
      <c r="F121" s="229" t="s">
        <v>212</v>
      </c>
      <c r="G121" s="227"/>
      <c r="H121" s="230">
        <v>3.3999999999999999</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174</v>
      </c>
      <c r="AU121" s="236" t="s">
        <v>87</v>
      </c>
      <c r="AV121" s="13" t="s">
        <v>87</v>
      </c>
      <c r="AW121" s="13" t="s">
        <v>38</v>
      </c>
      <c r="AX121" s="13" t="s">
        <v>77</v>
      </c>
      <c r="AY121" s="236" t="s">
        <v>161</v>
      </c>
    </row>
    <row r="122" s="13" customFormat="1">
      <c r="A122" s="13"/>
      <c r="B122" s="226"/>
      <c r="C122" s="227"/>
      <c r="D122" s="224" t="s">
        <v>174</v>
      </c>
      <c r="E122" s="228" t="s">
        <v>21</v>
      </c>
      <c r="F122" s="229" t="s">
        <v>213</v>
      </c>
      <c r="G122" s="227"/>
      <c r="H122" s="230">
        <v>27.399999999999999</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174</v>
      </c>
      <c r="AU122" s="236" t="s">
        <v>87</v>
      </c>
      <c r="AV122" s="13" t="s">
        <v>87</v>
      </c>
      <c r="AW122" s="13" t="s">
        <v>38</v>
      </c>
      <c r="AX122" s="13" t="s">
        <v>77</v>
      </c>
      <c r="AY122" s="236" t="s">
        <v>161</v>
      </c>
    </row>
    <row r="123" s="13" customFormat="1">
      <c r="A123" s="13"/>
      <c r="B123" s="226"/>
      <c r="C123" s="227"/>
      <c r="D123" s="224" t="s">
        <v>174</v>
      </c>
      <c r="E123" s="228" t="s">
        <v>21</v>
      </c>
      <c r="F123" s="229" t="s">
        <v>214</v>
      </c>
      <c r="G123" s="227"/>
      <c r="H123" s="230">
        <v>23.5</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174</v>
      </c>
      <c r="AU123" s="236" t="s">
        <v>87</v>
      </c>
      <c r="AV123" s="13" t="s">
        <v>87</v>
      </c>
      <c r="AW123" s="13" t="s">
        <v>38</v>
      </c>
      <c r="AX123" s="13" t="s">
        <v>77</v>
      </c>
      <c r="AY123" s="236" t="s">
        <v>161</v>
      </c>
    </row>
    <row r="124" s="13" customFormat="1">
      <c r="A124" s="13"/>
      <c r="B124" s="226"/>
      <c r="C124" s="227"/>
      <c r="D124" s="224" t="s">
        <v>174</v>
      </c>
      <c r="E124" s="228" t="s">
        <v>21</v>
      </c>
      <c r="F124" s="229" t="s">
        <v>215</v>
      </c>
      <c r="G124" s="227"/>
      <c r="H124" s="230">
        <v>2.5</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77</v>
      </c>
      <c r="AY124" s="236" t="s">
        <v>161</v>
      </c>
    </row>
    <row r="125" s="14" customFormat="1">
      <c r="A125" s="14"/>
      <c r="B125" s="237"/>
      <c r="C125" s="238"/>
      <c r="D125" s="224" t="s">
        <v>174</v>
      </c>
      <c r="E125" s="239" t="s">
        <v>21</v>
      </c>
      <c r="F125" s="240" t="s">
        <v>177</v>
      </c>
      <c r="G125" s="238"/>
      <c r="H125" s="241">
        <v>204.94999999999999</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174</v>
      </c>
      <c r="AU125" s="247" t="s">
        <v>87</v>
      </c>
      <c r="AV125" s="14" t="s">
        <v>168</v>
      </c>
      <c r="AW125" s="14" t="s">
        <v>38</v>
      </c>
      <c r="AX125" s="14" t="s">
        <v>85</v>
      </c>
      <c r="AY125" s="247" t="s">
        <v>161</v>
      </c>
    </row>
    <row r="126" s="2" customFormat="1" ht="16.5" customHeight="1">
      <c r="A126" s="40"/>
      <c r="B126" s="41"/>
      <c r="C126" s="248" t="s">
        <v>216</v>
      </c>
      <c r="D126" s="248" t="s">
        <v>178</v>
      </c>
      <c r="E126" s="249" t="s">
        <v>217</v>
      </c>
      <c r="F126" s="250" t="s">
        <v>218</v>
      </c>
      <c r="G126" s="251" t="s">
        <v>201</v>
      </c>
      <c r="H126" s="252">
        <v>27.673999999999999</v>
      </c>
      <c r="I126" s="253"/>
      <c r="J126" s="254">
        <f>ROUND(I126*H126,2)</f>
        <v>0</v>
      </c>
      <c r="K126" s="250" t="s">
        <v>167</v>
      </c>
      <c r="L126" s="255"/>
      <c r="M126" s="256" t="s">
        <v>21</v>
      </c>
      <c r="N126" s="257" t="s">
        <v>48</v>
      </c>
      <c r="O126" s="86"/>
      <c r="P126" s="215">
        <f>O126*H126</f>
        <v>0</v>
      </c>
      <c r="Q126" s="215">
        <v>0.00042999999999999999</v>
      </c>
      <c r="R126" s="215">
        <f>Q126*H126</f>
        <v>0.01189982</v>
      </c>
      <c r="S126" s="215">
        <v>0</v>
      </c>
      <c r="T126" s="216">
        <f>S126*H126</f>
        <v>0</v>
      </c>
      <c r="U126" s="40"/>
      <c r="V126" s="40"/>
      <c r="W126" s="40"/>
      <c r="X126" s="40"/>
      <c r="Y126" s="40"/>
      <c r="Z126" s="40"/>
      <c r="AA126" s="40"/>
      <c r="AB126" s="40"/>
      <c r="AC126" s="40"/>
      <c r="AD126" s="40"/>
      <c r="AE126" s="40"/>
      <c r="AR126" s="217" t="s">
        <v>181</v>
      </c>
      <c r="AT126" s="217" t="s">
        <v>178</v>
      </c>
      <c r="AU126" s="217" t="s">
        <v>87</v>
      </c>
      <c r="AY126" s="19" t="s">
        <v>161</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168</v>
      </c>
      <c r="BM126" s="217" t="s">
        <v>219</v>
      </c>
    </row>
    <row r="127" s="13" customFormat="1">
      <c r="A127" s="13"/>
      <c r="B127" s="226"/>
      <c r="C127" s="227"/>
      <c r="D127" s="224" t="s">
        <v>174</v>
      </c>
      <c r="E127" s="228" t="s">
        <v>21</v>
      </c>
      <c r="F127" s="229" t="s">
        <v>213</v>
      </c>
      <c r="G127" s="227"/>
      <c r="H127" s="230">
        <v>27.399999999999999</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174</v>
      </c>
      <c r="AU127" s="236" t="s">
        <v>87</v>
      </c>
      <c r="AV127" s="13" t="s">
        <v>87</v>
      </c>
      <c r="AW127" s="13" t="s">
        <v>38</v>
      </c>
      <c r="AX127" s="13" t="s">
        <v>85</v>
      </c>
      <c r="AY127" s="236" t="s">
        <v>161</v>
      </c>
    </row>
    <row r="128" s="13" customFormat="1">
      <c r="A128" s="13"/>
      <c r="B128" s="226"/>
      <c r="C128" s="227"/>
      <c r="D128" s="224" t="s">
        <v>174</v>
      </c>
      <c r="E128" s="227"/>
      <c r="F128" s="229" t="s">
        <v>220</v>
      </c>
      <c r="G128" s="227"/>
      <c r="H128" s="230">
        <v>27.673999999999999</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174</v>
      </c>
      <c r="AU128" s="236" t="s">
        <v>87</v>
      </c>
      <c r="AV128" s="13" t="s">
        <v>87</v>
      </c>
      <c r="AW128" s="13" t="s">
        <v>4</v>
      </c>
      <c r="AX128" s="13" t="s">
        <v>85</v>
      </c>
      <c r="AY128" s="236" t="s">
        <v>161</v>
      </c>
    </row>
    <row r="129" s="2" customFormat="1" ht="16.5" customHeight="1">
      <c r="A129" s="40"/>
      <c r="B129" s="41"/>
      <c r="C129" s="248" t="s">
        <v>221</v>
      </c>
      <c r="D129" s="248" t="s">
        <v>178</v>
      </c>
      <c r="E129" s="249" t="s">
        <v>222</v>
      </c>
      <c r="F129" s="250" t="s">
        <v>223</v>
      </c>
      <c r="G129" s="251" t="s">
        <v>201</v>
      </c>
      <c r="H129" s="252">
        <v>125.038</v>
      </c>
      <c r="I129" s="253"/>
      <c r="J129" s="254">
        <f>ROUND(I129*H129,2)</f>
        <v>0</v>
      </c>
      <c r="K129" s="250" t="s">
        <v>167</v>
      </c>
      <c r="L129" s="255"/>
      <c r="M129" s="256" t="s">
        <v>21</v>
      </c>
      <c r="N129" s="257" t="s">
        <v>48</v>
      </c>
      <c r="O129" s="86"/>
      <c r="P129" s="215">
        <f>O129*H129</f>
        <v>0</v>
      </c>
      <c r="Q129" s="215">
        <v>0.00068999999999999997</v>
      </c>
      <c r="R129" s="215">
        <f>Q129*H129</f>
        <v>0.086276219999999987</v>
      </c>
      <c r="S129" s="215">
        <v>0</v>
      </c>
      <c r="T129" s="216">
        <f>S129*H129</f>
        <v>0</v>
      </c>
      <c r="U129" s="40"/>
      <c r="V129" s="40"/>
      <c r="W129" s="40"/>
      <c r="X129" s="40"/>
      <c r="Y129" s="40"/>
      <c r="Z129" s="40"/>
      <c r="AA129" s="40"/>
      <c r="AB129" s="40"/>
      <c r="AC129" s="40"/>
      <c r="AD129" s="40"/>
      <c r="AE129" s="40"/>
      <c r="AR129" s="217" t="s">
        <v>181</v>
      </c>
      <c r="AT129" s="217" t="s">
        <v>178</v>
      </c>
      <c r="AU129" s="217" t="s">
        <v>87</v>
      </c>
      <c r="AY129" s="19" t="s">
        <v>161</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168</v>
      </c>
      <c r="BM129" s="217" t="s">
        <v>224</v>
      </c>
    </row>
    <row r="130" s="13" customFormat="1">
      <c r="A130" s="13"/>
      <c r="B130" s="226"/>
      <c r="C130" s="227"/>
      <c r="D130" s="224" t="s">
        <v>174</v>
      </c>
      <c r="E130" s="228" t="s">
        <v>21</v>
      </c>
      <c r="F130" s="229" t="s">
        <v>209</v>
      </c>
      <c r="G130" s="227"/>
      <c r="H130" s="230">
        <v>48.899999999999999</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174</v>
      </c>
      <c r="AU130" s="236" t="s">
        <v>87</v>
      </c>
      <c r="AV130" s="13" t="s">
        <v>87</v>
      </c>
      <c r="AW130" s="13" t="s">
        <v>38</v>
      </c>
      <c r="AX130" s="13" t="s">
        <v>77</v>
      </c>
      <c r="AY130" s="236" t="s">
        <v>161</v>
      </c>
    </row>
    <row r="131" s="13" customFormat="1">
      <c r="A131" s="13"/>
      <c r="B131" s="226"/>
      <c r="C131" s="227"/>
      <c r="D131" s="224" t="s">
        <v>174</v>
      </c>
      <c r="E131" s="228" t="s">
        <v>21</v>
      </c>
      <c r="F131" s="229" t="s">
        <v>210</v>
      </c>
      <c r="G131" s="227"/>
      <c r="H131" s="230">
        <v>48.899999999999999</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174</v>
      </c>
      <c r="AU131" s="236" t="s">
        <v>87</v>
      </c>
      <c r="AV131" s="13" t="s">
        <v>87</v>
      </c>
      <c r="AW131" s="13" t="s">
        <v>38</v>
      </c>
      <c r="AX131" s="13" t="s">
        <v>77</v>
      </c>
      <c r="AY131" s="236" t="s">
        <v>161</v>
      </c>
    </row>
    <row r="132" s="13" customFormat="1">
      <c r="A132" s="13"/>
      <c r="B132" s="226"/>
      <c r="C132" s="227"/>
      <c r="D132" s="224" t="s">
        <v>174</v>
      </c>
      <c r="E132" s="228" t="s">
        <v>21</v>
      </c>
      <c r="F132" s="229" t="s">
        <v>214</v>
      </c>
      <c r="G132" s="227"/>
      <c r="H132" s="230">
        <v>23.5</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174</v>
      </c>
      <c r="AU132" s="236" t="s">
        <v>87</v>
      </c>
      <c r="AV132" s="13" t="s">
        <v>87</v>
      </c>
      <c r="AW132" s="13" t="s">
        <v>38</v>
      </c>
      <c r="AX132" s="13" t="s">
        <v>77</v>
      </c>
      <c r="AY132" s="236" t="s">
        <v>161</v>
      </c>
    </row>
    <row r="133" s="13" customFormat="1">
      <c r="A133" s="13"/>
      <c r="B133" s="226"/>
      <c r="C133" s="227"/>
      <c r="D133" s="224" t="s">
        <v>174</v>
      </c>
      <c r="E133" s="228" t="s">
        <v>21</v>
      </c>
      <c r="F133" s="229" t="s">
        <v>215</v>
      </c>
      <c r="G133" s="227"/>
      <c r="H133" s="230">
        <v>2.5</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174</v>
      </c>
      <c r="AU133" s="236" t="s">
        <v>87</v>
      </c>
      <c r="AV133" s="13" t="s">
        <v>87</v>
      </c>
      <c r="AW133" s="13" t="s">
        <v>38</v>
      </c>
      <c r="AX133" s="13" t="s">
        <v>77</v>
      </c>
      <c r="AY133" s="236" t="s">
        <v>161</v>
      </c>
    </row>
    <row r="134" s="14" customFormat="1">
      <c r="A134" s="14"/>
      <c r="B134" s="237"/>
      <c r="C134" s="238"/>
      <c r="D134" s="224" t="s">
        <v>174</v>
      </c>
      <c r="E134" s="239" t="s">
        <v>21</v>
      </c>
      <c r="F134" s="240" t="s">
        <v>177</v>
      </c>
      <c r="G134" s="238"/>
      <c r="H134" s="241">
        <v>123.8</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174</v>
      </c>
      <c r="AU134" s="247" t="s">
        <v>87</v>
      </c>
      <c r="AV134" s="14" t="s">
        <v>168</v>
      </c>
      <c r="AW134" s="14" t="s">
        <v>38</v>
      </c>
      <c r="AX134" s="14" t="s">
        <v>85</v>
      </c>
      <c r="AY134" s="247" t="s">
        <v>161</v>
      </c>
    </row>
    <row r="135" s="13" customFormat="1">
      <c r="A135" s="13"/>
      <c r="B135" s="226"/>
      <c r="C135" s="227"/>
      <c r="D135" s="224" t="s">
        <v>174</v>
      </c>
      <c r="E135" s="227"/>
      <c r="F135" s="229" t="s">
        <v>225</v>
      </c>
      <c r="G135" s="227"/>
      <c r="H135" s="230">
        <v>125.038</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174</v>
      </c>
      <c r="AU135" s="236" t="s">
        <v>87</v>
      </c>
      <c r="AV135" s="13" t="s">
        <v>87</v>
      </c>
      <c r="AW135" s="13" t="s">
        <v>4</v>
      </c>
      <c r="AX135" s="13" t="s">
        <v>85</v>
      </c>
      <c r="AY135" s="236" t="s">
        <v>161</v>
      </c>
    </row>
    <row r="136" s="2" customFormat="1" ht="16.5" customHeight="1">
      <c r="A136" s="40"/>
      <c r="B136" s="41"/>
      <c r="C136" s="248" t="s">
        <v>181</v>
      </c>
      <c r="D136" s="248" t="s">
        <v>178</v>
      </c>
      <c r="E136" s="249" t="s">
        <v>226</v>
      </c>
      <c r="F136" s="250" t="s">
        <v>227</v>
      </c>
      <c r="G136" s="251" t="s">
        <v>201</v>
      </c>
      <c r="H136" s="252">
        <v>8.6999999999999993</v>
      </c>
      <c r="I136" s="253"/>
      <c r="J136" s="254">
        <f>ROUND(I136*H136,2)</f>
        <v>0</v>
      </c>
      <c r="K136" s="250" t="s">
        <v>21</v>
      </c>
      <c r="L136" s="255"/>
      <c r="M136" s="256" t="s">
        <v>21</v>
      </c>
      <c r="N136" s="257" t="s">
        <v>48</v>
      </c>
      <c r="O136" s="86"/>
      <c r="P136" s="215">
        <f>O136*H136</f>
        <v>0</v>
      </c>
      <c r="Q136" s="215">
        <v>0.0055999999999999999</v>
      </c>
      <c r="R136" s="215">
        <f>Q136*H136</f>
        <v>0.048719999999999992</v>
      </c>
      <c r="S136" s="215">
        <v>0</v>
      </c>
      <c r="T136" s="216">
        <f>S136*H136</f>
        <v>0</v>
      </c>
      <c r="U136" s="40"/>
      <c r="V136" s="40"/>
      <c r="W136" s="40"/>
      <c r="X136" s="40"/>
      <c r="Y136" s="40"/>
      <c r="Z136" s="40"/>
      <c r="AA136" s="40"/>
      <c r="AB136" s="40"/>
      <c r="AC136" s="40"/>
      <c r="AD136" s="40"/>
      <c r="AE136" s="40"/>
      <c r="AR136" s="217" t="s">
        <v>181</v>
      </c>
      <c r="AT136" s="217" t="s">
        <v>178</v>
      </c>
      <c r="AU136" s="217" t="s">
        <v>87</v>
      </c>
      <c r="AY136" s="19" t="s">
        <v>161</v>
      </c>
      <c r="BE136" s="218">
        <f>IF(N136="základní",J136,0)</f>
        <v>0</v>
      </c>
      <c r="BF136" s="218">
        <f>IF(N136="snížená",J136,0)</f>
        <v>0</v>
      </c>
      <c r="BG136" s="218">
        <f>IF(N136="zákl. přenesená",J136,0)</f>
        <v>0</v>
      </c>
      <c r="BH136" s="218">
        <f>IF(N136="sníž. přenesená",J136,0)</f>
        <v>0</v>
      </c>
      <c r="BI136" s="218">
        <f>IF(N136="nulová",J136,0)</f>
        <v>0</v>
      </c>
      <c r="BJ136" s="19" t="s">
        <v>85</v>
      </c>
      <c r="BK136" s="218">
        <f>ROUND(I136*H136,2)</f>
        <v>0</v>
      </c>
      <c r="BL136" s="19" t="s">
        <v>168</v>
      </c>
      <c r="BM136" s="217" t="s">
        <v>228</v>
      </c>
    </row>
    <row r="137" s="13" customFormat="1">
      <c r="A137" s="13"/>
      <c r="B137" s="226"/>
      <c r="C137" s="227"/>
      <c r="D137" s="224" t="s">
        <v>174</v>
      </c>
      <c r="E137" s="228" t="s">
        <v>21</v>
      </c>
      <c r="F137" s="229" t="s">
        <v>211</v>
      </c>
      <c r="G137" s="227"/>
      <c r="H137" s="230">
        <v>5.2999999999999998</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174</v>
      </c>
      <c r="AU137" s="236" t="s">
        <v>87</v>
      </c>
      <c r="AV137" s="13" t="s">
        <v>87</v>
      </c>
      <c r="AW137" s="13" t="s">
        <v>38</v>
      </c>
      <c r="AX137" s="13" t="s">
        <v>77</v>
      </c>
      <c r="AY137" s="236" t="s">
        <v>161</v>
      </c>
    </row>
    <row r="138" s="13" customFormat="1">
      <c r="A138" s="13"/>
      <c r="B138" s="226"/>
      <c r="C138" s="227"/>
      <c r="D138" s="224" t="s">
        <v>174</v>
      </c>
      <c r="E138" s="228" t="s">
        <v>21</v>
      </c>
      <c r="F138" s="229" t="s">
        <v>212</v>
      </c>
      <c r="G138" s="227"/>
      <c r="H138" s="230">
        <v>3.3999999999999999</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174</v>
      </c>
      <c r="AU138" s="236" t="s">
        <v>87</v>
      </c>
      <c r="AV138" s="13" t="s">
        <v>87</v>
      </c>
      <c r="AW138" s="13" t="s">
        <v>38</v>
      </c>
      <c r="AX138" s="13" t="s">
        <v>77</v>
      </c>
      <c r="AY138" s="236" t="s">
        <v>161</v>
      </c>
    </row>
    <row r="139" s="14" customFormat="1">
      <c r="A139" s="14"/>
      <c r="B139" s="237"/>
      <c r="C139" s="238"/>
      <c r="D139" s="224" t="s">
        <v>174</v>
      </c>
      <c r="E139" s="239" t="s">
        <v>21</v>
      </c>
      <c r="F139" s="240" t="s">
        <v>177</v>
      </c>
      <c r="G139" s="238"/>
      <c r="H139" s="241">
        <v>8.6999999999999993</v>
      </c>
      <c r="I139" s="242"/>
      <c r="J139" s="238"/>
      <c r="K139" s="238"/>
      <c r="L139" s="243"/>
      <c r="M139" s="244"/>
      <c r="N139" s="245"/>
      <c r="O139" s="245"/>
      <c r="P139" s="245"/>
      <c r="Q139" s="245"/>
      <c r="R139" s="245"/>
      <c r="S139" s="245"/>
      <c r="T139" s="246"/>
      <c r="U139" s="14"/>
      <c r="V139" s="14"/>
      <c r="W139" s="14"/>
      <c r="X139" s="14"/>
      <c r="Y139" s="14"/>
      <c r="Z139" s="14"/>
      <c r="AA139" s="14"/>
      <c r="AB139" s="14"/>
      <c r="AC139" s="14"/>
      <c r="AD139" s="14"/>
      <c r="AE139" s="14"/>
      <c r="AT139" s="247" t="s">
        <v>174</v>
      </c>
      <c r="AU139" s="247" t="s">
        <v>87</v>
      </c>
      <c r="AV139" s="14" t="s">
        <v>168</v>
      </c>
      <c r="AW139" s="14" t="s">
        <v>38</v>
      </c>
      <c r="AX139" s="14" t="s">
        <v>85</v>
      </c>
      <c r="AY139" s="247" t="s">
        <v>161</v>
      </c>
    </row>
    <row r="140" s="2" customFormat="1" ht="16.5" customHeight="1">
      <c r="A140" s="40"/>
      <c r="B140" s="41"/>
      <c r="C140" s="248" t="s">
        <v>229</v>
      </c>
      <c r="D140" s="248" t="s">
        <v>178</v>
      </c>
      <c r="E140" s="249" t="s">
        <v>230</v>
      </c>
      <c r="F140" s="250" t="s">
        <v>231</v>
      </c>
      <c r="G140" s="251" t="s">
        <v>232</v>
      </c>
      <c r="H140" s="252">
        <v>3</v>
      </c>
      <c r="I140" s="253"/>
      <c r="J140" s="254">
        <f>ROUND(I140*H140,2)</f>
        <v>0</v>
      </c>
      <c r="K140" s="250" t="s">
        <v>21</v>
      </c>
      <c r="L140" s="255"/>
      <c r="M140" s="256" t="s">
        <v>21</v>
      </c>
      <c r="N140" s="257" t="s">
        <v>48</v>
      </c>
      <c r="O140" s="86"/>
      <c r="P140" s="215">
        <f>O140*H140</f>
        <v>0</v>
      </c>
      <c r="Q140" s="215">
        <v>0.023</v>
      </c>
      <c r="R140" s="215">
        <f>Q140*H140</f>
        <v>0.069000000000000006</v>
      </c>
      <c r="S140" s="215">
        <v>0</v>
      </c>
      <c r="T140" s="216">
        <f>S140*H140</f>
        <v>0</v>
      </c>
      <c r="U140" s="40"/>
      <c r="V140" s="40"/>
      <c r="W140" s="40"/>
      <c r="X140" s="40"/>
      <c r="Y140" s="40"/>
      <c r="Z140" s="40"/>
      <c r="AA140" s="40"/>
      <c r="AB140" s="40"/>
      <c r="AC140" s="40"/>
      <c r="AD140" s="40"/>
      <c r="AE140" s="40"/>
      <c r="AR140" s="217" t="s">
        <v>181</v>
      </c>
      <c r="AT140" s="217" t="s">
        <v>178</v>
      </c>
      <c r="AU140" s="217" t="s">
        <v>87</v>
      </c>
      <c r="AY140" s="19" t="s">
        <v>161</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168</v>
      </c>
      <c r="BM140" s="217" t="s">
        <v>233</v>
      </c>
    </row>
    <row r="141" s="13" customFormat="1">
      <c r="A141" s="13"/>
      <c r="B141" s="226"/>
      <c r="C141" s="227"/>
      <c r="D141" s="224" t="s">
        <v>174</v>
      </c>
      <c r="E141" s="228" t="s">
        <v>21</v>
      </c>
      <c r="F141" s="229" t="s">
        <v>234</v>
      </c>
      <c r="G141" s="227"/>
      <c r="H141" s="230">
        <v>3</v>
      </c>
      <c r="I141" s="231"/>
      <c r="J141" s="227"/>
      <c r="K141" s="227"/>
      <c r="L141" s="232"/>
      <c r="M141" s="233"/>
      <c r="N141" s="234"/>
      <c r="O141" s="234"/>
      <c r="P141" s="234"/>
      <c r="Q141" s="234"/>
      <c r="R141" s="234"/>
      <c r="S141" s="234"/>
      <c r="T141" s="235"/>
      <c r="U141" s="13"/>
      <c r="V141" s="13"/>
      <c r="W141" s="13"/>
      <c r="X141" s="13"/>
      <c r="Y141" s="13"/>
      <c r="Z141" s="13"/>
      <c r="AA141" s="13"/>
      <c r="AB141" s="13"/>
      <c r="AC141" s="13"/>
      <c r="AD141" s="13"/>
      <c r="AE141" s="13"/>
      <c r="AT141" s="236" t="s">
        <v>174</v>
      </c>
      <c r="AU141" s="236" t="s">
        <v>87</v>
      </c>
      <c r="AV141" s="13" t="s">
        <v>87</v>
      </c>
      <c r="AW141" s="13" t="s">
        <v>38</v>
      </c>
      <c r="AX141" s="13" t="s">
        <v>85</v>
      </c>
      <c r="AY141" s="236" t="s">
        <v>161</v>
      </c>
    </row>
    <row r="142" s="2" customFormat="1" ht="16.5" customHeight="1">
      <c r="A142" s="40"/>
      <c r="B142" s="41"/>
      <c r="C142" s="248" t="s">
        <v>235</v>
      </c>
      <c r="D142" s="248" t="s">
        <v>178</v>
      </c>
      <c r="E142" s="249" t="s">
        <v>236</v>
      </c>
      <c r="F142" s="250" t="s">
        <v>237</v>
      </c>
      <c r="G142" s="251" t="s">
        <v>201</v>
      </c>
      <c r="H142" s="252">
        <v>43</v>
      </c>
      <c r="I142" s="253"/>
      <c r="J142" s="254">
        <f>ROUND(I142*H142,2)</f>
        <v>0</v>
      </c>
      <c r="K142" s="250" t="s">
        <v>21</v>
      </c>
      <c r="L142" s="255"/>
      <c r="M142" s="256" t="s">
        <v>21</v>
      </c>
      <c r="N142" s="257" t="s">
        <v>48</v>
      </c>
      <c r="O142" s="86"/>
      <c r="P142" s="215">
        <f>O142*H142</f>
        <v>0</v>
      </c>
      <c r="Q142" s="215">
        <v>0.0055999999999999999</v>
      </c>
      <c r="R142" s="215">
        <f>Q142*H142</f>
        <v>0.24079999999999999</v>
      </c>
      <c r="S142" s="215">
        <v>0</v>
      </c>
      <c r="T142" s="216">
        <f>S142*H142</f>
        <v>0</v>
      </c>
      <c r="U142" s="40"/>
      <c r="V142" s="40"/>
      <c r="W142" s="40"/>
      <c r="X142" s="40"/>
      <c r="Y142" s="40"/>
      <c r="Z142" s="40"/>
      <c r="AA142" s="40"/>
      <c r="AB142" s="40"/>
      <c r="AC142" s="40"/>
      <c r="AD142" s="40"/>
      <c r="AE142" s="40"/>
      <c r="AR142" s="217" t="s">
        <v>181</v>
      </c>
      <c r="AT142" s="217" t="s">
        <v>178</v>
      </c>
      <c r="AU142" s="217" t="s">
        <v>87</v>
      </c>
      <c r="AY142" s="19" t="s">
        <v>161</v>
      </c>
      <c r="BE142" s="218">
        <f>IF(N142="základní",J142,0)</f>
        <v>0</v>
      </c>
      <c r="BF142" s="218">
        <f>IF(N142="snížená",J142,0)</f>
        <v>0</v>
      </c>
      <c r="BG142" s="218">
        <f>IF(N142="zákl. přenesená",J142,0)</f>
        <v>0</v>
      </c>
      <c r="BH142" s="218">
        <f>IF(N142="sníž. přenesená",J142,0)</f>
        <v>0</v>
      </c>
      <c r="BI142" s="218">
        <f>IF(N142="nulová",J142,0)</f>
        <v>0</v>
      </c>
      <c r="BJ142" s="19" t="s">
        <v>85</v>
      </c>
      <c r="BK142" s="218">
        <f>ROUND(I142*H142,2)</f>
        <v>0</v>
      </c>
      <c r="BL142" s="19" t="s">
        <v>168</v>
      </c>
      <c r="BM142" s="217" t="s">
        <v>238</v>
      </c>
    </row>
    <row r="143" s="13" customFormat="1">
      <c r="A143" s="13"/>
      <c r="B143" s="226"/>
      <c r="C143" s="227"/>
      <c r="D143" s="224" t="s">
        <v>174</v>
      </c>
      <c r="E143" s="228" t="s">
        <v>21</v>
      </c>
      <c r="F143" s="229" t="s">
        <v>204</v>
      </c>
      <c r="G143" s="227"/>
      <c r="H143" s="230">
        <v>2.8999999999999999</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174</v>
      </c>
      <c r="AU143" s="236" t="s">
        <v>87</v>
      </c>
      <c r="AV143" s="13" t="s">
        <v>87</v>
      </c>
      <c r="AW143" s="13" t="s">
        <v>38</v>
      </c>
      <c r="AX143" s="13" t="s">
        <v>77</v>
      </c>
      <c r="AY143" s="236" t="s">
        <v>161</v>
      </c>
    </row>
    <row r="144" s="13" customFormat="1">
      <c r="A144" s="13"/>
      <c r="B144" s="226"/>
      <c r="C144" s="227"/>
      <c r="D144" s="224" t="s">
        <v>174</v>
      </c>
      <c r="E144" s="228" t="s">
        <v>21</v>
      </c>
      <c r="F144" s="229" t="s">
        <v>205</v>
      </c>
      <c r="G144" s="227"/>
      <c r="H144" s="230">
        <v>31.600000000000001</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174</v>
      </c>
      <c r="AU144" s="236" t="s">
        <v>87</v>
      </c>
      <c r="AV144" s="13" t="s">
        <v>87</v>
      </c>
      <c r="AW144" s="13" t="s">
        <v>38</v>
      </c>
      <c r="AX144" s="13" t="s">
        <v>77</v>
      </c>
      <c r="AY144" s="236" t="s">
        <v>161</v>
      </c>
    </row>
    <row r="145" s="13" customFormat="1">
      <c r="A145" s="13"/>
      <c r="B145" s="226"/>
      <c r="C145" s="227"/>
      <c r="D145" s="224" t="s">
        <v>174</v>
      </c>
      <c r="E145" s="228" t="s">
        <v>21</v>
      </c>
      <c r="F145" s="229" t="s">
        <v>239</v>
      </c>
      <c r="G145" s="227"/>
      <c r="H145" s="230">
        <v>8.5</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174</v>
      </c>
      <c r="AU145" s="236" t="s">
        <v>87</v>
      </c>
      <c r="AV145" s="13" t="s">
        <v>87</v>
      </c>
      <c r="AW145" s="13" t="s">
        <v>38</v>
      </c>
      <c r="AX145" s="13" t="s">
        <v>77</v>
      </c>
      <c r="AY145" s="236" t="s">
        <v>161</v>
      </c>
    </row>
    <row r="146" s="14" customFormat="1">
      <c r="A146" s="14"/>
      <c r="B146" s="237"/>
      <c r="C146" s="238"/>
      <c r="D146" s="224" t="s">
        <v>174</v>
      </c>
      <c r="E146" s="239" t="s">
        <v>21</v>
      </c>
      <c r="F146" s="240" t="s">
        <v>177</v>
      </c>
      <c r="G146" s="238"/>
      <c r="H146" s="241">
        <v>43</v>
      </c>
      <c r="I146" s="242"/>
      <c r="J146" s="238"/>
      <c r="K146" s="238"/>
      <c r="L146" s="243"/>
      <c r="M146" s="244"/>
      <c r="N146" s="245"/>
      <c r="O146" s="245"/>
      <c r="P146" s="245"/>
      <c r="Q146" s="245"/>
      <c r="R146" s="245"/>
      <c r="S146" s="245"/>
      <c r="T146" s="246"/>
      <c r="U146" s="14"/>
      <c r="V146" s="14"/>
      <c r="W146" s="14"/>
      <c r="X146" s="14"/>
      <c r="Y146" s="14"/>
      <c r="Z146" s="14"/>
      <c r="AA146" s="14"/>
      <c r="AB146" s="14"/>
      <c r="AC146" s="14"/>
      <c r="AD146" s="14"/>
      <c r="AE146" s="14"/>
      <c r="AT146" s="247" t="s">
        <v>174</v>
      </c>
      <c r="AU146" s="247" t="s">
        <v>87</v>
      </c>
      <c r="AV146" s="14" t="s">
        <v>168</v>
      </c>
      <c r="AW146" s="14" t="s">
        <v>38</v>
      </c>
      <c r="AX146" s="14" t="s">
        <v>85</v>
      </c>
      <c r="AY146" s="247" t="s">
        <v>161</v>
      </c>
    </row>
    <row r="147" s="2" customFormat="1" ht="16.5" customHeight="1">
      <c r="A147" s="40"/>
      <c r="B147" s="41"/>
      <c r="C147" s="248" t="s">
        <v>240</v>
      </c>
      <c r="D147" s="248" t="s">
        <v>178</v>
      </c>
      <c r="E147" s="249" t="s">
        <v>241</v>
      </c>
      <c r="F147" s="250" t="s">
        <v>242</v>
      </c>
      <c r="G147" s="251" t="s">
        <v>232</v>
      </c>
      <c r="H147" s="252">
        <v>2</v>
      </c>
      <c r="I147" s="253"/>
      <c r="J147" s="254">
        <f>ROUND(I147*H147,2)</f>
        <v>0</v>
      </c>
      <c r="K147" s="250" t="s">
        <v>21</v>
      </c>
      <c r="L147" s="255"/>
      <c r="M147" s="256" t="s">
        <v>21</v>
      </c>
      <c r="N147" s="257" t="s">
        <v>48</v>
      </c>
      <c r="O147" s="86"/>
      <c r="P147" s="215">
        <f>O147*H147</f>
        <v>0</v>
      </c>
      <c r="Q147" s="215">
        <v>0.0051999999999999998</v>
      </c>
      <c r="R147" s="215">
        <f>Q147*H147</f>
        <v>0.0104</v>
      </c>
      <c r="S147" s="215">
        <v>0</v>
      </c>
      <c r="T147" s="216">
        <f>S147*H147</f>
        <v>0</v>
      </c>
      <c r="U147" s="40"/>
      <c r="V147" s="40"/>
      <c r="W147" s="40"/>
      <c r="X147" s="40"/>
      <c r="Y147" s="40"/>
      <c r="Z147" s="40"/>
      <c r="AA147" s="40"/>
      <c r="AB147" s="40"/>
      <c r="AC147" s="40"/>
      <c r="AD147" s="40"/>
      <c r="AE147" s="40"/>
      <c r="AR147" s="217" t="s">
        <v>181</v>
      </c>
      <c r="AT147" s="217" t="s">
        <v>178</v>
      </c>
      <c r="AU147" s="217" t="s">
        <v>87</v>
      </c>
      <c r="AY147" s="19" t="s">
        <v>161</v>
      </c>
      <c r="BE147" s="218">
        <f>IF(N147="základní",J147,0)</f>
        <v>0</v>
      </c>
      <c r="BF147" s="218">
        <f>IF(N147="snížená",J147,0)</f>
        <v>0</v>
      </c>
      <c r="BG147" s="218">
        <f>IF(N147="zákl. přenesená",J147,0)</f>
        <v>0</v>
      </c>
      <c r="BH147" s="218">
        <f>IF(N147="sníž. přenesená",J147,0)</f>
        <v>0</v>
      </c>
      <c r="BI147" s="218">
        <f>IF(N147="nulová",J147,0)</f>
        <v>0</v>
      </c>
      <c r="BJ147" s="19" t="s">
        <v>85</v>
      </c>
      <c r="BK147" s="218">
        <f>ROUND(I147*H147,2)</f>
        <v>0</v>
      </c>
      <c r="BL147" s="19" t="s">
        <v>168</v>
      </c>
      <c r="BM147" s="217" t="s">
        <v>243</v>
      </c>
    </row>
    <row r="148" s="13" customFormat="1">
      <c r="A148" s="13"/>
      <c r="B148" s="226"/>
      <c r="C148" s="227"/>
      <c r="D148" s="224" t="s">
        <v>174</v>
      </c>
      <c r="E148" s="228" t="s">
        <v>21</v>
      </c>
      <c r="F148" s="229" t="s">
        <v>244</v>
      </c>
      <c r="G148" s="227"/>
      <c r="H148" s="230">
        <v>1</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174</v>
      </c>
      <c r="AU148" s="236" t="s">
        <v>87</v>
      </c>
      <c r="AV148" s="13" t="s">
        <v>87</v>
      </c>
      <c r="AW148" s="13" t="s">
        <v>38</v>
      </c>
      <c r="AX148" s="13" t="s">
        <v>77</v>
      </c>
      <c r="AY148" s="236" t="s">
        <v>161</v>
      </c>
    </row>
    <row r="149" s="13" customFormat="1">
      <c r="A149" s="13"/>
      <c r="B149" s="226"/>
      <c r="C149" s="227"/>
      <c r="D149" s="224" t="s">
        <v>174</v>
      </c>
      <c r="E149" s="228" t="s">
        <v>21</v>
      </c>
      <c r="F149" s="229" t="s">
        <v>245</v>
      </c>
      <c r="G149" s="227"/>
      <c r="H149" s="230">
        <v>1</v>
      </c>
      <c r="I149" s="231"/>
      <c r="J149" s="227"/>
      <c r="K149" s="227"/>
      <c r="L149" s="232"/>
      <c r="M149" s="233"/>
      <c r="N149" s="234"/>
      <c r="O149" s="234"/>
      <c r="P149" s="234"/>
      <c r="Q149" s="234"/>
      <c r="R149" s="234"/>
      <c r="S149" s="234"/>
      <c r="T149" s="235"/>
      <c r="U149" s="13"/>
      <c r="V149" s="13"/>
      <c r="W149" s="13"/>
      <c r="X149" s="13"/>
      <c r="Y149" s="13"/>
      <c r="Z149" s="13"/>
      <c r="AA149" s="13"/>
      <c r="AB149" s="13"/>
      <c r="AC149" s="13"/>
      <c r="AD149" s="13"/>
      <c r="AE149" s="13"/>
      <c r="AT149" s="236" t="s">
        <v>174</v>
      </c>
      <c r="AU149" s="236" t="s">
        <v>87</v>
      </c>
      <c r="AV149" s="13" t="s">
        <v>87</v>
      </c>
      <c r="AW149" s="13" t="s">
        <v>38</v>
      </c>
      <c r="AX149" s="13" t="s">
        <v>77</v>
      </c>
      <c r="AY149" s="236" t="s">
        <v>161</v>
      </c>
    </row>
    <row r="150" s="14" customFormat="1">
      <c r="A150" s="14"/>
      <c r="B150" s="237"/>
      <c r="C150" s="238"/>
      <c r="D150" s="224" t="s">
        <v>174</v>
      </c>
      <c r="E150" s="239" t="s">
        <v>21</v>
      </c>
      <c r="F150" s="240" t="s">
        <v>177</v>
      </c>
      <c r="G150" s="238"/>
      <c r="H150" s="241">
        <v>2</v>
      </c>
      <c r="I150" s="242"/>
      <c r="J150" s="238"/>
      <c r="K150" s="238"/>
      <c r="L150" s="243"/>
      <c r="M150" s="244"/>
      <c r="N150" s="245"/>
      <c r="O150" s="245"/>
      <c r="P150" s="245"/>
      <c r="Q150" s="245"/>
      <c r="R150" s="245"/>
      <c r="S150" s="245"/>
      <c r="T150" s="246"/>
      <c r="U150" s="14"/>
      <c r="V150" s="14"/>
      <c r="W150" s="14"/>
      <c r="X150" s="14"/>
      <c r="Y150" s="14"/>
      <c r="Z150" s="14"/>
      <c r="AA150" s="14"/>
      <c r="AB150" s="14"/>
      <c r="AC150" s="14"/>
      <c r="AD150" s="14"/>
      <c r="AE150" s="14"/>
      <c r="AT150" s="247" t="s">
        <v>174</v>
      </c>
      <c r="AU150" s="247" t="s">
        <v>87</v>
      </c>
      <c r="AV150" s="14" t="s">
        <v>168</v>
      </c>
      <c r="AW150" s="14" t="s">
        <v>38</v>
      </c>
      <c r="AX150" s="14" t="s">
        <v>85</v>
      </c>
      <c r="AY150" s="247" t="s">
        <v>161</v>
      </c>
    </row>
    <row r="151" s="2" customFormat="1" ht="16.5" customHeight="1">
      <c r="A151" s="40"/>
      <c r="B151" s="41"/>
      <c r="C151" s="248" t="s">
        <v>8</v>
      </c>
      <c r="D151" s="248" t="s">
        <v>178</v>
      </c>
      <c r="E151" s="249" t="s">
        <v>246</v>
      </c>
      <c r="F151" s="250" t="s">
        <v>247</v>
      </c>
      <c r="G151" s="251" t="s">
        <v>232</v>
      </c>
      <c r="H151" s="252">
        <v>1</v>
      </c>
      <c r="I151" s="253"/>
      <c r="J151" s="254">
        <f>ROUND(I151*H151,2)</f>
        <v>0</v>
      </c>
      <c r="K151" s="250" t="s">
        <v>21</v>
      </c>
      <c r="L151" s="255"/>
      <c r="M151" s="256" t="s">
        <v>21</v>
      </c>
      <c r="N151" s="257" t="s">
        <v>48</v>
      </c>
      <c r="O151" s="86"/>
      <c r="P151" s="215">
        <f>O151*H151</f>
        <v>0</v>
      </c>
      <c r="Q151" s="215">
        <v>0.0051999999999999998</v>
      </c>
      <c r="R151" s="215">
        <f>Q151*H151</f>
        <v>0.0051999999999999998</v>
      </c>
      <c r="S151" s="215">
        <v>0</v>
      </c>
      <c r="T151" s="216">
        <f>S151*H151</f>
        <v>0</v>
      </c>
      <c r="U151" s="40"/>
      <c r="V151" s="40"/>
      <c r="W151" s="40"/>
      <c r="X151" s="40"/>
      <c r="Y151" s="40"/>
      <c r="Z151" s="40"/>
      <c r="AA151" s="40"/>
      <c r="AB151" s="40"/>
      <c r="AC151" s="40"/>
      <c r="AD151" s="40"/>
      <c r="AE151" s="40"/>
      <c r="AR151" s="217" t="s">
        <v>181</v>
      </c>
      <c r="AT151" s="217" t="s">
        <v>178</v>
      </c>
      <c r="AU151" s="217" t="s">
        <v>87</v>
      </c>
      <c r="AY151" s="19" t="s">
        <v>161</v>
      </c>
      <c r="BE151" s="218">
        <f>IF(N151="základní",J151,0)</f>
        <v>0</v>
      </c>
      <c r="BF151" s="218">
        <f>IF(N151="snížená",J151,0)</f>
        <v>0</v>
      </c>
      <c r="BG151" s="218">
        <f>IF(N151="zákl. přenesená",J151,0)</f>
        <v>0</v>
      </c>
      <c r="BH151" s="218">
        <f>IF(N151="sníž. přenesená",J151,0)</f>
        <v>0</v>
      </c>
      <c r="BI151" s="218">
        <f>IF(N151="nulová",J151,0)</f>
        <v>0</v>
      </c>
      <c r="BJ151" s="19" t="s">
        <v>85</v>
      </c>
      <c r="BK151" s="218">
        <f>ROUND(I151*H151,2)</f>
        <v>0</v>
      </c>
      <c r="BL151" s="19" t="s">
        <v>168</v>
      </c>
      <c r="BM151" s="217" t="s">
        <v>248</v>
      </c>
    </row>
    <row r="152" s="13" customFormat="1">
      <c r="A152" s="13"/>
      <c r="B152" s="226"/>
      <c r="C152" s="227"/>
      <c r="D152" s="224" t="s">
        <v>174</v>
      </c>
      <c r="E152" s="228" t="s">
        <v>21</v>
      </c>
      <c r="F152" s="229" t="s">
        <v>249</v>
      </c>
      <c r="G152" s="227"/>
      <c r="H152" s="230">
        <v>1</v>
      </c>
      <c r="I152" s="231"/>
      <c r="J152" s="227"/>
      <c r="K152" s="227"/>
      <c r="L152" s="232"/>
      <c r="M152" s="233"/>
      <c r="N152" s="234"/>
      <c r="O152" s="234"/>
      <c r="P152" s="234"/>
      <c r="Q152" s="234"/>
      <c r="R152" s="234"/>
      <c r="S152" s="234"/>
      <c r="T152" s="235"/>
      <c r="U152" s="13"/>
      <c r="V152" s="13"/>
      <c r="W152" s="13"/>
      <c r="X152" s="13"/>
      <c r="Y152" s="13"/>
      <c r="Z152" s="13"/>
      <c r="AA152" s="13"/>
      <c r="AB152" s="13"/>
      <c r="AC152" s="13"/>
      <c r="AD152" s="13"/>
      <c r="AE152" s="13"/>
      <c r="AT152" s="236" t="s">
        <v>174</v>
      </c>
      <c r="AU152" s="236" t="s">
        <v>87</v>
      </c>
      <c r="AV152" s="13" t="s">
        <v>87</v>
      </c>
      <c r="AW152" s="13" t="s">
        <v>38</v>
      </c>
      <c r="AX152" s="13" t="s">
        <v>85</v>
      </c>
      <c r="AY152" s="236" t="s">
        <v>161</v>
      </c>
    </row>
    <row r="153" s="2" customFormat="1" ht="16.5" customHeight="1">
      <c r="A153" s="40"/>
      <c r="B153" s="41"/>
      <c r="C153" s="248" t="s">
        <v>250</v>
      </c>
      <c r="D153" s="248" t="s">
        <v>178</v>
      </c>
      <c r="E153" s="249" t="s">
        <v>251</v>
      </c>
      <c r="F153" s="250" t="s">
        <v>252</v>
      </c>
      <c r="G153" s="251" t="s">
        <v>232</v>
      </c>
      <c r="H153" s="252">
        <v>2</v>
      </c>
      <c r="I153" s="253"/>
      <c r="J153" s="254">
        <f>ROUND(I153*H153,2)</f>
        <v>0</v>
      </c>
      <c r="K153" s="250" t="s">
        <v>21</v>
      </c>
      <c r="L153" s="255"/>
      <c r="M153" s="256" t="s">
        <v>21</v>
      </c>
      <c r="N153" s="257" t="s">
        <v>48</v>
      </c>
      <c r="O153" s="86"/>
      <c r="P153" s="215">
        <f>O153*H153</f>
        <v>0</v>
      </c>
      <c r="Q153" s="215">
        <v>0.023</v>
      </c>
      <c r="R153" s="215">
        <f>Q153*H153</f>
        <v>0.045999999999999999</v>
      </c>
      <c r="S153" s="215">
        <v>0</v>
      </c>
      <c r="T153" s="216">
        <f>S153*H153</f>
        <v>0</v>
      </c>
      <c r="U153" s="40"/>
      <c r="V153" s="40"/>
      <c r="W153" s="40"/>
      <c r="X153" s="40"/>
      <c r="Y153" s="40"/>
      <c r="Z153" s="40"/>
      <c r="AA153" s="40"/>
      <c r="AB153" s="40"/>
      <c r="AC153" s="40"/>
      <c r="AD153" s="40"/>
      <c r="AE153" s="40"/>
      <c r="AR153" s="217" t="s">
        <v>181</v>
      </c>
      <c r="AT153" s="217" t="s">
        <v>178</v>
      </c>
      <c r="AU153" s="217" t="s">
        <v>87</v>
      </c>
      <c r="AY153" s="19" t="s">
        <v>161</v>
      </c>
      <c r="BE153" s="218">
        <f>IF(N153="základní",J153,0)</f>
        <v>0</v>
      </c>
      <c r="BF153" s="218">
        <f>IF(N153="snížená",J153,0)</f>
        <v>0</v>
      </c>
      <c r="BG153" s="218">
        <f>IF(N153="zákl. přenesená",J153,0)</f>
        <v>0</v>
      </c>
      <c r="BH153" s="218">
        <f>IF(N153="sníž. přenesená",J153,0)</f>
        <v>0</v>
      </c>
      <c r="BI153" s="218">
        <f>IF(N153="nulová",J153,0)</f>
        <v>0</v>
      </c>
      <c r="BJ153" s="19" t="s">
        <v>85</v>
      </c>
      <c r="BK153" s="218">
        <f>ROUND(I153*H153,2)</f>
        <v>0</v>
      </c>
      <c r="BL153" s="19" t="s">
        <v>168</v>
      </c>
      <c r="BM153" s="217" t="s">
        <v>253</v>
      </c>
    </row>
    <row r="154" s="13" customFormat="1">
      <c r="A154" s="13"/>
      <c r="B154" s="226"/>
      <c r="C154" s="227"/>
      <c r="D154" s="224" t="s">
        <v>174</v>
      </c>
      <c r="E154" s="228" t="s">
        <v>21</v>
      </c>
      <c r="F154" s="229" t="s">
        <v>254</v>
      </c>
      <c r="G154" s="227"/>
      <c r="H154" s="230">
        <v>2</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174</v>
      </c>
      <c r="AU154" s="236" t="s">
        <v>87</v>
      </c>
      <c r="AV154" s="13" t="s">
        <v>87</v>
      </c>
      <c r="AW154" s="13" t="s">
        <v>38</v>
      </c>
      <c r="AX154" s="13" t="s">
        <v>85</v>
      </c>
      <c r="AY154" s="236" t="s">
        <v>161</v>
      </c>
    </row>
    <row r="155" s="2" customFormat="1" ht="21.75" customHeight="1">
      <c r="A155" s="40"/>
      <c r="B155" s="41"/>
      <c r="C155" s="248" t="s">
        <v>255</v>
      </c>
      <c r="D155" s="248" t="s">
        <v>178</v>
      </c>
      <c r="E155" s="249" t="s">
        <v>256</v>
      </c>
      <c r="F155" s="250" t="s">
        <v>257</v>
      </c>
      <c r="G155" s="251" t="s">
        <v>232</v>
      </c>
      <c r="H155" s="252">
        <v>1</v>
      </c>
      <c r="I155" s="253"/>
      <c r="J155" s="254">
        <f>ROUND(I155*H155,2)</f>
        <v>0</v>
      </c>
      <c r="K155" s="250" t="s">
        <v>21</v>
      </c>
      <c r="L155" s="255"/>
      <c r="M155" s="256" t="s">
        <v>21</v>
      </c>
      <c r="N155" s="257" t="s">
        <v>48</v>
      </c>
      <c r="O155" s="86"/>
      <c r="P155" s="215">
        <f>O155*H155</f>
        <v>0</v>
      </c>
      <c r="Q155" s="215">
        <v>0.042099999999999999</v>
      </c>
      <c r="R155" s="215">
        <f>Q155*H155</f>
        <v>0.042099999999999999</v>
      </c>
      <c r="S155" s="215">
        <v>0</v>
      </c>
      <c r="T155" s="216">
        <f>S155*H155</f>
        <v>0</v>
      </c>
      <c r="U155" s="40"/>
      <c r="V155" s="40"/>
      <c r="W155" s="40"/>
      <c r="X155" s="40"/>
      <c r="Y155" s="40"/>
      <c r="Z155" s="40"/>
      <c r="AA155" s="40"/>
      <c r="AB155" s="40"/>
      <c r="AC155" s="40"/>
      <c r="AD155" s="40"/>
      <c r="AE155" s="40"/>
      <c r="AR155" s="217" t="s">
        <v>181</v>
      </c>
      <c r="AT155" s="217" t="s">
        <v>178</v>
      </c>
      <c r="AU155" s="217" t="s">
        <v>87</v>
      </c>
      <c r="AY155" s="19" t="s">
        <v>161</v>
      </c>
      <c r="BE155" s="218">
        <f>IF(N155="základní",J155,0)</f>
        <v>0</v>
      </c>
      <c r="BF155" s="218">
        <f>IF(N155="snížená",J155,0)</f>
        <v>0</v>
      </c>
      <c r="BG155" s="218">
        <f>IF(N155="zákl. přenesená",J155,0)</f>
        <v>0</v>
      </c>
      <c r="BH155" s="218">
        <f>IF(N155="sníž. přenesená",J155,0)</f>
        <v>0</v>
      </c>
      <c r="BI155" s="218">
        <f>IF(N155="nulová",J155,0)</f>
        <v>0</v>
      </c>
      <c r="BJ155" s="19" t="s">
        <v>85</v>
      </c>
      <c r="BK155" s="218">
        <f>ROUND(I155*H155,2)</f>
        <v>0</v>
      </c>
      <c r="BL155" s="19" t="s">
        <v>168</v>
      </c>
      <c r="BM155" s="217" t="s">
        <v>258</v>
      </c>
    </row>
    <row r="156" s="13" customFormat="1">
      <c r="A156" s="13"/>
      <c r="B156" s="226"/>
      <c r="C156" s="227"/>
      <c r="D156" s="224" t="s">
        <v>174</v>
      </c>
      <c r="E156" s="228" t="s">
        <v>21</v>
      </c>
      <c r="F156" s="229" t="s">
        <v>259</v>
      </c>
      <c r="G156" s="227"/>
      <c r="H156" s="230">
        <v>1</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174</v>
      </c>
      <c r="AU156" s="236" t="s">
        <v>87</v>
      </c>
      <c r="AV156" s="13" t="s">
        <v>87</v>
      </c>
      <c r="AW156" s="13" t="s">
        <v>38</v>
      </c>
      <c r="AX156" s="13" t="s">
        <v>85</v>
      </c>
      <c r="AY156" s="236" t="s">
        <v>161</v>
      </c>
    </row>
    <row r="157" s="2" customFormat="1" ht="16.5" customHeight="1">
      <c r="A157" s="40"/>
      <c r="B157" s="41"/>
      <c r="C157" s="248" t="s">
        <v>260</v>
      </c>
      <c r="D157" s="248" t="s">
        <v>178</v>
      </c>
      <c r="E157" s="249" t="s">
        <v>261</v>
      </c>
      <c r="F157" s="250" t="s">
        <v>262</v>
      </c>
      <c r="G157" s="251" t="s">
        <v>232</v>
      </c>
      <c r="H157" s="252">
        <v>2</v>
      </c>
      <c r="I157" s="253"/>
      <c r="J157" s="254">
        <f>ROUND(I157*H157,2)</f>
        <v>0</v>
      </c>
      <c r="K157" s="250" t="s">
        <v>21</v>
      </c>
      <c r="L157" s="255"/>
      <c r="M157" s="256" t="s">
        <v>21</v>
      </c>
      <c r="N157" s="257" t="s">
        <v>48</v>
      </c>
      <c r="O157" s="86"/>
      <c r="P157" s="215">
        <f>O157*H157</f>
        <v>0</v>
      </c>
      <c r="Q157" s="215">
        <v>0.042099999999999999</v>
      </c>
      <c r="R157" s="215">
        <f>Q157*H157</f>
        <v>0.084199999999999997</v>
      </c>
      <c r="S157" s="215">
        <v>0</v>
      </c>
      <c r="T157" s="216">
        <f>S157*H157</f>
        <v>0</v>
      </c>
      <c r="U157" s="40"/>
      <c r="V157" s="40"/>
      <c r="W157" s="40"/>
      <c r="X157" s="40"/>
      <c r="Y157" s="40"/>
      <c r="Z157" s="40"/>
      <c r="AA157" s="40"/>
      <c r="AB157" s="40"/>
      <c r="AC157" s="40"/>
      <c r="AD157" s="40"/>
      <c r="AE157" s="40"/>
      <c r="AR157" s="217" t="s">
        <v>181</v>
      </c>
      <c r="AT157" s="217" t="s">
        <v>178</v>
      </c>
      <c r="AU157" s="217" t="s">
        <v>87</v>
      </c>
      <c r="AY157" s="19" t="s">
        <v>161</v>
      </c>
      <c r="BE157" s="218">
        <f>IF(N157="základní",J157,0)</f>
        <v>0</v>
      </c>
      <c r="BF157" s="218">
        <f>IF(N157="snížená",J157,0)</f>
        <v>0</v>
      </c>
      <c r="BG157" s="218">
        <f>IF(N157="zákl. přenesená",J157,0)</f>
        <v>0</v>
      </c>
      <c r="BH157" s="218">
        <f>IF(N157="sníž. přenesená",J157,0)</f>
        <v>0</v>
      </c>
      <c r="BI157" s="218">
        <f>IF(N157="nulová",J157,0)</f>
        <v>0</v>
      </c>
      <c r="BJ157" s="19" t="s">
        <v>85</v>
      </c>
      <c r="BK157" s="218">
        <f>ROUND(I157*H157,2)</f>
        <v>0</v>
      </c>
      <c r="BL157" s="19" t="s">
        <v>168</v>
      </c>
      <c r="BM157" s="217" t="s">
        <v>263</v>
      </c>
    </row>
    <row r="158" s="13" customFormat="1">
      <c r="A158" s="13"/>
      <c r="B158" s="226"/>
      <c r="C158" s="227"/>
      <c r="D158" s="224" t="s">
        <v>174</v>
      </c>
      <c r="E158" s="228" t="s">
        <v>21</v>
      </c>
      <c r="F158" s="229" t="s">
        <v>264</v>
      </c>
      <c r="G158" s="227"/>
      <c r="H158" s="230">
        <v>2</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174</v>
      </c>
      <c r="AU158" s="236" t="s">
        <v>87</v>
      </c>
      <c r="AV158" s="13" t="s">
        <v>87</v>
      </c>
      <c r="AW158" s="13" t="s">
        <v>38</v>
      </c>
      <c r="AX158" s="13" t="s">
        <v>85</v>
      </c>
      <c r="AY158" s="236" t="s">
        <v>161</v>
      </c>
    </row>
    <row r="159" s="2" customFormat="1" ht="55.5" customHeight="1">
      <c r="A159" s="40"/>
      <c r="B159" s="41"/>
      <c r="C159" s="206" t="s">
        <v>265</v>
      </c>
      <c r="D159" s="206" t="s">
        <v>163</v>
      </c>
      <c r="E159" s="207" t="s">
        <v>266</v>
      </c>
      <c r="F159" s="208" t="s">
        <v>267</v>
      </c>
      <c r="G159" s="209" t="s">
        <v>201</v>
      </c>
      <c r="H159" s="210">
        <v>18.800000000000001</v>
      </c>
      <c r="I159" s="211"/>
      <c r="J159" s="212">
        <f>ROUND(I159*H159,2)</f>
        <v>0</v>
      </c>
      <c r="K159" s="208" t="s">
        <v>21</v>
      </c>
      <c r="L159" s="46"/>
      <c r="M159" s="213" t="s">
        <v>21</v>
      </c>
      <c r="N159" s="214" t="s">
        <v>48</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168</v>
      </c>
      <c r="AT159" s="217" t="s">
        <v>163</v>
      </c>
      <c r="AU159" s="217" t="s">
        <v>87</v>
      </c>
      <c r="AY159" s="19" t="s">
        <v>161</v>
      </c>
      <c r="BE159" s="218">
        <f>IF(N159="základní",J159,0)</f>
        <v>0</v>
      </c>
      <c r="BF159" s="218">
        <f>IF(N159="snížená",J159,0)</f>
        <v>0</v>
      </c>
      <c r="BG159" s="218">
        <f>IF(N159="zákl. přenesená",J159,0)</f>
        <v>0</v>
      </c>
      <c r="BH159" s="218">
        <f>IF(N159="sníž. přenesená",J159,0)</f>
        <v>0</v>
      </c>
      <c r="BI159" s="218">
        <f>IF(N159="nulová",J159,0)</f>
        <v>0</v>
      </c>
      <c r="BJ159" s="19" t="s">
        <v>85</v>
      </c>
      <c r="BK159" s="218">
        <f>ROUND(I159*H159,2)</f>
        <v>0</v>
      </c>
      <c r="BL159" s="19" t="s">
        <v>168</v>
      </c>
      <c r="BM159" s="217" t="s">
        <v>268</v>
      </c>
    </row>
    <row r="160" s="13" customFormat="1">
      <c r="A160" s="13"/>
      <c r="B160" s="226"/>
      <c r="C160" s="227"/>
      <c r="D160" s="224" t="s">
        <v>174</v>
      </c>
      <c r="E160" s="228" t="s">
        <v>21</v>
      </c>
      <c r="F160" s="229" t="s">
        <v>269</v>
      </c>
      <c r="G160" s="227"/>
      <c r="H160" s="230">
        <v>18.800000000000001</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174</v>
      </c>
      <c r="AU160" s="236" t="s">
        <v>87</v>
      </c>
      <c r="AV160" s="13" t="s">
        <v>87</v>
      </c>
      <c r="AW160" s="13" t="s">
        <v>38</v>
      </c>
      <c r="AX160" s="13" t="s">
        <v>85</v>
      </c>
      <c r="AY160" s="236" t="s">
        <v>161</v>
      </c>
    </row>
    <row r="161" s="2" customFormat="1" ht="16.5" customHeight="1">
      <c r="A161" s="40"/>
      <c r="B161" s="41"/>
      <c r="C161" s="248" t="s">
        <v>270</v>
      </c>
      <c r="D161" s="248" t="s">
        <v>178</v>
      </c>
      <c r="E161" s="249" t="s">
        <v>271</v>
      </c>
      <c r="F161" s="250" t="s">
        <v>272</v>
      </c>
      <c r="G161" s="251" t="s">
        <v>201</v>
      </c>
      <c r="H161" s="252">
        <v>18.988</v>
      </c>
      <c r="I161" s="253"/>
      <c r="J161" s="254">
        <f>ROUND(I161*H161,2)</f>
        <v>0</v>
      </c>
      <c r="K161" s="250" t="s">
        <v>21</v>
      </c>
      <c r="L161" s="255"/>
      <c r="M161" s="256" t="s">
        <v>21</v>
      </c>
      <c r="N161" s="257" t="s">
        <v>48</v>
      </c>
      <c r="O161" s="86"/>
      <c r="P161" s="215">
        <f>O161*H161</f>
        <v>0</v>
      </c>
      <c r="Q161" s="215">
        <v>0.0055999999999999999</v>
      </c>
      <c r="R161" s="215">
        <f>Q161*H161</f>
        <v>0.10633279999999999</v>
      </c>
      <c r="S161" s="215">
        <v>0</v>
      </c>
      <c r="T161" s="216">
        <f>S161*H161</f>
        <v>0</v>
      </c>
      <c r="U161" s="40"/>
      <c r="V161" s="40"/>
      <c r="W161" s="40"/>
      <c r="X161" s="40"/>
      <c r="Y161" s="40"/>
      <c r="Z161" s="40"/>
      <c r="AA161" s="40"/>
      <c r="AB161" s="40"/>
      <c r="AC161" s="40"/>
      <c r="AD161" s="40"/>
      <c r="AE161" s="40"/>
      <c r="AR161" s="217" t="s">
        <v>181</v>
      </c>
      <c r="AT161" s="217" t="s">
        <v>178</v>
      </c>
      <c r="AU161" s="217" t="s">
        <v>87</v>
      </c>
      <c r="AY161" s="19" t="s">
        <v>161</v>
      </c>
      <c r="BE161" s="218">
        <f>IF(N161="základní",J161,0)</f>
        <v>0</v>
      </c>
      <c r="BF161" s="218">
        <f>IF(N161="snížená",J161,0)</f>
        <v>0</v>
      </c>
      <c r="BG161" s="218">
        <f>IF(N161="zákl. přenesená",J161,0)</f>
        <v>0</v>
      </c>
      <c r="BH161" s="218">
        <f>IF(N161="sníž. přenesená",J161,0)</f>
        <v>0</v>
      </c>
      <c r="BI161" s="218">
        <f>IF(N161="nulová",J161,0)</f>
        <v>0</v>
      </c>
      <c r="BJ161" s="19" t="s">
        <v>85</v>
      </c>
      <c r="BK161" s="218">
        <f>ROUND(I161*H161,2)</f>
        <v>0</v>
      </c>
      <c r="BL161" s="19" t="s">
        <v>168</v>
      </c>
      <c r="BM161" s="217" t="s">
        <v>273</v>
      </c>
    </row>
    <row r="162" s="13" customFormat="1">
      <c r="A162" s="13"/>
      <c r="B162" s="226"/>
      <c r="C162" s="227"/>
      <c r="D162" s="224" t="s">
        <v>174</v>
      </c>
      <c r="E162" s="227"/>
      <c r="F162" s="229" t="s">
        <v>274</v>
      </c>
      <c r="G162" s="227"/>
      <c r="H162" s="230">
        <v>18.988</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174</v>
      </c>
      <c r="AU162" s="236" t="s">
        <v>87</v>
      </c>
      <c r="AV162" s="13" t="s">
        <v>87</v>
      </c>
      <c r="AW162" s="13" t="s">
        <v>4</v>
      </c>
      <c r="AX162" s="13" t="s">
        <v>85</v>
      </c>
      <c r="AY162" s="236" t="s">
        <v>161</v>
      </c>
    </row>
    <row r="163" s="2" customFormat="1" ht="55.5" customHeight="1">
      <c r="A163" s="40"/>
      <c r="B163" s="41"/>
      <c r="C163" s="206" t="s">
        <v>275</v>
      </c>
      <c r="D163" s="206" t="s">
        <v>163</v>
      </c>
      <c r="E163" s="207" t="s">
        <v>276</v>
      </c>
      <c r="F163" s="208" t="s">
        <v>277</v>
      </c>
      <c r="G163" s="209" t="s">
        <v>201</v>
      </c>
      <c r="H163" s="210">
        <v>0.5</v>
      </c>
      <c r="I163" s="211"/>
      <c r="J163" s="212">
        <f>ROUND(I163*H163,2)</f>
        <v>0</v>
      </c>
      <c r="K163" s="208" t="s">
        <v>21</v>
      </c>
      <c r="L163" s="46"/>
      <c r="M163" s="213" t="s">
        <v>21</v>
      </c>
      <c r="N163" s="214" t="s">
        <v>48</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168</v>
      </c>
      <c r="AT163" s="217" t="s">
        <v>163</v>
      </c>
      <c r="AU163" s="217" t="s">
        <v>87</v>
      </c>
      <c r="AY163" s="19" t="s">
        <v>161</v>
      </c>
      <c r="BE163" s="218">
        <f>IF(N163="základní",J163,0)</f>
        <v>0</v>
      </c>
      <c r="BF163" s="218">
        <f>IF(N163="snížená",J163,0)</f>
        <v>0</v>
      </c>
      <c r="BG163" s="218">
        <f>IF(N163="zákl. přenesená",J163,0)</f>
        <v>0</v>
      </c>
      <c r="BH163" s="218">
        <f>IF(N163="sníž. přenesená",J163,0)</f>
        <v>0</v>
      </c>
      <c r="BI163" s="218">
        <f>IF(N163="nulová",J163,0)</f>
        <v>0</v>
      </c>
      <c r="BJ163" s="19" t="s">
        <v>85</v>
      </c>
      <c r="BK163" s="218">
        <f>ROUND(I163*H163,2)</f>
        <v>0</v>
      </c>
      <c r="BL163" s="19" t="s">
        <v>168</v>
      </c>
      <c r="BM163" s="217" t="s">
        <v>278</v>
      </c>
    </row>
    <row r="164" s="13" customFormat="1">
      <c r="A164" s="13"/>
      <c r="B164" s="226"/>
      <c r="C164" s="227"/>
      <c r="D164" s="224" t="s">
        <v>174</v>
      </c>
      <c r="E164" s="228" t="s">
        <v>21</v>
      </c>
      <c r="F164" s="229" t="s">
        <v>279</v>
      </c>
      <c r="G164" s="227"/>
      <c r="H164" s="230">
        <v>0.5</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174</v>
      </c>
      <c r="AU164" s="236" t="s">
        <v>87</v>
      </c>
      <c r="AV164" s="13" t="s">
        <v>87</v>
      </c>
      <c r="AW164" s="13" t="s">
        <v>38</v>
      </c>
      <c r="AX164" s="13" t="s">
        <v>85</v>
      </c>
      <c r="AY164" s="236" t="s">
        <v>161</v>
      </c>
    </row>
    <row r="165" s="2" customFormat="1" ht="16.5" customHeight="1">
      <c r="A165" s="40"/>
      <c r="B165" s="41"/>
      <c r="C165" s="248" t="s">
        <v>280</v>
      </c>
      <c r="D165" s="248" t="s">
        <v>178</v>
      </c>
      <c r="E165" s="249" t="s">
        <v>281</v>
      </c>
      <c r="F165" s="250" t="s">
        <v>282</v>
      </c>
      <c r="G165" s="251" t="s">
        <v>232</v>
      </c>
      <c r="H165" s="252">
        <v>1</v>
      </c>
      <c r="I165" s="253"/>
      <c r="J165" s="254">
        <f>ROUND(I165*H165,2)</f>
        <v>0</v>
      </c>
      <c r="K165" s="250" t="s">
        <v>21</v>
      </c>
      <c r="L165" s="255"/>
      <c r="M165" s="256" t="s">
        <v>21</v>
      </c>
      <c r="N165" s="257" t="s">
        <v>48</v>
      </c>
      <c r="O165" s="86"/>
      <c r="P165" s="215">
        <f>O165*H165</f>
        <v>0</v>
      </c>
      <c r="Q165" s="215">
        <v>0.042099999999999999</v>
      </c>
      <c r="R165" s="215">
        <f>Q165*H165</f>
        <v>0.042099999999999999</v>
      </c>
      <c r="S165" s="215">
        <v>0</v>
      </c>
      <c r="T165" s="216">
        <f>S165*H165</f>
        <v>0</v>
      </c>
      <c r="U165" s="40"/>
      <c r="V165" s="40"/>
      <c r="W165" s="40"/>
      <c r="X165" s="40"/>
      <c r="Y165" s="40"/>
      <c r="Z165" s="40"/>
      <c r="AA165" s="40"/>
      <c r="AB165" s="40"/>
      <c r="AC165" s="40"/>
      <c r="AD165" s="40"/>
      <c r="AE165" s="40"/>
      <c r="AR165" s="217" t="s">
        <v>181</v>
      </c>
      <c r="AT165" s="217" t="s">
        <v>178</v>
      </c>
      <c r="AU165" s="217" t="s">
        <v>87</v>
      </c>
      <c r="AY165" s="19" t="s">
        <v>161</v>
      </c>
      <c r="BE165" s="218">
        <f>IF(N165="základní",J165,0)</f>
        <v>0</v>
      </c>
      <c r="BF165" s="218">
        <f>IF(N165="snížená",J165,0)</f>
        <v>0</v>
      </c>
      <c r="BG165" s="218">
        <f>IF(N165="zákl. přenesená",J165,0)</f>
        <v>0</v>
      </c>
      <c r="BH165" s="218">
        <f>IF(N165="sníž. přenesená",J165,0)</f>
        <v>0</v>
      </c>
      <c r="BI165" s="218">
        <f>IF(N165="nulová",J165,0)</f>
        <v>0</v>
      </c>
      <c r="BJ165" s="19" t="s">
        <v>85</v>
      </c>
      <c r="BK165" s="218">
        <f>ROUND(I165*H165,2)</f>
        <v>0</v>
      </c>
      <c r="BL165" s="19" t="s">
        <v>168</v>
      </c>
      <c r="BM165" s="217" t="s">
        <v>283</v>
      </c>
    </row>
    <row r="166" s="13" customFormat="1">
      <c r="A166" s="13"/>
      <c r="B166" s="226"/>
      <c r="C166" s="227"/>
      <c r="D166" s="224" t="s">
        <v>174</v>
      </c>
      <c r="E166" s="228" t="s">
        <v>21</v>
      </c>
      <c r="F166" s="229" t="s">
        <v>284</v>
      </c>
      <c r="G166" s="227"/>
      <c r="H166" s="230">
        <v>1</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174</v>
      </c>
      <c r="AU166" s="236" t="s">
        <v>87</v>
      </c>
      <c r="AV166" s="13" t="s">
        <v>87</v>
      </c>
      <c r="AW166" s="13" t="s">
        <v>38</v>
      </c>
      <c r="AX166" s="13" t="s">
        <v>85</v>
      </c>
      <c r="AY166" s="236" t="s">
        <v>161</v>
      </c>
    </row>
    <row r="167" s="2" customFormat="1" ht="55.5" customHeight="1">
      <c r="A167" s="40"/>
      <c r="B167" s="41"/>
      <c r="C167" s="206" t="s">
        <v>285</v>
      </c>
      <c r="D167" s="206" t="s">
        <v>163</v>
      </c>
      <c r="E167" s="207" t="s">
        <v>286</v>
      </c>
      <c r="F167" s="208" t="s">
        <v>287</v>
      </c>
      <c r="G167" s="209" t="s">
        <v>201</v>
      </c>
      <c r="H167" s="210">
        <v>0.69999999999999996</v>
      </c>
      <c r="I167" s="211"/>
      <c r="J167" s="212">
        <f>ROUND(I167*H167,2)</f>
        <v>0</v>
      </c>
      <c r="K167" s="208" t="s">
        <v>21</v>
      </c>
      <c r="L167" s="46"/>
      <c r="M167" s="213" t="s">
        <v>21</v>
      </c>
      <c r="N167" s="214" t="s">
        <v>48</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168</v>
      </c>
      <c r="AT167" s="217" t="s">
        <v>163</v>
      </c>
      <c r="AU167" s="217" t="s">
        <v>87</v>
      </c>
      <c r="AY167" s="19" t="s">
        <v>161</v>
      </c>
      <c r="BE167" s="218">
        <f>IF(N167="základní",J167,0)</f>
        <v>0</v>
      </c>
      <c r="BF167" s="218">
        <f>IF(N167="snížená",J167,0)</f>
        <v>0</v>
      </c>
      <c r="BG167" s="218">
        <f>IF(N167="zákl. přenesená",J167,0)</f>
        <v>0</v>
      </c>
      <c r="BH167" s="218">
        <f>IF(N167="sníž. přenesená",J167,0)</f>
        <v>0</v>
      </c>
      <c r="BI167" s="218">
        <f>IF(N167="nulová",J167,0)</f>
        <v>0</v>
      </c>
      <c r="BJ167" s="19" t="s">
        <v>85</v>
      </c>
      <c r="BK167" s="218">
        <f>ROUND(I167*H167,2)</f>
        <v>0</v>
      </c>
      <c r="BL167" s="19" t="s">
        <v>168</v>
      </c>
      <c r="BM167" s="217" t="s">
        <v>288</v>
      </c>
    </row>
    <row r="168" s="13" customFormat="1">
      <c r="A168" s="13"/>
      <c r="B168" s="226"/>
      <c r="C168" s="227"/>
      <c r="D168" s="224" t="s">
        <v>174</v>
      </c>
      <c r="E168" s="228" t="s">
        <v>21</v>
      </c>
      <c r="F168" s="229" t="s">
        <v>289</v>
      </c>
      <c r="G168" s="227"/>
      <c r="H168" s="230">
        <v>0.69999999999999996</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174</v>
      </c>
      <c r="AU168" s="236" t="s">
        <v>87</v>
      </c>
      <c r="AV168" s="13" t="s">
        <v>87</v>
      </c>
      <c r="AW168" s="13" t="s">
        <v>38</v>
      </c>
      <c r="AX168" s="13" t="s">
        <v>85</v>
      </c>
      <c r="AY168" s="236" t="s">
        <v>161</v>
      </c>
    </row>
    <row r="169" s="2" customFormat="1" ht="16.5" customHeight="1">
      <c r="A169" s="40"/>
      <c r="B169" s="41"/>
      <c r="C169" s="248" t="s">
        <v>7</v>
      </c>
      <c r="D169" s="248" t="s">
        <v>178</v>
      </c>
      <c r="E169" s="249" t="s">
        <v>290</v>
      </c>
      <c r="F169" s="250" t="s">
        <v>291</v>
      </c>
      <c r="G169" s="251" t="s">
        <v>232</v>
      </c>
      <c r="H169" s="252">
        <v>0.69999999999999996</v>
      </c>
      <c r="I169" s="253"/>
      <c r="J169" s="254">
        <f>ROUND(I169*H169,2)</f>
        <v>0</v>
      </c>
      <c r="K169" s="250" t="s">
        <v>21</v>
      </c>
      <c r="L169" s="255"/>
      <c r="M169" s="256" t="s">
        <v>21</v>
      </c>
      <c r="N169" s="257" t="s">
        <v>48</v>
      </c>
      <c r="O169" s="86"/>
      <c r="P169" s="215">
        <f>O169*H169</f>
        <v>0</v>
      </c>
      <c r="Q169" s="215">
        <v>0.042099999999999999</v>
      </c>
      <c r="R169" s="215">
        <f>Q169*H169</f>
        <v>0.029469999999999996</v>
      </c>
      <c r="S169" s="215">
        <v>0</v>
      </c>
      <c r="T169" s="216">
        <f>S169*H169</f>
        <v>0</v>
      </c>
      <c r="U169" s="40"/>
      <c r="V169" s="40"/>
      <c r="W169" s="40"/>
      <c r="X169" s="40"/>
      <c r="Y169" s="40"/>
      <c r="Z169" s="40"/>
      <c r="AA169" s="40"/>
      <c r="AB169" s="40"/>
      <c r="AC169" s="40"/>
      <c r="AD169" s="40"/>
      <c r="AE169" s="40"/>
      <c r="AR169" s="217" t="s">
        <v>181</v>
      </c>
      <c r="AT169" s="217" t="s">
        <v>178</v>
      </c>
      <c r="AU169" s="217" t="s">
        <v>87</v>
      </c>
      <c r="AY169" s="19" t="s">
        <v>161</v>
      </c>
      <c r="BE169" s="218">
        <f>IF(N169="základní",J169,0)</f>
        <v>0</v>
      </c>
      <c r="BF169" s="218">
        <f>IF(N169="snížená",J169,0)</f>
        <v>0</v>
      </c>
      <c r="BG169" s="218">
        <f>IF(N169="zákl. přenesená",J169,0)</f>
        <v>0</v>
      </c>
      <c r="BH169" s="218">
        <f>IF(N169="sníž. přenesená",J169,0)</f>
        <v>0</v>
      </c>
      <c r="BI169" s="218">
        <f>IF(N169="nulová",J169,0)</f>
        <v>0</v>
      </c>
      <c r="BJ169" s="19" t="s">
        <v>85</v>
      </c>
      <c r="BK169" s="218">
        <f>ROUND(I169*H169,2)</f>
        <v>0</v>
      </c>
      <c r="BL169" s="19" t="s">
        <v>168</v>
      </c>
      <c r="BM169" s="217" t="s">
        <v>292</v>
      </c>
    </row>
    <row r="170" s="13" customFormat="1">
      <c r="A170" s="13"/>
      <c r="B170" s="226"/>
      <c r="C170" s="227"/>
      <c r="D170" s="224" t="s">
        <v>174</v>
      </c>
      <c r="E170" s="228" t="s">
        <v>21</v>
      </c>
      <c r="F170" s="229" t="s">
        <v>289</v>
      </c>
      <c r="G170" s="227"/>
      <c r="H170" s="230">
        <v>0.69999999999999996</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174</v>
      </c>
      <c r="AU170" s="236" t="s">
        <v>87</v>
      </c>
      <c r="AV170" s="13" t="s">
        <v>87</v>
      </c>
      <c r="AW170" s="13" t="s">
        <v>38</v>
      </c>
      <c r="AX170" s="13" t="s">
        <v>85</v>
      </c>
      <c r="AY170" s="236" t="s">
        <v>161</v>
      </c>
    </row>
    <row r="171" s="12" customFormat="1" ht="22.8" customHeight="1">
      <c r="A171" s="12"/>
      <c r="B171" s="190"/>
      <c r="C171" s="191"/>
      <c r="D171" s="192" t="s">
        <v>76</v>
      </c>
      <c r="E171" s="204" t="s">
        <v>181</v>
      </c>
      <c r="F171" s="204" t="s">
        <v>293</v>
      </c>
      <c r="G171" s="191"/>
      <c r="H171" s="191"/>
      <c r="I171" s="194"/>
      <c r="J171" s="205">
        <f>BK171</f>
        <v>0</v>
      </c>
      <c r="K171" s="191"/>
      <c r="L171" s="196"/>
      <c r="M171" s="197"/>
      <c r="N171" s="198"/>
      <c r="O171" s="198"/>
      <c r="P171" s="199">
        <f>SUM(P172:P228)</f>
        <v>0</v>
      </c>
      <c r="Q171" s="198"/>
      <c r="R171" s="199">
        <f>SUM(R172:R228)</f>
        <v>0.57394999999999996</v>
      </c>
      <c r="S171" s="198"/>
      <c r="T171" s="200">
        <f>SUM(T172:T228)</f>
        <v>0</v>
      </c>
      <c r="U171" s="12"/>
      <c r="V171" s="12"/>
      <c r="W171" s="12"/>
      <c r="X171" s="12"/>
      <c r="Y171" s="12"/>
      <c r="Z171" s="12"/>
      <c r="AA171" s="12"/>
      <c r="AB171" s="12"/>
      <c r="AC171" s="12"/>
      <c r="AD171" s="12"/>
      <c r="AE171" s="12"/>
      <c r="AR171" s="201" t="s">
        <v>85</v>
      </c>
      <c r="AT171" s="202" t="s">
        <v>76</v>
      </c>
      <c r="AU171" s="202" t="s">
        <v>85</v>
      </c>
      <c r="AY171" s="201" t="s">
        <v>161</v>
      </c>
      <c r="BK171" s="203">
        <f>SUM(BK172:BK228)</f>
        <v>0</v>
      </c>
    </row>
    <row r="172" s="2" customFormat="1" ht="21.75" customHeight="1">
      <c r="A172" s="40"/>
      <c r="B172" s="41"/>
      <c r="C172" s="206" t="s">
        <v>294</v>
      </c>
      <c r="D172" s="206" t="s">
        <v>163</v>
      </c>
      <c r="E172" s="207" t="s">
        <v>295</v>
      </c>
      <c r="F172" s="208" t="s">
        <v>296</v>
      </c>
      <c r="G172" s="209" t="s">
        <v>232</v>
      </c>
      <c r="H172" s="210">
        <v>6</v>
      </c>
      <c r="I172" s="211"/>
      <c r="J172" s="212">
        <f>ROUND(I172*H172,2)</f>
        <v>0</v>
      </c>
      <c r="K172" s="208" t="s">
        <v>167</v>
      </c>
      <c r="L172" s="46"/>
      <c r="M172" s="213" t="s">
        <v>21</v>
      </c>
      <c r="N172" s="214" t="s">
        <v>48</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168</v>
      </c>
      <c r="AT172" s="217" t="s">
        <v>163</v>
      </c>
      <c r="AU172" s="217" t="s">
        <v>87</v>
      </c>
      <c r="AY172" s="19" t="s">
        <v>161</v>
      </c>
      <c r="BE172" s="218">
        <f>IF(N172="základní",J172,0)</f>
        <v>0</v>
      </c>
      <c r="BF172" s="218">
        <f>IF(N172="snížená",J172,0)</f>
        <v>0</v>
      </c>
      <c r="BG172" s="218">
        <f>IF(N172="zákl. přenesená",J172,0)</f>
        <v>0</v>
      </c>
      <c r="BH172" s="218">
        <f>IF(N172="sníž. přenesená",J172,0)</f>
        <v>0</v>
      </c>
      <c r="BI172" s="218">
        <f>IF(N172="nulová",J172,0)</f>
        <v>0</v>
      </c>
      <c r="BJ172" s="19" t="s">
        <v>85</v>
      </c>
      <c r="BK172" s="218">
        <f>ROUND(I172*H172,2)</f>
        <v>0</v>
      </c>
      <c r="BL172" s="19" t="s">
        <v>168</v>
      </c>
      <c r="BM172" s="217" t="s">
        <v>297</v>
      </c>
    </row>
    <row r="173" s="2" customFormat="1">
      <c r="A173" s="40"/>
      <c r="B173" s="41"/>
      <c r="C173" s="42"/>
      <c r="D173" s="219" t="s">
        <v>170</v>
      </c>
      <c r="E173" s="42"/>
      <c r="F173" s="220" t="s">
        <v>298</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170</v>
      </c>
      <c r="AU173" s="19" t="s">
        <v>87</v>
      </c>
    </row>
    <row r="174" s="2" customFormat="1">
      <c r="A174" s="40"/>
      <c r="B174" s="41"/>
      <c r="C174" s="42"/>
      <c r="D174" s="224" t="s">
        <v>172</v>
      </c>
      <c r="E174" s="42"/>
      <c r="F174" s="225" t="s">
        <v>299</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172</v>
      </c>
      <c r="AU174" s="19" t="s">
        <v>87</v>
      </c>
    </row>
    <row r="175" s="13" customFormat="1">
      <c r="A175" s="13"/>
      <c r="B175" s="226"/>
      <c r="C175" s="227"/>
      <c r="D175" s="224" t="s">
        <v>174</v>
      </c>
      <c r="E175" s="228" t="s">
        <v>21</v>
      </c>
      <c r="F175" s="229" t="s">
        <v>300</v>
      </c>
      <c r="G175" s="227"/>
      <c r="H175" s="230">
        <v>1</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174</v>
      </c>
      <c r="AU175" s="236" t="s">
        <v>87</v>
      </c>
      <c r="AV175" s="13" t="s">
        <v>87</v>
      </c>
      <c r="AW175" s="13" t="s">
        <v>38</v>
      </c>
      <c r="AX175" s="13" t="s">
        <v>77</v>
      </c>
      <c r="AY175" s="236" t="s">
        <v>161</v>
      </c>
    </row>
    <row r="176" s="13" customFormat="1">
      <c r="A176" s="13"/>
      <c r="B176" s="226"/>
      <c r="C176" s="227"/>
      <c r="D176" s="224" t="s">
        <v>174</v>
      </c>
      <c r="E176" s="228" t="s">
        <v>21</v>
      </c>
      <c r="F176" s="229" t="s">
        <v>301</v>
      </c>
      <c r="G176" s="227"/>
      <c r="H176" s="230">
        <v>1</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174</v>
      </c>
      <c r="AU176" s="236" t="s">
        <v>87</v>
      </c>
      <c r="AV176" s="13" t="s">
        <v>87</v>
      </c>
      <c r="AW176" s="13" t="s">
        <v>38</v>
      </c>
      <c r="AX176" s="13" t="s">
        <v>77</v>
      </c>
      <c r="AY176" s="236" t="s">
        <v>161</v>
      </c>
    </row>
    <row r="177" s="13" customFormat="1">
      <c r="A177" s="13"/>
      <c r="B177" s="226"/>
      <c r="C177" s="227"/>
      <c r="D177" s="224" t="s">
        <v>174</v>
      </c>
      <c r="E177" s="228" t="s">
        <v>21</v>
      </c>
      <c r="F177" s="229" t="s">
        <v>302</v>
      </c>
      <c r="G177" s="227"/>
      <c r="H177" s="230">
        <v>1</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174</v>
      </c>
      <c r="AU177" s="236" t="s">
        <v>87</v>
      </c>
      <c r="AV177" s="13" t="s">
        <v>87</v>
      </c>
      <c r="AW177" s="13" t="s">
        <v>38</v>
      </c>
      <c r="AX177" s="13" t="s">
        <v>77</v>
      </c>
      <c r="AY177" s="236" t="s">
        <v>161</v>
      </c>
    </row>
    <row r="178" s="13" customFormat="1">
      <c r="A178" s="13"/>
      <c r="B178" s="226"/>
      <c r="C178" s="227"/>
      <c r="D178" s="224" t="s">
        <v>174</v>
      </c>
      <c r="E178" s="228" t="s">
        <v>21</v>
      </c>
      <c r="F178" s="229" t="s">
        <v>303</v>
      </c>
      <c r="G178" s="227"/>
      <c r="H178" s="230">
        <v>1</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174</v>
      </c>
      <c r="AU178" s="236" t="s">
        <v>87</v>
      </c>
      <c r="AV178" s="13" t="s">
        <v>87</v>
      </c>
      <c r="AW178" s="13" t="s">
        <v>38</v>
      </c>
      <c r="AX178" s="13" t="s">
        <v>77</v>
      </c>
      <c r="AY178" s="236" t="s">
        <v>161</v>
      </c>
    </row>
    <row r="179" s="13" customFormat="1">
      <c r="A179" s="13"/>
      <c r="B179" s="226"/>
      <c r="C179" s="227"/>
      <c r="D179" s="224" t="s">
        <v>174</v>
      </c>
      <c r="E179" s="228" t="s">
        <v>21</v>
      </c>
      <c r="F179" s="229" t="s">
        <v>304</v>
      </c>
      <c r="G179" s="227"/>
      <c r="H179" s="230">
        <v>1</v>
      </c>
      <c r="I179" s="231"/>
      <c r="J179" s="227"/>
      <c r="K179" s="227"/>
      <c r="L179" s="232"/>
      <c r="M179" s="233"/>
      <c r="N179" s="234"/>
      <c r="O179" s="234"/>
      <c r="P179" s="234"/>
      <c r="Q179" s="234"/>
      <c r="R179" s="234"/>
      <c r="S179" s="234"/>
      <c r="T179" s="235"/>
      <c r="U179" s="13"/>
      <c r="V179" s="13"/>
      <c r="W179" s="13"/>
      <c r="X179" s="13"/>
      <c r="Y179" s="13"/>
      <c r="Z179" s="13"/>
      <c r="AA179" s="13"/>
      <c r="AB179" s="13"/>
      <c r="AC179" s="13"/>
      <c r="AD179" s="13"/>
      <c r="AE179" s="13"/>
      <c r="AT179" s="236" t="s">
        <v>174</v>
      </c>
      <c r="AU179" s="236" t="s">
        <v>87</v>
      </c>
      <c r="AV179" s="13" t="s">
        <v>87</v>
      </c>
      <c r="AW179" s="13" t="s">
        <v>38</v>
      </c>
      <c r="AX179" s="13" t="s">
        <v>77</v>
      </c>
      <c r="AY179" s="236" t="s">
        <v>161</v>
      </c>
    </row>
    <row r="180" s="13" customFormat="1">
      <c r="A180" s="13"/>
      <c r="B180" s="226"/>
      <c r="C180" s="227"/>
      <c r="D180" s="224" t="s">
        <v>174</v>
      </c>
      <c r="E180" s="228" t="s">
        <v>21</v>
      </c>
      <c r="F180" s="229" t="s">
        <v>305</v>
      </c>
      <c r="G180" s="227"/>
      <c r="H180" s="230">
        <v>1</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174</v>
      </c>
      <c r="AU180" s="236" t="s">
        <v>87</v>
      </c>
      <c r="AV180" s="13" t="s">
        <v>87</v>
      </c>
      <c r="AW180" s="13" t="s">
        <v>38</v>
      </c>
      <c r="AX180" s="13" t="s">
        <v>77</v>
      </c>
      <c r="AY180" s="236" t="s">
        <v>161</v>
      </c>
    </row>
    <row r="181" s="14" customFormat="1">
      <c r="A181" s="14"/>
      <c r="B181" s="237"/>
      <c r="C181" s="238"/>
      <c r="D181" s="224" t="s">
        <v>174</v>
      </c>
      <c r="E181" s="239" t="s">
        <v>21</v>
      </c>
      <c r="F181" s="240" t="s">
        <v>177</v>
      </c>
      <c r="G181" s="238"/>
      <c r="H181" s="241">
        <v>6</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174</v>
      </c>
      <c r="AU181" s="247" t="s">
        <v>87</v>
      </c>
      <c r="AV181" s="14" t="s">
        <v>168</v>
      </c>
      <c r="AW181" s="14" t="s">
        <v>38</v>
      </c>
      <c r="AX181" s="14" t="s">
        <v>85</v>
      </c>
      <c r="AY181" s="247" t="s">
        <v>161</v>
      </c>
    </row>
    <row r="182" s="2" customFormat="1" ht="24.15" customHeight="1">
      <c r="A182" s="40"/>
      <c r="B182" s="41"/>
      <c r="C182" s="206" t="s">
        <v>306</v>
      </c>
      <c r="D182" s="206" t="s">
        <v>163</v>
      </c>
      <c r="E182" s="207" t="s">
        <v>307</v>
      </c>
      <c r="F182" s="208" t="s">
        <v>308</v>
      </c>
      <c r="G182" s="209" t="s">
        <v>232</v>
      </c>
      <c r="H182" s="210">
        <v>5</v>
      </c>
      <c r="I182" s="211"/>
      <c r="J182" s="212">
        <f>ROUND(I182*H182,2)</f>
        <v>0</v>
      </c>
      <c r="K182" s="208" t="s">
        <v>167</v>
      </c>
      <c r="L182" s="46"/>
      <c r="M182" s="213" t="s">
        <v>21</v>
      </c>
      <c r="N182" s="214" t="s">
        <v>48</v>
      </c>
      <c r="O182" s="86"/>
      <c r="P182" s="215">
        <f>O182*H182</f>
        <v>0</v>
      </c>
      <c r="Q182" s="215">
        <v>0.00281</v>
      </c>
      <c r="R182" s="215">
        <f>Q182*H182</f>
        <v>0.01405</v>
      </c>
      <c r="S182" s="215">
        <v>0</v>
      </c>
      <c r="T182" s="216">
        <f>S182*H182</f>
        <v>0</v>
      </c>
      <c r="U182" s="40"/>
      <c r="V182" s="40"/>
      <c r="W182" s="40"/>
      <c r="X182" s="40"/>
      <c r="Y182" s="40"/>
      <c r="Z182" s="40"/>
      <c r="AA182" s="40"/>
      <c r="AB182" s="40"/>
      <c r="AC182" s="40"/>
      <c r="AD182" s="40"/>
      <c r="AE182" s="40"/>
      <c r="AR182" s="217" t="s">
        <v>168</v>
      </c>
      <c r="AT182" s="217" t="s">
        <v>163</v>
      </c>
      <c r="AU182" s="217" t="s">
        <v>87</v>
      </c>
      <c r="AY182" s="19" t="s">
        <v>161</v>
      </c>
      <c r="BE182" s="218">
        <f>IF(N182="základní",J182,0)</f>
        <v>0</v>
      </c>
      <c r="BF182" s="218">
        <f>IF(N182="snížená",J182,0)</f>
        <v>0</v>
      </c>
      <c r="BG182" s="218">
        <f>IF(N182="zákl. přenesená",J182,0)</f>
        <v>0</v>
      </c>
      <c r="BH182" s="218">
        <f>IF(N182="sníž. přenesená",J182,0)</f>
        <v>0</v>
      </c>
      <c r="BI182" s="218">
        <f>IF(N182="nulová",J182,0)</f>
        <v>0</v>
      </c>
      <c r="BJ182" s="19" t="s">
        <v>85</v>
      </c>
      <c r="BK182" s="218">
        <f>ROUND(I182*H182,2)</f>
        <v>0</v>
      </c>
      <c r="BL182" s="19" t="s">
        <v>168</v>
      </c>
      <c r="BM182" s="217" t="s">
        <v>309</v>
      </c>
    </row>
    <row r="183" s="2" customFormat="1">
      <c r="A183" s="40"/>
      <c r="B183" s="41"/>
      <c r="C183" s="42"/>
      <c r="D183" s="219" t="s">
        <v>170</v>
      </c>
      <c r="E183" s="42"/>
      <c r="F183" s="220" t="s">
        <v>310</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170</v>
      </c>
      <c r="AU183" s="19" t="s">
        <v>87</v>
      </c>
    </row>
    <row r="184" s="2" customFormat="1">
      <c r="A184" s="40"/>
      <c r="B184" s="41"/>
      <c r="C184" s="42"/>
      <c r="D184" s="224" t="s">
        <v>172</v>
      </c>
      <c r="E184" s="42"/>
      <c r="F184" s="225" t="s">
        <v>299</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172</v>
      </c>
      <c r="AU184" s="19" t="s">
        <v>87</v>
      </c>
    </row>
    <row r="185" s="13" customFormat="1">
      <c r="A185" s="13"/>
      <c r="B185" s="226"/>
      <c r="C185" s="227"/>
      <c r="D185" s="224" t="s">
        <v>174</v>
      </c>
      <c r="E185" s="228" t="s">
        <v>21</v>
      </c>
      <c r="F185" s="229" t="s">
        <v>301</v>
      </c>
      <c r="G185" s="227"/>
      <c r="H185" s="230">
        <v>1</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174</v>
      </c>
      <c r="AU185" s="236" t="s">
        <v>87</v>
      </c>
      <c r="AV185" s="13" t="s">
        <v>87</v>
      </c>
      <c r="AW185" s="13" t="s">
        <v>38</v>
      </c>
      <c r="AX185" s="13" t="s">
        <v>77</v>
      </c>
      <c r="AY185" s="236" t="s">
        <v>161</v>
      </c>
    </row>
    <row r="186" s="13" customFormat="1">
      <c r="A186" s="13"/>
      <c r="B186" s="226"/>
      <c r="C186" s="227"/>
      <c r="D186" s="224" t="s">
        <v>174</v>
      </c>
      <c r="E186" s="228" t="s">
        <v>21</v>
      </c>
      <c r="F186" s="229" t="s">
        <v>311</v>
      </c>
      <c r="G186" s="227"/>
      <c r="H186" s="230">
        <v>2</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174</v>
      </c>
      <c r="AU186" s="236" t="s">
        <v>87</v>
      </c>
      <c r="AV186" s="13" t="s">
        <v>87</v>
      </c>
      <c r="AW186" s="13" t="s">
        <v>38</v>
      </c>
      <c r="AX186" s="13" t="s">
        <v>77</v>
      </c>
      <c r="AY186" s="236" t="s">
        <v>161</v>
      </c>
    </row>
    <row r="187" s="13" customFormat="1">
      <c r="A187" s="13"/>
      <c r="B187" s="226"/>
      <c r="C187" s="227"/>
      <c r="D187" s="224" t="s">
        <v>174</v>
      </c>
      <c r="E187" s="228" t="s">
        <v>21</v>
      </c>
      <c r="F187" s="229" t="s">
        <v>312</v>
      </c>
      <c r="G187" s="227"/>
      <c r="H187" s="230">
        <v>1</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174</v>
      </c>
      <c r="AU187" s="236" t="s">
        <v>87</v>
      </c>
      <c r="AV187" s="13" t="s">
        <v>87</v>
      </c>
      <c r="AW187" s="13" t="s">
        <v>38</v>
      </c>
      <c r="AX187" s="13" t="s">
        <v>77</v>
      </c>
      <c r="AY187" s="236" t="s">
        <v>161</v>
      </c>
    </row>
    <row r="188" s="13" customFormat="1">
      <c r="A188" s="13"/>
      <c r="B188" s="226"/>
      <c r="C188" s="227"/>
      <c r="D188" s="224" t="s">
        <v>174</v>
      </c>
      <c r="E188" s="228" t="s">
        <v>21</v>
      </c>
      <c r="F188" s="229" t="s">
        <v>304</v>
      </c>
      <c r="G188" s="227"/>
      <c r="H188" s="230">
        <v>1</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174</v>
      </c>
      <c r="AU188" s="236" t="s">
        <v>87</v>
      </c>
      <c r="AV188" s="13" t="s">
        <v>87</v>
      </c>
      <c r="AW188" s="13" t="s">
        <v>38</v>
      </c>
      <c r="AX188" s="13" t="s">
        <v>77</v>
      </c>
      <c r="AY188" s="236" t="s">
        <v>161</v>
      </c>
    </row>
    <row r="189" s="14" customFormat="1">
      <c r="A189" s="14"/>
      <c r="B189" s="237"/>
      <c r="C189" s="238"/>
      <c r="D189" s="224" t="s">
        <v>174</v>
      </c>
      <c r="E189" s="239" t="s">
        <v>21</v>
      </c>
      <c r="F189" s="240" t="s">
        <v>177</v>
      </c>
      <c r="G189" s="238"/>
      <c r="H189" s="241">
        <v>5</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174</v>
      </c>
      <c r="AU189" s="247" t="s">
        <v>87</v>
      </c>
      <c r="AV189" s="14" t="s">
        <v>168</v>
      </c>
      <c r="AW189" s="14" t="s">
        <v>38</v>
      </c>
      <c r="AX189" s="14" t="s">
        <v>85</v>
      </c>
      <c r="AY189" s="247" t="s">
        <v>161</v>
      </c>
    </row>
    <row r="190" s="2" customFormat="1" ht="16.5" customHeight="1">
      <c r="A190" s="40"/>
      <c r="B190" s="41"/>
      <c r="C190" s="248" t="s">
        <v>313</v>
      </c>
      <c r="D190" s="248" t="s">
        <v>178</v>
      </c>
      <c r="E190" s="249" t="s">
        <v>314</v>
      </c>
      <c r="F190" s="250" t="s">
        <v>315</v>
      </c>
      <c r="G190" s="251" t="s">
        <v>232</v>
      </c>
      <c r="H190" s="252">
        <v>3</v>
      </c>
      <c r="I190" s="253"/>
      <c r="J190" s="254">
        <f>ROUND(I190*H190,2)</f>
        <v>0</v>
      </c>
      <c r="K190" s="250" t="s">
        <v>21</v>
      </c>
      <c r="L190" s="255"/>
      <c r="M190" s="256" t="s">
        <v>21</v>
      </c>
      <c r="N190" s="257" t="s">
        <v>48</v>
      </c>
      <c r="O190" s="86"/>
      <c r="P190" s="215">
        <f>O190*H190</f>
        <v>0</v>
      </c>
      <c r="Q190" s="215">
        <v>0.014</v>
      </c>
      <c r="R190" s="215">
        <f>Q190*H190</f>
        <v>0.042000000000000003</v>
      </c>
      <c r="S190" s="215">
        <v>0</v>
      </c>
      <c r="T190" s="216">
        <f>S190*H190</f>
        <v>0</v>
      </c>
      <c r="U190" s="40"/>
      <c r="V190" s="40"/>
      <c r="W190" s="40"/>
      <c r="X190" s="40"/>
      <c r="Y190" s="40"/>
      <c r="Z190" s="40"/>
      <c r="AA190" s="40"/>
      <c r="AB190" s="40"/>
      <c r="AC190" s="40"/>
      <c r="AD190" s="40"/>
      <c r="AE190" s="40"/>
      <c r="AR190" s="217" t="s">
        <v>181</v>
      </c>
      <c r="AT190" s="217" t="s">
        <v>178</v>
      </c>
      <c r="AU190" s="217" t="s">
        <v>87</v>
      </c>
      <c r="AY190" s="19" t="s">
        <v>161</v>
      </c>
      <c r="BE190" s="218">
        <f>IF(N190="základní",J190,0)</f>
        <v>0</v>
      </c>
      <c r="BF190" s="218">
        <f>IF(N190="snížená",J190,0)</f>
        <v>0</v>
      </c>
      <c r="BG190" s="218">
        <f>IF(N190="zákl. přenesená",J190,0)</f>
        <v>0</v>
      </c>
      <c r="BH190" s="218">
        <f>IF(N190="sníž. přenesená",J190,0)</f>
        <v>0</v>
      </c>
      <c r="BI190" s="218">
        <f>IF(N190="nulová",J190,0)</f>
        <v>0</v>
      </c>
      <c r="BJ190" s="19" t="s">
        <v>85</v>
      </c>
      <c r="BK190" s="218">
        <f>ROUND(I190*H190,2)</f>
        <v>0</v>
      </c>
      <c r="BL190" s="19" t="s">
        <v>168</v>
      </c>
      <c r="BM190" s="217" t="s">
        <v>316</v>
      </c>
    </row>
    <row r="191" s="13" customFormat="1">
      <c r="A191" s="13"/>
      <c r="B191" s="226"/>
      <c r="C191" s="227"/>
      <c r="D191" s="224" t="s">
        <v>174</v>
      </c>
      <c r="E191" s="228" t="s">
        <v>21</v>
      </c>
      <c r="F191" s="229" t="s">
        <v>311</v>
      </c>
      <c r="G191" s="227"/>
      <c r="H191" s="230">
        <v>2</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174</v>
      </c>
      <c r="AU191" s="236" t="s">
        <v>87</v>
      </c>
      <c r="AV191" s="13" t="s">
        <v>87</v>
      </c>
      <c r="AW191" s="13" t="s">
        <v>38</v>
      </c>
      <c r="AX191" s="13" t="s">
        <v>77</v>
      </c>
      <c r="AY191" s="236" t="s">
        <v>161</v>
      </c>
    </row>
    <row r="192" s="13" customFormat="1">
      <c r="A192" s="13"/>
      <c r="B192" s="226"/>
      <c r="C192" s="227"/>
      <c r="D192" s="224" t="s">
        <v>174</v>
      </c>
      <c r="E192" s="228" t="s">
        <v>21</v>
      </c>
      <c r="F192" s="229" t="s">
        <v>301</v>
      </c>
      <c r="G192" s="227"/>
      <c r="H192" s="230">
        <v>1</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174</v>
      </c>
      <c r="AU192" s="236" t="s">
        <v>87</v>
      </c>
      <c r="AV192" s="13" t="s">
        <v>87</v>
      </c>
      <c r="AW192" s="13" t="s">
        <v>38</v>
      </c>
      <c r="AX192" s="13" t="s">
        <v>77</v>
      </c>
      <c r="AY192" s="236" t="s">
        <v>161</v>
      </c>
    </row>
    <row r="193" s="14" customFormat="1">
      <c r="A193" s="14"/>
      <c r="B193" s="237"/>
      <c r="C193" s="238"/>
      <c r="D193" s="224" t="s">
        <v>174</v>
      </c>
      <c r="E193" s="239" t="s">
        <v>21</v>
      </c>
      <c r="F193" s="240" t="s">
        <v>177</v>
      </c>
      <c r="G193" s="238"/>
      <c r="H193" s="241">
        <v>3</v>
      </c>
      <c r="I193" s="242"/>
      <c r="J193" s="238"/>
      <c r="K193" s="238"/>
      <c r="L193" s="243"/>
      <c r="M193" s="244"/>
      <c r="N193" s="245"/>
      <c r="O193" s="245"/>
      <c r="P193" s="245"/>
      <c r="Q193" s="245"/>
      <c r="R193" s="245"/>
      <c r="S193" s="245"/>
      <c r="T193" s="246"/>
      <c r="U193" s="14"/>
      <c r="V193" s="14"/>
      <c r="W193" s="14"/>
      <c r="X193" s="14"/>
      <c r="Y193" s="14"/>
      <c r="Z193" s="14"/>
      <c r="AA193" s="14"/>
      <c r="AB193" s="14"/>
      <c r="AC193" s="14"/>
      <c r="AD193" s="14"/>
      <c r="AE193" s="14"/>
      <c r="AT193" s="247" t="s">
        <v>174</v>
      </c>
      <c r="AU193" s="247" t="s">
        <v>87</v>
      </c>
      <c r="AV193" s="14" t="s">
        <v>168</v>
      </c>
      <c r="AW193" s="14" t="s">
        <v>38</v>
      </c>
      <c r="AX193" s="14" t="s">
        <v>85</v>
      </c>
      <c r="AY193" s="247" t="s">
        <v>161</v>
      </c>
    </row>
    <row r="194" s="2" customFormat="1" ht="16.5" customHeight="1">
      <c r="A194" s="40"/>
      <c r="B194" s="41"/>
      <c r="C194" s="248" t="s">
        <v>317</v>
      </c>
      <c r="D194" s="248" t="s">
        <v>178</v>
      </c>
      <c r="E194" s="249" t="s">
        <v>318</v>
      </c>
      <c r="F194" s="250" t="s">
        <v>319</v>
      </c>
      <c r="G194" s="251" t="s">
        <v>232</v>
      </c>
      <c r="H194" s="252">
        <v>1</v>
      </c>
      <c r="I194" s="253"/>
      <c r="J194" s="254">
        <f>ROUND(I194*H194,2)</f>
        <v>0</v>
      </c>
      <c r="K194" s="250" t="s">
        <v>21</v>
      </c>
      <c r="L194" s="255"/>
      <c r="M194" s="256" t="s">
        <v>21</v>
      </c>
      <c r="N194" s="257" t="s">
        <v>48</v>
      </c>
      <c r="O194" s="86"/>
      <c r="P194" s="215">
        <f>O194*H194</f>
        <v>0</v>
      </c>
      <c r="Q194" s="215">
        <v>0.014</v>
      </c>
      <c r="R194" s="215">
        <f>Q194*H194</f>
        <v>0.014</v>
      </c>
      <c r="S194" s="215">
        <v>0</v>
      </c>
      <c r="T194" s="216">
        <f>S194*H194</f>
        <v>0</v>
      </c>
      <c r="U194" s="40"/>
      <c r="V194" s="40"/>
      <c r="W194" s="40"/>
      <c r="X194" s="40"/>
      <c r="Y194" s="40"/>
      <c r="Z194" s="40"/>
      <c r="AA194" s="40"/>
      <c r="AB194" s="40"/>
      <c r="AC194" s="40"/>
      <c r="AD194" s="40"/>
      <c r="AE194" s="40"/>
      <c r="AR194" s="217" t="s">
        <v>181</v>
      </c>
      <c r="AT194" s="217" t="s">
        <v>178</v>
      </c>
      <c r="AU194" s="217" t="s">
        <v>87</v>
      </c>
      <c r="AY194" s="19" t="s">
        <v>161</v>
      </c>
      <c r="BE194" s="218">
        <f>IF(N194="základní",J194,0)</f>
        <v>0</v>
      </c>
      <c r="BF194" s="218">
        <f>IF(N194="snížená",J194,0)</f>
        <v>0</v>
      </c>
      <c r="BG194" s="218">
        <f>IF(N194="zákl. přenesená",J194,0)</f>
        <v>0</v>
      </c>
      <c r="BH194" s="218">
        <f>IF(N194="sníž. přenesená",J194,0)</f>
        <v>0</v>
      </c>
      <c r="BI194" s="218">
        <f>IF(N194="nulová",J194,0)</f>
        <v>0</v>
      </c>
      <c r="BJ194" s="19" t="s">
        <v>85</v>
      </c>
      <c r="BK194" s="218">
        <f>ROUND(I194*H194,2)</f>
        <v>0</v>
      </c>
      <c r="BL194" s="19" t="s">
        <v>168</v>
      </c>
      <c r="BM194" s="217" t="s">
        <v>320</v>
      </c>
    </row>
    <row r="195" s="13" customFormat="1">
      <c r="A195" s="13"/>
      <c r="B195" s="226"/>
      <c r="C195" s="227"/>
      <c r="D195" s="224" t="s">
        <v>174</v>
      </c>
      <c r="E195" s="228" t="s">
        <v>21</v>
      </c>
      <c r="F195" s="229" t="s">
        <v>321</v>
      </c>
      <c r="G195" s="227"/>
      <c r="H195" s="230">
        <v>1</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174</v>
      </c>
      <c r="AU195" s="236" t="s">
        <v>87</v>
      </c>
      <c r="AV195" s="13" t="s">
        <v>87</v>
      </c>
      <c r="AW195" s="13" t="s">
        <v>38</v>
      </c>
      <c r="AX195" s="13" t="s">
        <v>85</v>
      </c>
      <c r="AY195" s="236" t="s">
        <v>161</v>
      </c>
    </row>
    <row r="196" s="2" customFormat="1" ht="24.15" customHeight="1">
      <c r="A196" s="40"/>
      <c r="B196" s="41"/>
      <c r="C196" s="248" t="s">
        <v>322</v>
      </c>
      <c r="D196" s="248" t="s">
        <v>178</v>
      </c>
      <c r="E196" s="249" t="s">
        <v>323</v>
      </c>
      <c r="F196" s="250" t="s">
        <v>324</v>
      </c>
      <c r="G196" s="251" t="s">
        <v>232</v>
      </c>
      <c r="H196" s="252">
        <v>1</v>
      </c>
      <c r="I196" s="253"/>
      <c r="J196" s="254">
        <f>ROUND(I196*H196,2)</f>
        <v>0</v>
      </c>
      <c r="K196" s="250" t="s">
        <v>21</v>
      </c>
      <c r="L196" s="255"/>
      <c r="M196" s="256" t="s">
        <v>21</v>
      </c>
      <c r="N196" s="257" t="s">
        <v>48</v>
      </c>
      <c r="O196" s="86"/>
      <c r="P196" s="215">
        <f>O196*H196</f>
        <v>0</v>
      </c>
      <c r="Q196" s="215">
        <v>0.014</v>
      </c>
      <c r="R196" s="215">
        <f>Q196*H196</f>
        <v>0.014</v>
      </c>
      <c r="S196" s="215">
        <v>0</v>
      </c>
      <c r="T196" s="216">
        <f>S196*H196</f>
        <v>0</v>
      </c>
      <c r="U196" s="40"/>
      <c r="V196" s="40"/>
      <c r="W196" s="40"/>
      <c r="X196" s="40"/>
      <c r="Y196" s="40"/>
      <c r="Z196" s="40"/>
      <c r="AA196" s="40"/>
      <c r="AB196" s="40"/>
      <c r="AC196" s="40"/>
      <c r="AD196" s="40"/>
      <c r="AE196" s="40"/>
      <c r="AR196" s="217" t="s">
        <v>181</v>
      </c>
      <c r="AT196" s="217" t="s">
        <v>178</v>
      </c>
      <c r="AU196" s="217" t="s">
        <v>87</v>
      </c>
      <c r="AY196" s="19" t="s">
        <v>161</v>
      </c>
      <c r="BE196" s="218">
        <f>IF(N196="základní",J196,0)</f>
        <v>0</v>
      </c>
      <c r="BF196" s="218">
        <f>IF(N196="snížená",J196,0)</f>
        <v>0</v>
      </c>
      <c r="BG196" s="218">
        <f>IF(N196="zákl. přenesená",J196,0)</f>
        <v>0</v>
      </c>
      <c r="BH196" s="218">
        <f>IF(N196="sníž. přenesená",J196,0)</f>
        <v>0</v>
      </c>
      <c r="BI196" s="218">
        <f>IF(N196="nulová",J196,0)</f>
        <v>0</v>
      </c>
      <c r="BJ196" s="19" t="s">
        <v>85</v>
      </c>
      <c r="BK196" s="218">
        <f>ROUND(I196*H196,2)</f>
        <v>0</v>
      </c>
      <c r="BL196" s="19" t="s">
        <v>168</v>
      </c>
      <c r="BM196" s="217" t="s">
        <v>325</v>
      </c>
    </row>
    <row r="197" s="13" customFormat="1">
      <c r="A197" s="13"/>
      <c r="B197" s="226"/>
      <c r="C197" s="227"/>
      <c r="D197" s="224" t="s">
        <v>174</v>
      </c>
      <c r="E197" s="228" t="s">
        <v>21</v>
      </c>
      <c r="F197" s="229" t="s">
        <v>321</v>
      </c>
      <c r="G197" s="227"/>
      <c r="H197" s="230">
        <v>1</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174</v>
      </c>
      <c r="AU197" s="236" t="s">
        <v>87</v>
      </c>
      <c r="AV197" s="13" t="s">
        <v>87</v>
      </c>
      <c r="AW197" s="13" t="s">
        <v>38</v>
      </c>
      <c r="AX197" s="13" t="s">
        <v>85</v>
      </c>
      <c r="AY197" s="236" t="s">
        <v>161</v>
      </c>
    </row>
    <row r="198" s="2" customFormat="1" ht="24.15" customHeight="1">
      <c r="A198" s="40"/>
      <c r="B198" s="41"/>
      <c r="C198" s="206" t="s">
        <v>326</v>
      </c>
      <c r="D198" s="206" t="s">
        <v>163</v>
      </c>
      <c r="E198" s="207" t="s">
        <v>327</v>
      </c>
      <c r="F198" s="208" t="s">
        <v>328</v>
      </c>
      <c r="G198" s="209" t="s">
        <v>232</v>
      </c>
      <c r="H198" s="210">
        <v>1</v>
      </c>
      <c r="I198" s="211"/>
      <c r="J198" s="212">
        <f>ROUND(I198*H198,2)</f>
        <v>0</v>
      </c>
      <c r="K198" s="208" t="s">
        <v>167</v>
      </c>
      <c r="L198" s="46"/>
      <c r="M198" s="213" t="s">
        <v>21</v>
      </c>
      <c r="N198" s="214" t="s">
        <v>48</v>
      </c>
      <c r="O198" s="86"/>
      <c r="P198" s="215">
        <f>O198*H198</f>
        <v>0</v>
      </c>
      <c r="Q198" s="215">
        <v>0.0028600000000000001</v>
      </c>
      <c r="R198" s="215">
        <f>Q198*H198</f>
        <v>0.0028600000000000001</v>
      </c>
      <c r="S198" s="215">
        <v>0</v>
      </c>
      <c r="T198" s="216">
        <f>S198*H198</f>
        <v>0</v>
      </c>
      <c r="U198" s="40"/>
      <c r="V198" s="40"/>
      <c r="W198" s="40"/>
      <c r="X198" s="40"/>
      <c r="Y198" s="40"/>
      <c r="Z198" s="40"/>
      <c r="AA198" s="40"/>
      <c r="AB198" s="40"/>
      <c r="AC198" s="40"/>
      <c r="AD198" s="40"/>
      <c r="AE198" s="40"/>
      <c r="AR198" s="217" t="s">
        <v>168</v>
      </c>
      <c r="AT198" s="217" t="s">
        <v>163</v>
      </c>
      <c r="AU198" s="217" t="s">
        <v>87</v>
      </c>
      <c r="AY198" s="19" t="s">
        <v>161</v>
      </c>
      <c r="BE198" s="218">
        <f>IF(N198="základní",J198,0)</f>
        <v>0</v>
      </c>
      <c r="BF198" s="218">
        <f>IF(N198="snížená",J198,0)</f>
        <v>0</v>
      </c>
      <c r="BG198" s="218">
        <f>IF(N198="zákl. přenesená",J198,0)</f>
        <v>0</v>
      </c>
      <c r="BH198" s="218">
        <f>IF(N198="sníž. přenesená",J198,0)</f>
        <v>0</v>
      </c>
      <c r="BI198" s="218">
        <f>IF(N198="nulová",J198,0)</f>
        <v>0</v>
      </c>
      <c r="BJ198" s="19" t="s">
        <v>85</v>
      </c>
      <c r="BK198" s="218">
        <f>ROUND(I198*H198,2)</f>
        <v>0</v>
      </c>
      <c r="BL198" s="19" t="s">
        <v>168</v>
      </c>
      <c r="BM198" s="217" t="s">
        <v>329</v>
      </c>
    </row>
    <row r="199" s="2" customFormat="1">
      <c r="A199" s="40"/>
      <c r="B199" s="41"/>
      <c r="C199" s="42"/>
      <c r="D199" s="219" t="s">
        <v>170</v>
      </c>
      <c r="E199" s="42"/>
      <c r="F199" s="220" t="s">
        <v>330</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170</v>
      </c>
      <c r="AU199" s="19" t="s">
        <v>87</v>
      </c>
    </row>
    <row r="200" s="13" customFormat="1">
      <c r="A200" s="13"/>
      <c r="B200" s="226"/>
      <c r="C200" s="227"/>
      <c r="D200" s="224" t="s">
        <v>174</v>
      </c>
      <c r="E200" s="228" t="s">
        <v>21</v>
      </c>
      <c r="F200" s="229" t="s">
        <v>331</v>
      </c>
      <c r="G200" s="227"/>
      <c r="H200" s="230">
        <v>1</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174</v>
      </c>
      <c r="AU200" s="236" t="s">
        <v>87</v>
      </c>
      <c r="AV200" s="13" t="s">
        <v>87</v>
      </c>
      <c r="AW200" s="13" t="s">
        <v>38</v>
      </c>
      <c r="AX200" s="13" t="s">
        <v>85</v>
      </c>
      <c r="AY200" s="236" t="s">
        <v>161</v>
      </c>
    </row>
    <row r="201" s="2" customFormat="1" ht="16.5" customHeight="1">
      <c r="A201" s="40"/>
      <c r="B201" s="41"/>
      <c r="C201" s="248" t="s">
        <v>332</v>
      </c>
      <c r="D201" s="248" t="s">
        <v>178</v>
      </c>
      <c r="E201" s="249" t="s">
        <v>333</v>
      </c>
      <c r="F201" s="250" t="s">
        <v>334</v>
      </c>
      <c r="G201" s="251" t="s">
        <v>232</v>
      </c>
      <c r="H201" s="252">
        <v>1</v>
      </c>
      <c r="I201" s="253"/>
      <c r="J201" s="254">
        <f>ROUND(I201*H201,2)</f>
        <v>0</v>
      </c>
      <c r="K201" s="250" t="s">
        <v>21</v>
      </c>
      <c r="L201" s="255"/>
      <c r="M201" s="256" t="s">
        <v>21</v>
      </c>
      <c r="N201" s="257" t="s">
        <v>48</v>
      </c>
      <c r="O201" s="86"/>
      <c r="P201" s="215">
        <f>O201*H201</f>
        <v>0</v>
      </c>
      <c r="Q201" s="215">
        <v>0.014</v>
      </c>
      <c r="R201" s="215">
        <f>Q201*H201</f>
        <v>0.014</v>
      </c>
      <c r="S201" s="215">
        <v>0</v>
      </c>
      <c r="T201" s="216">
        <f>S201*H201</f>
        <v>0</v>
      </c>
      <c r="U201" s="40"/>
      <c r="V201" s="40"/>
      <c r="W201" s="40"/>
      <c r="X201" s="40"/>
      <c r="Y201" s="40"/>
      <c r="Z201" s="40"/>
      <c r="AA201" s="40"/>
      <c r="AB201" s="40"/>
      <c r="AC201" s="40"/>
      <c r="AD201" s="40"/>
      <c r="AE201" s="40"/>
      <c r="AR201" s="217" t="s">
        <v>181</v>
      </c>
      <c r="AT201" s="217" t="s">
        <v>178</v>
      </c>
      <c r="AU201" s="217" t="s">
        <v>87</v>
      </c>
      <c r="AY201" s="19" t="s">
        <v>161</v>
      </c>
      <c r="BE201" s="218">
        <f>IF(N201="základní",J201,0)</f>
        <v>0</v>
      </c>
      <c r="BF201" s="218">
        <f>IF(N201="snížená",J201,0)</f>
        <v>0</v>
      </c>
      <c r="BG201" s="218">
        <f>IF(N201="zákl. přenesená",J201,0)</f>
        <v>0</v>
      </c>
      <c r="BH201" s="218">
        <f>IF(N201="sníž. přenesená",J201,0)</f>
        <v>0</v>
      </c>
      <c r="BI201" s="218">
        <f>IF(N201="nulová",J201,0)</f>
        <v>0</v>
      </c>
      <c r="BJ201" s="19" t="s">
        <v>85</v>
      </c>
      <c r="BK201" s="218">
        <f>ROUND(I201*H201,2)</f>
        <v>0</v>
      </c>
      <c r="BL201" s="19" t="s">
        <v>168</v>
      </c>
      <c r="BM201" s="217" t="s">
        <v>335</v>
      </c>
    </row>
    <row r="202" s="13" customFormat="1">
      <c r="A202" s="13"/>
      <c r="B202" s="226"/>
      <c r="C202" s="227"/>
      <c r="D202" s="224" t="s">
        <v>174</v>
      </c>
      <c r="E202" s="228" t="s">
        <v>21</v>
      </c>
      <c r="F202" s="229" t="s">
        <v>331</v>
      </c>
      <c r="G202" s="227"/>
      <c r="H202" s="230">
        <v>1</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174</v>
      </c>
      <c r="AU202" s="236" t="s">
        <v>87</v>
      </c>
      <c r="AV202" s="13" t="s">
        <v>87</v>
      </c>
      <c r="AW202" s="13" t="s">
        <v>38</v>
      </c>
      <c r="AX202" s="13" t="s">
        <v>85</v>
      </c>
      <c r="AY202" s="236" t="s">
        <v>161</v>
      </c>
    </row>
    <row r="203" s="2" customFormat="1" ht="24.15" customHeight="1">
      <c r="A203" s="40"/>
      <c r="B203" s="41"/>
      <c r="C203" s="206" t="s">
        <v>336</v>
      </c>
      <c r="D203" s="206" t="s">
        <v>163</v>
      </c>
      <c r="E203" s="207" t="s">
        <v>337</v>
      </c>
      <c r="F203" s="208" t="s">
        <v>338</v>
      </c>
      <c r="G203" s="209" t="s">
        <v>232</v>
      </c>
      <c r="H203" s="210">
        <v>1</v>
      </c>
      <c r="I203" s="211"/>
      <c r="J203" s="212">
        <f>ROUND(I203*H203,2)</f>
        <v>0</v>
      </c>
      <c r="K203" s="208" t="s">
        <v>167</v>
      </c>
      <c r="L203" s="46"/>
      <c r="M203" s="213" t="s">
        <v>21</v>
      </c>
      <c r="N203" s="214" t="s">
        <v>48</v>
      </c>
      <c r="O203" s="86"/>
      <c r="P203" s="215">
        <f>O203*H203</f>
        <v>0</v>
      </c>
      <c r="Q203" s="215">
        <v>0.00545</v>
      </c>
      <c r="R203" s="215">
        <f>Q203*H203</f>
        <v>0.00545</v>
      </c>
      <c r="S203" s="215">
        <v>0</v>
      </c>
      <c r="T203" s="216">
        <f>S203*H203</f>
        <v>0</v>
      </c>
      <c r="U203" s="40"/>
      <c r="V203" s="40"/>
      <c r="W203" s="40"/>
      <c r="X203" s="40"/>
      <c r="Y203" s="40"/>
      <c r="Z203" s="40"/>
      <c r="AA203" s="40"/>
      <c r="AB203" s="40"/>
      <c r="AC203" s="40"/>
      <c r="AD203" s="40"/>
      <c r="AE203" s="40"/>
      <c r="AR203" s="217" t="s">
        <v>168</v>
      </c>
      <c r="AT203" s="217" t="s">
        <v>163</v>
      </c>
      <c r="AU203" s="217" t="s">
        <v>87</v>
      </c>
      <c r="AY203" s="19" t="s">
        <v>161</v>
      </c>
      <c r="BE203" s="218">
        <f>IF(N203="základní",J203,0)</f>
        <v>0</v>
      </c>
      <c r="BF203" s="218">
        <f>IF(N203="snížená",J203,0)</f>
        <v>0</v>
      </c>
      <c r="BG203" s="218">
        <f>IF(N203="zákl. přenesená",J203,0)</f>
        <v>0</v>
      </c>
      <c r="BH203" s="218">
        <f>IF(N203="sníž. přenesená",J203,0)</f>
        <v>0</v>
      </c>
      <c r="BI203" s="218">
        <f>IF(N203="nulová",J203,0)</f>
        <v>0</v>
      </c>
      <c r="BJ203" s="19" t="s">
        <v>85</v>
      </c>
      <c r="BK203" s="218">
        <f>ROUND(I203*H203,2)</f>
        <v>0</v>
      </c>
      <c r="BL203" s="19" t="s">
        <v>168</v>
      </c>
      <c r="BM203" s="217" t="s">
        <v>339</v>
      </c>
    </row>
    <row r="204" s="2" customFormat="1">
      <c r="A204" s="40"/>
      <c r="B204" s="41"/>
      <c r="C204" s="42"/>
      <c r="D204" s="219" t="s">
        <v>170</v>
      </c>
      <c r="E204" s="42"/>
      <c r="F204" s="220" t="s">
        <v>340</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170</v>
      </c>
      <c r="AU204" s="19" t="s">
        <v>87</v>
      </c>
    </row>
    <row r="205" s="2" customFormat="1">
      <c r="A205" s="40"/>
      <c r="B205" s="41"/>
      <c r="C205" s="42"/>
      <c r="D205" s="224" t="s">
        <v>172</v>
      </c>
      <c r="E205" s="42"/>
      <c r="F205" s="225" t="s">
        <v>299</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172</v>
      </c>
      <c r="AU205" s="19" t="s">
        <v>87</v>
      </c>
    </row>
    <row r="206" s="13" customFormat="1">
      <c r="A206" s="13"/>
      <c r="B206" s="226"/>
      <c r="C206" s="227"/>
      <c r="D206" s="224" t="s">
        <v>174</v>
      </c>
      <c r="E206" s="228" t="s">
        <v>21</v>
      </c>
      <c r="F206" s="229" t="s">
        <v>341</v>
      </c>
      <c r="G206" s="227"/>
      <c r="H206" s="230">
        <v>1</v>
      </c>
      <c r="I206" s="231"/>
      <c r="J206" s="227"/>
      <c r="K206" s="227"/>
      <c r="L206" s="232"/>
      <c r="M206" s="233"/>
      <c r="N206" s="234"/>
      <c r="O206" s="234"/>
      <c r="P206" s="234"/>
      <c r="Q206" s="234"/>
      <c r="R206" s="234"/>
      <c r="S206" s="234"/>
      <c r="T206" s="235"/>
      <c r="U206" s="13"/>
      <c r="V206" s="13"/>
      <c r="W206" s="13"/>
      <c r="X206" s="13"/>
      <c r="Y206" s="13"/>
      <c r="Z206" s="13"/>
      <c r="AA206" s="13"/>
      <c r="AB206" s="13"/>
      <c r="AC206" s="13"/>
      <c r="AD206" s="13"/>
      <c r="AE206" s="13"/>
      <c r="AT206" s="236" t="s">
        <v>174</v>
      </c>
      <c r="AU206" s="236" t="s">
        <v>87</v>
      </c>
      <c r="AV206" s="13" t="s">
        <v>87</v>
      </c>
      <c r="AW206" s="13" t="s">
        <v>38</v>
      </c>
      <c r="AX206" s="13" t="s">
        <v>85</v>
      </c>
      <c r="AY206" s="236" t="s">
        <v>161</v>
      </c>
    </row>
    <row r="207" s="2" customFormat="1" ht="16.5" customHeight="1">
      <c r="A207" s="40"/>
      <c r="B207" s="41"/>
      <c r="C207" s="248" t="s">
        <v>342</v>
      </c>
      <c r="D207" s="248" t="s">
        <v>178</v>
      </c>
      <c r="E207" s="249" t="s">
        <v>343</v>
      </c>
      <c r="F207" s="250" t="s">
        <v>344</v>
      </c>
      <c r="G207" s="251" t="s">
        <v>232</v>
      </c>
      <c r="H207" s="252">
        <v>1</v>
      </c>
      <c r="I207" s="253"/>
      <c r="J207" s="254">
        <f>ROUND(I207*H207,2)</f>
        <v>0</v>
      </c>
      <c r="K207" s="250" t="s">
        <v>21</v>
      </c>
      <c r="L207" s="255"/>
      <c r="M207" s="256" t="s">
        <v>21</v>
      </c>
      <c r="N207" s="257" t="s">
        <v>48</v>
      </c>
      <c r="O207" s="86"/>
      <c r="P207" s="215">
        <f>O207*H207</f>
        <v>0</v>
      </c>
      <c r="Q207" s="215">
        <v>0.023</v>
      </c>
      <c r="R207" s="215">
        <f>Q207*H207</f>
        <v>0.023</v>
      </c>
      <c r="S207" s="215">
        <v>0</v>
      </c>
      <c r="T207" s="216">
        <f>S207*H207</f>
        <v>0</v>
      </c>
      <c r="U207" s="40"/>
      <c r="V207" s="40"/>
      <c r="W207" s="40"/>
      <c r="X207" s="40"/>
      <c r="Y207" s="40"/>
      <c r="Z207" s="40"/>
      <c r="AA207" s="40"/>
      <c r="AB207" s="40"/>
      <c r="AC207" s="40"/>
      <c r="AD207" s="40"/>
      <c r="AE207" s="40"/>
      <c r="AR207" s="217" t="s">
        <v>181</v>
      </c>
      <c r="AT207" s="217" t="s">
        <v>178</v>
      </c>
      <c r="AU207" s="217" t="s">
        <v>87</v>
      </c>
      <c r="AY207" s="19" t="s">
        <v>161</v>
      </c>
      <c r="BE207" s="218">
        <f>IF(N207="základní",J207,0)</f>
        <v>0</v>
      </c>
      <c r="BF207" s="218">
        <f>IF(N207="snížená",J207,0)</f>
        <v>0</v>
      </c>
      <c r="BG207" s="218">
        <f>IF(N207="zákl. přenesená",J207,0)</f>
        <v>0</v>
      </c>
      <c r="BH207" s="218">
        <f>IF(N207="sníž. přenesená",J207,0)</f>
        <v>0</v>
      </c>
      <c r="BI207" s="218">
        <f>IF(N207="nulová",J207,0)</f>
        <v>0</v>
      </c>
      <c r="BJ207" s="19" t="s">
        <v>85</v>
      </c>
      <c r="BK207" s="218">
        <f>ROUND(I207*H207,2)</f>
        <v>0</v>
      </c>
      <c r="BL207" s="19" t="s">
        <v>168</v>
      </c>
      <c r="BM207" s="217" t="s">
        <v>345</v>
      </c>
    </row>
    <row r="208" s="2" customFormat="1" ht="24.15" customHeight="1">
      <c r="A208" s="40"/>
      <c r="B208" s="41"/>
      <c r="C208" s="206" t="s">
        <v>346</v>
      </c>
      <c r="D208" s="206" t="s">
        <v>163</v>
      </c>
      <c r="E208" s="207" t="s">
        <v>347</v>
      </c>
      <c r="F208" s="208" t="s">
        <v>348</v>
      </c>
      <c r="G208" s="209" t="s">
        <v>232</v>
      </c>
      <c r="H208" s="210">
        <v>1</v>
      </c>
      <c r="I208" s="211"/>
      <c r="J208" s="212">
        <f>ROUND(I208*H208,2)</f>
        <v>0</v>
      </c>
      <c r="K208" s="208" t="s">
        <v>167</v>
      </c>
      <c r="L208" s="46"/>
      <c r="M208" s="213" t="s">
        <v>21</v>
      </c>
      <c r="N208" s="214" t="s">
        <v>48</v>
      </c>
      <c r="O208" s="86"/>
      <c r="P208" s="215">
        <f>O208*H208</f>
        <v>0</v>
      </c>
      <c r="Q208" s="215">
        <v>0.01299</v>
      </c>
      <c r="R208" s="215">
        <f>Q208*H208</f>
        <v>0.01299</v>
      </c>
      <c r="S208" s="215">
        <v>0</v>
      </c>
      <c r="T208" s="216">
        <f>S208*H208</f>
        <v>0</v>
      </c>
      <c r="U208" s="40"/>
      <c r="V208" s="40"/>
      <c r="W208" s="40"/>
      <c r="X208" s="40"/>
      <c r="Y208" s="40"/>
      <c r="Z208" s="40"/>
      <c r="AA208" s="40"/>
      <c r="AB208" s="40"/>
      <c r="AC208" s="40"/>
      <c r="AD208" s="40"/>
      <c r="AE208" s="40"/>
      <c r="AR208" s="217" t="s">
        <v>168</v>
      </c>
      <c r="AT208" s="217" t="s">
        <v>163</v>
      </c>
      <c r="AU208" s="217" t="s">
        <v>87</v>
      </c>
      <c r="AY208" s="19" t="s">
        <v>161</v>
      </c>
      <c r="BE208" s="218">
        <f>IF(N208="základní",J208,0)</f>
        <v>0</v>
      </c>
      <c r="BF208" s="218">
        <f>IF(N208="snížená",J208,0)</f>
        <v>0</v>
      </c>
      <c r="BG208" s="218">
        <f>IF(N208="zákl. přenesená",J208,0)</f>
        <v>0</v>
      </c>
      <c r="BH208" s="218">
        <f>IF(N208="sníž. přenesená",J208,0)</f>
        <v>0</v>
      </c>
      <c r="BI208" s="218">
        <f>IF(N208="nulová",J208,0)</f>
        <v>0</v>
      </c>
      <c r="BJ208" s="19" t="s">
        <v>85</v>
      </c>
      <c r="BK208" s="218">
        <f>ROUND(I208*H208,2)</f>
        <v>0</v>
      </c>
      <c r="BL208" s="19" t="s">
        <v>168</v>
      </c>
      <c r="BM208" s="217" t="s">
        <v>349</v>
      </c>
    </row>
    <row r="209" s="2" customFormat="1">
      <c r="A209" s="40"/>
      <c r="B209" s="41"/>
      <c r="C209" s="42"/>
      <c r="D209" s="219" t="s">
        <v>170</v>
      </c>
      <c r="E209" s="42"/>
      <c r="F209" s="220" t="s">
        <v>350</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170</v>
      </c>
      <c r="AU209" s="19" t="s">
        <v>87</v>
      </c>
    </row>
    <row r="210" s="2" customFormat="1">
      <c r="A210" s="40"/>
      <c r="B210" s="41"/>
      <c r="C210" s="42"/>
      <c r="D210" s="224" t="s">
        <v>172</v>
      </c>
      <c r="E210" s="42"/>
      <c r="F210" s="225" t="s">
        <v>299</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172</v>
      </c>
      <c r="AU210" s="19" t="s">
        <v>87</v>
      </c>
    </row>
    <row r="211" s="13" customFormat="1">
      <c r="A211" s="13"/>
      <c r="B211" s="226"/>
      <c r="C211" s="227"/>
      <c r="D211" s="224" t="s">
        <v>174</v>
      </c>
      <c r="E211" s="228" t="s">
        <v>21</v>
      </c>
      <c r="F211" s="229" t="s">
        <v>305</v>
      </c>
      <c r="G211" s="227"/>
      <c r="H211" s="230">
        <v>1</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174</v>
      </c>
      <c r="AU211" s="236" t="s">
        <v>87</v>
      </c>
      <c r="AV211" s="13" t="s">
        <v>87</v>
      </c>
      <c r="AW211" s="13" t="s">
        <v>38</v>
      </c>
      <c r="AX211" s="13" t="s">
        <v>85</v>
      </c>
      <c r="AY211" s="236" t="s">
        <v>161</v>
      </c>
    </row>
    <row r="212" s="2" customFormat="1" ht="16.5" customHeight="1">
      <c r="A212" s="40"/>
      <c r="B212" s="41"/>
      <c r="C212" s="248" t="s">
        <v>351</v>
      </c>
      <c r="D212" s="248" t="s">
        <v>178</v>
      </c>
      <c r="E212" s="249" t="s">
        <v>352</v>
      </c>
      <c r="F212" s="250" t="s">
        <v>353</v>
      </c>
      <c r="G212" s="251" t="s">
        <v>232</v>
      </c>
      <c r="H212" s="252">
        <v>1</v>
      </c>
      <c r="I212" s="253"/>
      <c r="J212" s="254">
        <f>ROUND(I212*H212,2)</f>
        <v>0</v>
      </c>
      <c r="K212" s="250" t="s">
        <v>167</v>
      </c>
      <c r="L212" s="255"/>
      <c r="M212" s="256" t="s">
        <v>21</v>
      </c>
      <c r="N212" s="257" t="s">
        <v>48</v>
      </c>
      <c r="O212" s="86"/>
      <c r="P212" s="215">
        <f>O212*H212</f>
        <v>0</v>
      </c>
      <c r="Q212" s="215">
        <v>0.028000000000000001</v>
      </c>
      <c r="R212" s="215">
        <f>Q212*H212</f>
        <v>0.028000000000000001</v>
      </c>
      <c r="S212" s="215">
        <v>0</v>
      </c>
      <c r="T212" s="216">
        <f>S212*H212</f>
        <v>0</v>
      </c>
      <c r="U212" s="40"/>
      <c r="V212" s="40"/>
      <c r="W212" s="40"/>
      <c r="X212" s="40"/>
      <c r="Y212" s="40"/>
      <c r="Z212" s="40"/>
      <c r="AA212" s="40"/>
      <c r="AB212" s="40"/>
      <c r="AC212" s="40"/>
      <c r="AD212" s="40"/>
      <c r="AE212" s="40"/>
      <c r="AR212" s="217" t="s">
        <v>181</v>
      </c>
      <c r="AT212" s="217" t="s">
        <v>178</v>
      </c>
      <c r="AU212" s="217" t="s">
        <v>87</v>
      </c>
      <c r="AY212" s="19" t="s">
        <v>161</v>
      </c>
      <c r="BE212" s="218">
        <f>IF(N212="základní",J212,0)</f>
        <v>0</v>
      </c>
      <c r="BF212" s="218">
        <f>IF(N212="snížená",J212,0)</f>
        <v>0</v>
      </c>
      <c r="BG212" s="218">
        <f>IF(N212="zákl. přenesená",J212,0)</f>
        <v>0</v>
      </c>
      <c r="BH212" s="218">
        <f>IF(N212="sníž. přenesená",J212,0)</f>
        <v>0</v>
      </c>
      <c r="BI212" s="218">
        <f>IF(N212="nulová",J212,0)</f>
        <v>0</v>
      </c>
      <c r="BJ212" s="19" t="s">
        <v>85</v>
      </c>
      <c r="BK212" s="218">
        <f>ROUND(I212*H212,2)</f>
        <v>0</v>
      </c>
      <c r="BL212" s="19" t="s">
        <v>168</v>
      </c>
      <c r="BM212" s="217" t="s">
        <v>354</v>
      </c>
    </row>
    <row r="213" s="2" customFormat="1" ht="24.15" customHeight="1">
      <c r="A213" s="40"/>
      <c r="B213" s="41"/>
      <c r="C213" s="206" t="s">
        <v>355</v>
      </c>
      <c r="D213" s="206" t="s">
        <v>163</v>
      </c>
      <c r="E213" s="207" t="s">
        <v>356</v>
      </c>
      <c r="F213" s="208" t="s">
        <v>357</v>
      </c>
      <c r="G213" s="209" t="s">
        <v>232</v>
      </c>
      <c r="H213" s="210">
        <v>4</v>
      </c>
      <c r="I213" s="211"/>
      <c r="J213" s="212">
        <f>ROUND(I213*H213,2)</f>
        <v>0</v>
      </c>
      <c r="K213" s="208" t="s">
        <v>167</v>
      </c>
      <c r="L213" s="46"/>
      <c r="M213" s="213" t="s">
        <v>21</v>
      </c>
      <c r="N213" s="214" t="s">
        <v>48</v>
      </c>
      <c r="O213" s="86"/>
      <c r="P213" s="215">
        <f>O213*H213</f>
        <v>0</v>
      </c>
      <c r="Q213" s="215">
        <v>0.089999999999999997</v>
      </c>
      <c r="R213" s="215">
        <f>Q213*H213</f>
        <v>0.35999999999999999</v>
      </c>
      <c r="S213" s="215">
        <v>0</v>
      </c>
      <c r="T213" s="216">
        <f>S213*H213</f>
        <v>0</v>
      </c>
      <c r="U213" s="40"/>
      <c r="V213" s="40"/>
      <c r="W213" s="40"/>
      <c r="X213" s="40"/>
      <c r="Y213" s="40"/>
      <c r="Z213" s="40"/>
      <c r="AA213" s="40"/>
      <c r="AB213" s="40"/>
      <c r="AC213" s="40"/>
      <c r="AD213" s="40"/>
      <c r="AE213" s="40"/>
      <c r="AR213" s="217" t="s">
        <v>168</v>
      </c>
      <c r="AT213" s="217" t="s">
        <v>163</v>
      </c>
      <c r="AU213" s="217" t="s">
        <v>87</v>
      </c>
      <c r="AY213" s="19" t="s">
        <v>161</v>
      </c>
      <c r="BE213" s="218">
        <f>IF(N213="základní",J213,0)</f>
        <v>0</v>
      </c>
      <c r="BF213" s="218">
        <f>IF(N213="snížená",J213,0)</f>
        <v>0</v>
      </c>
      <c r="BG213" s="218">
        <f>IF(N213="zákl. přenesená",J213,0)</f>
        <v>0</v>
      </c>
      <c r="BH213" s="218">
        <f>IF(N213="sníž. přenesená",J213,0)</f>
        <v>0</v>
      </c>
      <c r="BI213" s="218">
        <f>IF(N213="nulová",J213,0)</f>
        <v>0</v>
      </c>
      <c r="BJ213" s="19" t="s">
        <v>85</v>
      </c>
      <c r="BK213" s="218">
        <f>ROUND(I213*H213,2)</f>
        <v>0</v>
      </c>
      <c r="BL213" s="19" t="s">
        <v>168</v>
      </c>
      <c r="BM213" s="217" t="s">
        <v>358</v>
      </c>
    </row>
    <row r="214" s="2" customFormat="1">
      <c r="A214" s="40"/>
      <c r="B214" s="41"/>
      <c r="C214" s="42"/>
      <c r="D214" s="219" t="s">
        <v>170</v>
      </c>
      <c r="E214" s="42"/>
      <c r="F214" s="220" t="s">
        <v>359</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170</v>
      </c>
      <c r="AU214" s="19" t="s">
        <v>87</v>
      </c>
    </row>
    <row r="215" s="2" customFormat="1">
      <c r="A215" s="40"/>
      <c r="B215" s="41"/>
      <c r="C215" s="42"/>
      <c r="D215" s="224" t="s">
        <v>172</v>
      </c>
      <c r="E215" s="42"/>
      <c r="F215" s="225" t="s">
        <v>360</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172</v>
      </c>
      <c r="AU215" s="19" t="s">
        <v>87</v>
      </c>
    </row>
    <row r="216" s="13" customFormat="1">
      <c r="A216" s="13"/>
      <c r="B216" s="226"/>
      <c r="C216" s="227"/>
      <c r="D216" s="224" t="s">
        <v>174</v>
      </c>
      <c r="E216" s="228" t="s">
        <v>21</v>
      </c>
      <c r="F216" s="229" t="s">
        <v>361</v>
      </c>
      <c r="G216" s="227"/>
      <c r="H216" s="230">
        <v>4</v>
      </c>
      <c r="I216" s="231"/>
      <c r="J216" s="227"/>
      <c r="K216" s="227"/>
      <c r="L216" s="232"/>
      <c r="M216" s="233"/>
      <c r="N216" s="234"/>
      <c r="O216" s="234"/>
      <c r="P216" s="234"/>
      <c r="Q216" s="234"/>
      <c r="R216" s="234"/>
      <c r="S216" s="234"/>
      <c r="T216" s="235"/>
      <c r="U216" s="13"/>
      <c r="V216" s="13"/>
      <c r="W216" s="13"/>
      <c r="X216" s="13"/>
      <c r="Y216" s="13"/>
      <c r="Z216" s="13"/>
      <c r="AA216" s="13"/>
      <c r="AB216" s="13"/>
      <c r="AC216" s="13"/>
      <c r="AD216" s="13"/>
      <c r="AE216" s="13"/>
      <c r="AT216" s="236" t="s">
        <v>174</v>
      </c>
      <c r="AU216" s="236" t="s">
        <v>87</v>
      </c>
      <c r="AV216" s="13" t="s">
        <v>87</v>
      </c>
      <c r="AW216" s="13" t="s">
        <v>38</v>
      </c>
      <c r="AX216" s="13" t="s">
        <v>85</v>
      </c>
      <c r="AY216" s="236" t="s">
        <v>161</v>
      </c>
    </row>
    <row r="217" s="2" customFormat="1" ht="16.5" customHeight="1">
      <c r="A217" s="40"/>
      <c r="B217" s="41"/>
      <c r="C217" s="248" t="s">
        <v>362</v>
      </c>
      <c r="D217" s="248" t="s">
        <v>178</v>
      </c>
      <c r="E217" s="249" t="s">
        <v>363</v>
      </c>
      <c r="F217" s="250" t="s">
        <v>364</v>
      </c>
      <c r="G217" s="251" t="s">
        <v>232</v>
      </c>
      <c r="H217" s="252">
        <v>4</v>
      </c>
      <c r="I217" s="253"/>
      <c r="J217" s="254">
        <f>ROUND(I217*H217,2)</f>
        <v>0</v>
      </c>
      <c r="K217" s="250" t="s">
        <v>21</v>
      </c>
      <c r="L217" s="255"/>
      <c r="M217" s="256" t="s">
        <v>21</v>
      </c>
      <c r="N217" s="257" t="s">
        <v>48</v>
      </c>
      <c r="O217" s="86"/>
      <c r="P217" s="215">
        <f>O217*H217</f>
        <v>0</v>
      </c>
      <c r="Q217" s="215">
        <v>0.0089999999999999993</v>
      </c>
      <c r="R217" s="215">
        <f>Q217*H217</f>
        <v>0.035999999999999997</v>
      </c>
      <c r="S217" s="215">
        <v>0</v>
      </c>
      <c r="T217" s="216">
        <f>S217*H217</f>
        <v>0</v>
      </c>
      <c r="U217" s="40"/>
      <c r="V217" s="40"/>
      <c r="W217" s="40"/>
      <c r="X217" s="40"/>
      <c r="Y217" s="40"/>
      <c r="Z217" s="40"/>
      <c r="AA217" s="40"/>
      <c r="AB217" s="40"/>
      <c r="AC217" s="40"/>
      <c r="AD217" s="40"/>
      <c r="AE217" s="40"/>
      <c r="AR217" s="217" t="s">
        <v>181</v>
      </c>
      <c r="AT217" s="217" t="s">
        <v>178</v>
      </c>
      <c r="AU217" s="217" t="s">
        <v>87</v>
      </c>
      <c r="AY217" s="19" t="s">
        <v>161</v>
      </c>
      <c r="BE217" s="218">
        <f>IF(N217="základní",J217,0)</f>
        <v>0</v>
      </c>
      <c r="BF217" s="218">
        <f>IF(N217="snížená",J217,0)</f>
        <v>0</v>
      </c>
      <c r="BG217" s="218">
        <f>IF(N217="zákl. přenesená",J217,0)</f>
        <v>0</v>
      </c>
      <c r="BH217" s="218">
        <f>IF(N217="sníž. přenesená",J217,0)</f>
        <v>0</v>
      </c>
      <c r="BI217" s="218">
        <f>IF(N217="nulová",J217,0)</f>
        <v>0</v>
      </c>
      <c r="BJ217" s="19" t="s">
        <v>85</v>
      </c>
      <c r="BK217" s="218">
        <f>ROUND(I217*H217,2)</f>
        <v>0</v>
      </c>
      <c r="BL217" s="19" t="s">
        <v>168</v>
      </c>
      <c r="BM217" s="217" t="s">
        <v>365</v>
      </c>
    </row>
    <row r="218" s="2" customFormat="1" ht="24.15" customHeight="1">
      <c r="A218" s="40"/>
      <c r="B218" s="41"/>
      <c r="C218" s="206" t="s">
        <v>366</v>
      </c>
      <c r="D218" s="206" t="s">
        <v>163</v>
      </c>
      <c r="E218" s="207" t="s">
        <v>367</v>
      </c>
      <c r="F218" s="208" t="s">
        <v>368</v>
      </c>
      <c r="G218" s="209" t="s">
        <v>232</v>
      </c>
      <c r="H218" s="210">
        <v>10</v>
      </c>
      <c r="I218" s="211"/>
      <c r="J218" s="212">
        <f>ROUND(I218*H218,2)</f>
        <v>0</v>
      </c>
      <c r="K218" s="208" t="s">
        <v>167</v>
      </c>
      <c r="L218" s="46"/>
      <c r="M218" s="213" t="s">
        <v>21</v>
      </c>
      <c r="N218" s="214" t="s">
        <v>48</v>
      </c>
      <c r="O218" s="86"/>
      <c r="P218" s="215">
        <f>O218*H218</f>
        <v>0</v>
      </c>
      <c r="Q218" s="215">
        <v>0.00076000000000000004</v>
      </c>
      <c r="R218" s="215">
        <f>Q218*H218</f>
        <v>0.0076000000000000009</v>
      </c>
      <c r="S218" s="215">
        <v>0</v>
      </c>
      <c r="T218" s="216">
        <f>S218*H218</f>
        <v>0</v>
      </c>
      <c r="U218" s="40"/>
      <c r="V218" s="40"/>
      <c r="W218" s="40"/>
      <c r="X218" s="40"/>
      <c r="Y218" s="40"/>
      <c r="Z218" s="40"/>
      <c r="AA218" s="40"/>
      <c r="AB218" s="40"/>
      <c r="AC218" s="40"/>
      <c r="AD218" s="40"/>
      <c r="AE218" s="40"/>
      <c r="AR218" s="217" t="s">
        <v>168</v>
      </c>
      <c r="AT218" s="217" t="s">
        <v>163</v>
      </c>
      <c r="AU218" s="217" t="s">
        <v>87</v>
      </c>
      <c r="AY218" s="19" t="s">
        <v>161</v>
      </c>
      <c r="BE218" s="218">
        <f>IF(N218="základní",J218,0)</f>
        <v>0</v>
      </c>
      <c r="BF218" s="218">
        <f>IF(N218="snížená",J218,0)</f>
        <v>0</v>
      </c>
      <c r="BG218" s="218">
        <f>IF(N218="zákl. přenesená",J218,0)</f>
        <v>0</v>
      </c>
      <c r="BH218" s="218">
        <f>IF(N218="sníž. přenesená",J218,0)</f>
        <v>0</v>
      </c>
      <c r="BI218" s="218">
        <f>IF(N218="nulová",J218,0)</f>
        <v>0</v>
      </c>
      <c r="BJ218" s="19" t="s">
        <v>85</v>
      </c>
      <c r="BK218" s="218">
        <f>ROUND(I218*H218,2)</f>
        <v>0</v>
      </c>
      <c r="BL218" s="19" t="s">
        <v>168</v>
      </c>
      <c r="BM218" s="217" t="s">
        <v>369</v>
      </c>
    </row>
    <row r="219" s="2" customFormat="1">
      <c r="A219" s="40"/>
      <c r="B219" s="41"/>
      <c r="C219" s="42"/>
      <c r="D219" s="219" t="s">
        <v>170</v>
      </c>
      <c r="E219" s="42"/>
      <c r="F219" s="220" t="s">
        <v>370</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170</v>
      </c>
      <c r="AU219" s="19" t="s">
        <v>87</v>
      </c>
    </row>
    <row r="220" s="2" customFormat="1">
      <c r="A220" s="40"/>
      <c r="B220" s="41"/>
      <c r="C220" s="42"/>
      <c r="D220" s="224" t="s">
        <v>172</v>
      </c>
      <c r="E220" s="42"/>
      <c r="F220" s="225" t="s">
        <v>371</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172</v>
      </c>
      <c r="AU220" s="19" t="s">
        <v>87</v>
      </c>
    </row>
    <row r="221" s="2" customFormat="1">
      <c r="A221" s="40"/>
      <c r="B221" s="41"/>
      <c r="C221" s="42"/>
      <c r="D221" s="224" t="s">
        <v>183</v>
      </c>
      <c r="E221" s="42"/>
      <c r="F221" s="225" t="s">
        <v>372</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183</v>
      </c>
      <c r="AU221" s="19" t="s">
        <v>87</v>
      </c>
    </row>
    <row r="222" s="13" customFormat="1">
      <c r="A222" s="13"/>
      <c r="B222" s="226"/>
      <c r="C222" s="227"/>
      <c r="D222" s="224" t="s">
        <v>174</v>
      </c>
      <c r="E222" s="228" t="s">
        <v>21</v>
      </c>
      <c r="F222" s="229" t="s">
        <v>373</v>
      </c>
      <c r="G222" s="227"/>
      <c r="H222" s="230">
        <v>10</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174</v>
      </c>
      <c r="AU222" s="236" t="s">
        <v>87</v>
      </c>
      <c r="AV222" s="13" t="s">
        <v>87</v>
      </c>
      <c r="AW222" s="13" t="s">
        <v>38</v>
      </c>
      <c r="AX222" s="13" t="s">
        <v>85</v>
      </c>
      <c r="AY222" s="236" t="s">
        <v>161</v>
      </c>
    </row>
    <row r="223" s="2" customFormat="1" ht="16.5" customHeight="1">
      <c r="A223" s="40"/>
      <c r="B223" s="41"/>
      <c r="C223" s="206" t="s">
        <v>374</v>
      </c>
      <c r="D223" s="206" t="s">
        <v>163</v>
      </c>
      <c r="E223" s="207" t="s">
        <v>375</v>
      </c>
      <c r="F223" s="208" t="s">
        <v>376</v>
      </c>
      <c r="G223" s="209" t="s">
        <v>232</v>
      </c>
      <c r="H223" s="210">
        <v>1</v>
      </c>
      <c r="I223" s="211"/>
      <c r="J223" s="212">
        <f>ROUND(I223*H223,2)</f>
        <v>0</v>
      </c>
      <c r="K223" s="208" t="s">
        <v>21</v>
      </c>
      <c r="L223" s="46"/>
      <c r="M223" s="213" t="s">
        <v>21</v>
      </c>
      <c r="N223" s="214" t="s">
        <v>48</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168</v>
      </c>
      <c r="AT223" s="217" t="s">
        <v>163</v>
      </c>
      <c r="AU223" s="217" t="s">
        <v>87</v>
      </c>
      <c r="AY223" s="19" t="s">
        <v>161</v>
      </c>
      <c r="BE223" s="218">
        <f>IF(N223="základní",J223,0)</f>
        <v>0</v>
      </c>
      <c r="BF223" s="218">
        <f>IF(N223="snížená",J223,0)</f>
        <v>0</v>
      </c>
      <c r="BG223" s="218">
        <f>IF(N223="zákl. přenesená",J223,0)</f>
        <v>0</v>
      </c>
      <c r="BH223" s="218">
        <f>IF(N223="sníž. přenesená",J223,0)</f>
        <v>0</v>
      </c>
      <c r="BI223" s="218">
        <f>IF(N223="nulová",J223,0)</f>
        <v>0</v>
      </c>
      <c r="BJ223" s="19" t="s">
        <v>85</v>
      </c>
      <c r="BK223" s="218">
        <f>ROUND(I223*H223,2)</f>
        <v>0</v>
      </c>
      <c r="BL223" s="19" t="s">
        <v>168</v>
      </c>
      <c r="BM223" s="217" t="s">
        <v>377</v>
      </c>
    </row>
    <row r="224" s="2" customFormat="1">
      <c r="A224" s="40"/>
      <c r="B224" s="41"/>
      <c r="C224" s="42"/>
      <c r="D224" s="224" t="s">
        <v>183</v>
      </c>
      <c r="E224" s="42"/>
      <c r="F224" s="225" t="s">
        <v>378</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183</v>
      </c>
      <c r="AU224" s="19" t="s">
        <v>87</v>
      </c>
    </row>
    <row r="225" s="2" customFormat="1" ht="16.5" customHeight="1">
      <c r="A225" s="40"/>
      <c r="B225" s="41"/>
      <c r="C225" s="206" t="s">
        <v>379</v>
      </c>
      <c r="D225" s="206" t="s">
        <v>163</v>
      </c>
      <c r="E225" s="207" t="s">
        <v>380</v>
      </c>
      <c r="F225" s="208" t="s">
        <v>381</v>
      </c>
      <c r="G225" s="209" t="s">
        <v>382</v>
      </c>
      <c r="H225" s="210">
        <v>1</v>
      </c>
      <c r="I225" s="211"/>
      <c r="J225" s="212">
        <f>ROUND(I225*H225,2)</f>
        <v>0</v>
      </c>
      <c r="K225" s="208" t="s">
        <v>21</v>
      </c>
      <c r="L225" s="46"/>
      <c r="M225" s="213" t="s">
        <v>21</v>
      </c>
      <c r="N225" s="214" t="s">
        <v>48</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168</v>
      </c>
      <c r="AT225" s="217" t="s">
        <v>163</v>
      </c>
      <c r="AU225" s="217" t="s">
        <v>87</v>
      </c>
      <c r="AY225" s="19" t="s">
        <v>161</v>
      </c>
      <c r="BE225" s="218">
        <f>IF(N225="základní",J225,0)</f>
        <v>0</v>
      </c>
      <c r="BF225" s="218">
        <f>IF(N225="snížená",J225,0)</f>
        <v>0</v>
      </c>
      <c r="BG225" s="218">
        <f>IF(N225="zákl. přenesená",J225,0)</f>
        <v>0</v>
      </c>
      <c r="BH225" s="218">
        <f>IF(N225="sníž. přenesená",J225,0)</f>
        <v>0</v>
      </c>
      <c r="BI225" s="218">
        <f>IF(N225="nulová",J225,0)</f>
        <v>0</v>
      </c>
      <c r="BJ225" s="19" t="s">
        <v>85</v>
      </c>
      <c r="BK225" s="218">
        <f>ROUND(I225*H225,2)</f>
        <v>0</v>
      </c>
      <c r="BL225" s="19" t="s">
        <v>168</v>
      </c>
      <c r="BM225" s="217" t="s">
        <v>383</v>
      </c>
    </row>
    <row r="226" s="2" customFormat="1" ht="16.5" customHeight="1">
      <c r="A226" s="40"/>
      <c r="B226" s="41"/>
      <c r="C226" s="206" t="s">
        <v>384</v>
      </c>
      <c r="D226" s="206" t="s">
        <v>163</v>
      </c>
      <c r="E226" s="207" t="s">
        <v>385</v>
      </c>
      <c r="F226" s="208" t="s">
        <v>386</v>
      </c>
      <c r="G226" s="209" t="s">
        <v>382</v>
      </c>
      <c r="H226" s="210">
        <v>1</v>
      </c>
      <c r="I226" s="211"/>
      <c r="J226" s="212">
        <f>ROUND(I226*H226,2)</f>
        <v>0</v>
      </c>
      <c r="K226" s="208" t="s">
        <v>21</v>
      </c>
      <c r="L226" s="46"/>
      <c r="M226" s="213" t="s">
        <v>21</v>
      </c>
      <c r="N226" s="214" t="s">
        <v>48</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168</v>
      </c>
      <c r="AT226" s="217" t="s">
        <v>163</v>
      </c>
      <c r="AU226" s="217" t="s">
        <v>87</v>
      </c>
      <c r="AY226" s="19" t="s">
        <v>161</v>
      </c>
      <c r="BE226" s="218">
        <f>IF(N226="základní",J226,0)</f>
        <v>0</v>
      </c>
      <c r="BF226" s="218">
        <f>IF(N226="snížená",J226,0)</f>
        <v>0</v>
      </c>
      <c r="BG226" s="218">
        <f>IF(N226="zákl. přenesená",J226,0)</f>
        <v>0</v>
      </c>
      <c r="BH226" s="218">
        <f>IF(N226="sníž. přenesená",J226,0)</f>
        <v>0</v>
      </c>
      <c r="BI226" s="218">
        <f>IF(N226="nulová",J226,0)</f>
        <v>0</v>
      </c>
      <c r="BJ226" s="19" t="s">
        <v>85</v>
      </c>
      <c r="BK226" s="218">
        <f>ROUND(I226*H226,2)</f>
        <v>0</v>
      </c>
      <c r="BL226" s="19" t="s">
        <v>168</v>
      </c>
      <c r="BM226" s="217" t="s">
        <v>387</v>
      </c>
    </row>
    <row r="227" s="2" customFormat="1" ht="16.5" customHeight="1">
      <c r="A227" s="40"/>
      <c r="B227" s="41"/>
      <c r="C227" s="206" t="s">
        <v>388</v>
      </c>
      <c r="D227" s="206" t="s">
        <v>163</v>
      </c>
      <c r="E227" s="207" t="s">
        <v>389</v>
      </c>
      <c r="F227" s="208" t="s">
        <v>390</v>
      </c>
      <c r="G227" s="209" t="s">
        <v>232</v>
      </c>
      <c r="H227" s="210">
        <v>2</v>
      </c>
      <c r="I227" s="211"/>
      <c r="J227" s="212">
        <f>ROUND(I227*H227,2)</f>
        <v>0</v>
      </c>
      <c r="K227" s="208" t="s">
        <v>21</v>
      </c>
      <c r="L227" s="46"/>
      <c r="M227" s="213" t="s">
        <v>21</v>
      </c>
      <c r="N227" s="214" t="s">
        <v>48</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168</v>
      </c>
      <c r="AT227" s="217" t="s">
        <v>163</v>
      </c>
      <c r="AU227" s="217" t="s">
        <v>87</v>
      </c>
      <c r="AY227" s="19" t="s">
        <v>161</v>
      </c>
      <c r="BE227" s="218">
        <f>IF(N227="základní",J227,0)</f>
        <v>0</v>
      </c>
      <c r="BF227" s="218">
        <f>IF(N227="snížená",J227,0)</f>
        <v>0</v>
      </c>
      <c r="BG227" s="218">
        <f>IF(N227="zákl. přenesená",J227,0)</f>
        <v>0</v>
      </c>
      <c r="BH227" s="218">
        <f>IF(N227="sníž. přenesená",J227,0)</f>
        <v>0</v>
      </c>
      <c r="BI227" s="218">
        <f>IF(N227="nulová",J227,0)</f>
        <v>0</v>
      </c>
      <c r="BJ227" s="19" t="s">
        <v>85</v>
      </c>
      <c r="BK227" s="218">
        <f>ROUND(I227*H227,2)</f>
        <v>0</v>
      </c>
      <c r="BL227" s="19" t="s">
        <v>168</v>
      </c>
      <c r="BM227" s="217" t="s">
        <v>391</v>
      </c>
    </row>
    <row r="228" s="13" customFormat="1">
      <c r="A228" s="13"/>
      <c r="B228" s="226"/>
      <c r="C228" s="227"/>
      <c r="D228" s="224" t="s">
        <v>174</v>
      </c>
      <c r="E228" s="228" t="s">
        <v>21</v>
      </c>
      <c r="F228" s="229" t="s">
        <v>392</v>
      </c>
      <c r="G228" s="227"/>
      <c r="H228" s="230">
        <v>2</v>
      </c>
      <c r="I228" s="231"/>
      <c r="J228" s="227"/>
      <c r="K228" s="227"/>
      <c r="L228" s="232"/>
      <c r="M228" s="233"/>
      <c r="N228" s="234"/>
      <c r="O228" s="234"/>
      <c r="P228" s="234"/>
      <c r="Q228" s="234"/>
      <c r="R228" s="234"/>
      <c r="S228" s="234"/>
      <c r="T228" s="235"/>
      <c r="U228" s="13"/>
      <c r="V228" s="13"/>
      <c r="W228" s="13"/>
      <c r="X228" s="13"/>
      <c r="Y228" s="13"/>
      <c r="Z228" s="13"/>
      <c r="AA228" s="13"/>
      <c r="AB228" s="13"/>
      <c r="AC228" s="13"/>
      <c r="AD228" s="13"/>
      <c r="AE228" s="13"/>
      <c r="AT228" s="236" t="s">
        <v>174</v>
      </c>
      <c r="AU228" s="236" t="s">
        <v>87</v>
      </c>
      <c r="AV228" s="13" t="s">
        <v>87</v>
      </c>
      <c r="AW228" s="13" t="s">
        <v>38</v>
      </c>
      <c r="AX228" s="13" t="s">
        <v>85</v>
      </c>
      <c r="AY228" s="236" t="s">
        <v>161</v>
      </c>
    </row>
    <row r="229" s="12" customFormat="1" ht="22.8" customHeight="1">
      <c r="A229" s="12"/>
      <c r="B229" s="190"/>
      <c r="C229" s="191"/>
      <c r="D229" s="192" t="s">
        <v>76</v>
      </c>
      <c r="E229" s="204" t="s">
        <v>229</v>
      </c>
      <c r="F229" s="204" t="s">
        <v>393</v>
      </c>
      <c r="G229" s="191"/>
      <c r="H229" s="191"/>
      <c r="I229" s="194"/>
      <c r="J229" s="205">
        <f>BK229</f>
        <v>0</v>
      </c>
      <c r="K229" s="191"/>
      <c r="L229" s="196"/>
      <c r="M229" s="197"/>
      <c r="N229" s="198"/>
      <c r="O229" s="198"/>
      <c r="P229" s="199">
        <f>SUM(P230:P297)</f>
        <v>0</v>
      </c>
      <c r="Q229" s="198"/>
      <c r="R229" s="199">
        <f>SUM(R230:R297)</f>
        <v>2.1619490000000003</v>
      </c>
      <c r="S229" s="198"/>
      <c r="T229" s="200">
        <f>SUM(T230:T297)</f>
        <v>0</v>
      </c>
      <c r="U229" s="12"/>
      <c r="V229" s="12"/>
      <c r="W229" s="12"/>
      <c r="X229" s="12"/>
      <c r="Y229" s="12"/>
      <c r="Z229" s="12"/>
      <c r="AA229" s="12"/>
      <c r="AB229" s="12"/>
      <c r="AC229" s="12"/>
      <c r="AD229" s="12"/>
      <c r="AE229" s="12"/>
      <c r="AR229" s="201" t="s">
        <v>85</v>
      </c>
      <c r="AT229" s="202" t="s">
        <v>76</v>
      </c>
      <c r="AU229" s="202" t="s">
        <v>85</v>
      </c>
      <c r="AY229" s="201" t="s">
        <v>161</v>
      </c>
      <c r="BK229" s="203">
        <f>SUM(BK230:BK297)</f>
        <v>0</v>
      </c>
    </row>
    <row r="230" s="2" customFormat="1" ht="24.15" customHeight="1">
      <c r="A230" s="40"/>
      <c r="B230" s="41"/>
      <c r="C230" s="206" t="s">
        <v>394</v>
      </c>
      <c r="D230" s="206" t="s">
        <v>163</v>
      </c>
      <c r="E230" s="207" t="s">
        <v>395</v>
      </c>
      <c r="F230" s="208" t="s">
        <v>396</v>
      </c>
      <c r="G230" s="209" t="s">
        <v>188</v>
      </c>
      <c r="H230" s="210">
        <v>0.40000000000000002</v>
      </c>
      <c r="I230" s="211"/>
      <c r="J230" s="212">
        <f>ROUND(I230*H230,2)</f>
        <v>0</v>
      </c>
      <c r="K230" s="208" t="s">
        <v>167</v>
      </c>
      <c r="L230" s="46"/>
      <c r="M230" s="213" t="s">
        <v>21</v>
      </c>
      <c r="N230" s="214" t="s">
        <v>48</v>
      </c>
      <c r="O230" s="86"/>
      <c r="P230" s="215">
        <f>O230*H230</f>
        <v>0</v>
      </c>
      <c r="Q230" s="215">
        <v>0.067769999999999997</v>
      </c>
      <c r="R230" s="215">
        <f>Q230*H230</f>
        <v>0.027108</v>
      </c>
      <c r="S230" s="215">
        <v>0</v>
      </c>
      <c r="T230" s="216">
        <f>S230*H230</f>
        <v>0</v>
      </c>
      <c r="U230" s="40"/>
      <c r="V230" s="40"/>
      <c r="W230" s="40"/>
      <c r="X230" s="40"/>
      <c r="Y230" s="40"/>
      <c r="Z230" s="40"/>
      <c r="AA230" s="40"/>
      <c r="AB230" s="40"/>
      <c r="AC230" s="40"/>
      <c r="AD230" s="40"/>
      <c r="AE230" s="40"/>
      <c r="AR230" s="217" t="s">
        <v>168</v>
      </c>
      <c r="AT230" s="217" t="s">
        <v>163</v>
      </c>
      <c r="AU230" s="217" t="s">
        <v>87</v>
      </c>
      <c r="AY230" s="19" t="s">
        <v>161</v>
      </c>
      <c r="BE230" s="218">
        <f>IF(N230="základní",J230,0)</f>
        <v>0</v>
      </c>
      <c r="BF230" s="218">
        <f>IF(N230="snížená",J230,0)</f>
        <v>0</v>
      </c>
      <c r="BG230" s="218">
        <f>IF(N230="zákl. přenesená",J230,0)</f>
        <v>0</v>
      </c>
      <c r="BH230" s="218">
        <f>IF(N230="sníž. přenesená",J230,0)</f>
        <v>0</v>
      </c>
      <c r="BI230" s="218">
        <f>IF(N230="nulová",J230,0)</f>
        <v>0</v>
      </c>
      <c r="BJ230" s="19" t="s">
        <v>85</v>
      </c>
      <c r="BK230" s="218">
        <f>ROUND(I230*H230,2)</f>
        <v>0</v>
      </c>
      <c r="BL230" s="19" t="s">
        <v>168</v>
      </c>
      <c r="BM230" s="217" t="s">
        <v>397</v>
      </c>
    </row>
    <row r="231" s="2" customFormat="1">
      <c r="A231" s="40"/>
      <c r="B231" s="41"/>
      <c r="C231" s="42"/>
      <c r="D231" s="219" t="s">
        <v>170</v>
      </c>
      <c r="E231" s="42"/>
      <c r="F231" s="220" t="s">
        <v>398</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170</v>
      </c>
      <c r="AU231" s="19" t="s">
        <v>87</v>
      </c>
    </row>
    <row r="232" s="2" customFormat="1">
      <c r="A232" s="40"/>
      <c r="B232" s="41"/>
      <c r="C232" s="42"/>
      <c r="D232" s="224" t="s">
        <v>172</v>
      </c>
      <c r="E232" s="42"/>
      <c r="F232" s="225" t="s">
        <v>399</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172</v>
      </c>
      <c r="AU232" s="19" t="s">
        <v>87</v>
      </c>
    </row>
    <row r="233" s="13" customFormat="1">
      <c r="A233" s="13"/>
      <c r="B233" s="226"/>
      <c r="C233" s="227"/>
      <c r="D233" s="224" t="s">
        <v>174</v>
      </c>
      <c r="E233" s="228" t="s">
        <v>21</v>
      </c>
      <c r="F233" s="229" t="s">
        <v>400</v>
      </c>
      <c r="G233" s="227"/>
      <c r="H233" s="230">
        <v>0.40000000000000002</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174</v>
      </c>
      <c r="AU233" s="236" t="s">
        <v>87</v>
      </c>
      <c r="AV233" s="13" t="s">
        <v>87</v>
      </c>
      <c r="AW233" s="13" t="s">
        <v>38</v>
      </c>
      <c r="AX233" s="13" t="s">
        <v>85</v>
      </c>
      <c r="AY233" s="236" t="s">
        <v>161</v>
      </c>
    </row>
    <row r="234" s="2" customFormat="1" ht="24.15" customHeight="1">
      <c r="A234" s="40"/>
      <c r="B234" s="41"/>
      <c r="C234" s="206" t="s">
        <v>401</v>
      </c>
      <c r="D234" s="206" t="s">
        <v>163</v>
      </c>
      <c r="E234" s="207" t="s">
        <v>402</v>
      </c>
      <c r="F234" s="208" t="s">
        <v>403</v>
      </c>
      <c r="G234" s="209" t="s">
        <v>232</v>
      </c>
      <c r="H234" s="210">
        <v>4</v>
      </c>
      <c r="I234" s="211"/>
      <c r="J234" s="212">
        <f>ROUND(I234*H234,2)</f>
        <v>0</v>
      </c>
      <c r="K234" s="208" t="s">
        <v>167</v>
      </c>
      <c r="L234" s="46"/>
      <c r="M234" s="213" t="s">
        <v>21</v>
      </c>
      <c r="N234" s="214" t="s">
        <v>48</v>
      </c>
      <c r="O234" s="86"/>
      <c r="P234" s="215">
        <f>O234*H234</f>
        <v>0</v>
      </c>
      <c r="Q234" s="215">
        <v>0.00014999999999999999</v>
      </c>
      <c r="R234" s="215">
        <f>Q234*H234</f>
        <v>0.00059999999999999995</v>
      </c>
      <c r="S234" s="215">
        <v>0</v>
      </c>
      <c r="T234" s="216">
        <f>S234*H234</f>
        <v>0</v>
      </c>
      <c r="U234" s="40"/>
      <c r="V234" s="40"/>
      <c r="W234" s="40"/>
      <c r="X234" s="40"/>
      <c r="Y234" s="40"/>
      <c r="Z234" s="40"/>
      <c r="AA234" s="40"/>
      <c r="AB234" s="40"/>
      <c r="AC234" s="40"/>
      <c r="AD234" s="40"/>
      <c r="AE234" s="40"/>
      <c r="AR234" s="217" t="s">
        <v>168</v>
      </c>
      <c r="AT234" s="217" t="s">
        <v>163</v>
      </c>
      <c r="AU234" s="217" t="s">
        <v>87</v>
      </c>
      <c r="AY234" s="19" t="s">
        <v>161</v>
      </c>
      <c r="BE234" s="218">
        <f>IF(N234="základní",J234,0)</f>
        <v>0</v>
      </c>
      <c r="BF234" s="218">
        <f>IF(N234="snížená",J234,0)</f>
        <v>0</v>
      </c>
      <c r="BG234" s="218">
        <f>IF(N234="zákl. přenesená",J234,0)</f>
        <v>0</v>
      </c>
      <c r="BH234" s="218">
        <f>IF(N234="sníž. přenesená",J234,0)</f>
        <v>0</v>
      </c>
      <c r="BI234" s="218">
        <f>IF(N234="nulová",J234,0)</f>
        <v>0</v>
      </c>
      <c r="BJ234" s="19" t="s">
        <v>85</v>
      </c>
      <c r="BK234" s="218">
        <f>ROUND(I234*H234,2)</f>
        <v>0</v>
      </c>
      <c r="BL234" s="19" t="s">
        <v>168</v>
      </c>
      <c r="BM234" s="217" t="s">
        <v>404</v>
      </c>
    </row>
    <row r="235" s="2" customFormat="1">
      <c r="A235" s="40"/>
      <c r="B235" s="41"/>
      <c r="C235" s="42"/>
      <c r="D235" s="219" t="s">
        <v>170</v>
      </c>
      <c r="E235" s="42"/>
      <c r="F235" s="220" t="s">
        <v>405</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170</v>
      </c>
      <c r="AU235" s="19" t="s">
        <v>87</v>
      </c>
    </row>
    <row r="236" s="2" customFormat="1">
      <c r="A236" s="40"/>
      <c r="B236" s="41"/>
      <c r="C236" s="42"/>
      <c r="D236" s="224" t="s">
        <v>172</v>
      </c>
      <c r="E236" s="42"/>
      <c r="F236" s="225" t="s">
        <v>406</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172</v>
      </c>
      <c r="AU236" s="19" t="s">
        <v>87</v>
      </c>
    </row>
    <row r="237" s="13" customFormat="1">
      <c r="A237" s="13"/>
      <c r="B237" s="226"/>
      <c r="C237" s="227"/>
      <c r="D237" s="224" t="s">
        <v>174</v>
      </c>
      <c r="E237" s="228" t="s">
        <v>21</v>
      </c>
      <c r="F237" s="229" t="s">
        <v>407</v>
      </c>
      <c r="G237" s="227"/>
      <c r="H237" s="230">
        <v>1</v>
      </c>
      <c r="I237" s="231"/>
      <c r="J237" s="227"/>
      <c r="K237" s="227"/>
      <c r="L237" s="232"/>
      <c r="M237" s="233"/>
      <c r="N237" s="234"/>
      <c r="O237" s="234"/>
      <c r="P237" s="234"/>
      <c r="Q237" s="234"/>
      <c r="R237" s="234"/>
      <c r="S237" s="234"/>
      <c r="T237" s="235"/>
      <c r="U237" s="13"/>
      <c r="V237" s="13"/>
      <c r="W237" s="13"/>
      <c r="X237" s="13"/>
      <c r="Y237" s="13"/>
      <c r="Z237" s="13"/>
      <c r="AA237" s="13"/>
      <c r="AB237" s="13"/>
      <c r="AC237" s="13"/>
      <c r="AD237" s="13"/>
      <c r="AE237" s="13"/>
      <c r="AT237" s="236" t="s">
        <v>174</v>
      </c>
      <c r="AU237" s="236" t="s">
        <v>87</v>
      </c>
      <c r="AV237" s="13" t="s">
        <v>87</v>
      </c>
      <c r="AW237" s="13" t="s">
        <v>38</v>
      </c>
      <c r="AX237" s="13" t="s">
        <v>77</v>
      </c>
      <c r="AY237" s="236" t="s">
        <v>161</v>
      </c>
    </row>
    <row r="238" s="13" customFormat="1">
      <c r="A238" s="13"/>
      <c r="B238" s="226"/>
      <c r="C238" s="227"/>
      <c r="D238" s="224" t="s">
        <v>174</v>
      </c>
      <c r="E238" s="228" t="s">
        <v>21</v>
      </c>
      <c r="F238" s="229" t="s">
        <v>408</v>
      </c>
      <c r="G238" s="227"/>
      <c r="H238" s="230">
        <v>2</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174</v>
      </c>
      <c r="AU238" s="236" t="s">
        <v>87</v>
      </c>
      <c r="AV238" s="13" t="s">
        <v>87</v>
      </c>
      <c r="AW238" s="13" t="s">
        <v>38</v>
      </c>
      <c r="AX238" s="13" t="s">
        <v>77</v>
      </c>
      <c r="AY238" s="236" t="s">
        <v>161</v>
      </c>
    </row>
    <row r="239" s="13" customFormat="1">
      <c r="A239" s="13"/>
      <c r="B239" s="226"/>
      <c r="C239" s="227"/>
      <c r="D239" s="224" t="s">
        <v>174</v>
      </c>
      <c r="E239" s="228" t="s">
        <v>21</v>
      </c>
      <c r="F239" s="229" t="s">
        <v>409</v>
      </c>
      <c r="G239" s="227"/>
      <c r="H239" s="230">
        <v>1</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174</v>
      </c>
      <c r="AU239" s="236" t="s">
        <v>87</v>
      </c>
      <c r="AV239" s="13" t="s">
        <v>87</v>
      </c>
      <c r="AW239" s="13" t="s">
        <v>38</v>
      </c>
      <c r="AX239" s="13" t="s">
        <v>77</v>
      </c>
      <c r="AY239" s="236" t="s">
        <v>161</v>
      </c>
    </row>
    <row r="240" s="14" customFormat="1">
      <c r="A240" s="14"/>
      <c r="B240" s="237"/>
      <c r="C240" s="238"/>
      <c r="D240" s="224" t="s">
        <v>174</v>
      </c>
      <c r="E240" s="239" t="s">
        <v>21</v>
      </c>
      <c r="F240" s="240" t="s">
        <v>177</v>
      </c>
      <c r="G240" s="238"/>
      <c r="H240" s="241">
        <v>4</v>
      </c>
      <c r="I240" s="242"/>
      <c r="J240" s="238"/>
      <c r="K240" s="238"/>
      <c r="L240" s="243"/>
      <c r="M240" s="244"/>
      <c r="N240" s="245"/>
      <c r="O240" s="245"/>
      <c r="P240" s="245"/>
      <c r="Q240" s="245"/>
      <c r="R240" s="245"/>
      <c r="S240" s="245"/>
      <c r="T240" s="246"/>
      <c r="U240" s="14"/>
      <c r="V240" s="14"/>
      <c r="W240" s="14"/>
      <c r="X240" s="14"/>
      <c r="Y240" s="14"/>
      <c r="Z240" s="14"/>
      <c r="AA240" s="14"/>
      <c r="AB240" s="14"/>
      <c r="AC240" s="14"/>
      <c r="AD240" s="14"/>
      <c r="AE240" s="14"/>
      <c r="AT240" s="247" t="s">
        <v>174</v>
      </c>
      <c r="AU240" s="247" t="s">
        <v>87</v>
      </c>
      <c r="AV240" s="14" t="s">
        <v>168</v>
      </c>
      <c r="AW240" s="14" t="s">
        <v>38</v>
      </c>
      <c r="AX240" s="14" t="s">
        <v>85</v>
      </c>
      <c r="AY240" s="247" t="s">
        <v>161</v>
      </c>
    </row>
    <row r="241" s="2" customFormat="1" ht="16.5" customHeight="1">
      <c r="A241" s="40"/>
      <c r="B241" s="41"/>
      <c r="C241" s="248" t="s">
        <v>410</v>
      </c>
      <c r="D241" s="248" t="s">
        <v>178</v>
      </c>
      <c r="E241" s="249" t="s">
        <v>411</v>
      </c>
      <c r="F241" s="250" t="s">
        <v>412</v>
      </c>
      <c r="G241" s="251" t="s">
        <v>232</v>
      </c>
      <c r="H241" s="252">
        <v>2</v>
      </c>
      <c r="I241" s="253"/>
      <c r="J241" s="254">
        <f>ROUND(I241*H241,2)</f>
        <v>0</v>
      </c>
      <c r="K241" s="250" t="s">
        <v>21</v>
      </c>
      <c r="L241" s="255"/>
      <c r="M241" s="256" t="s">
        <v>21</v>
      </c>
      <c r="N241" s="257" t="s">
        <v>48</v>
      </c>
      <c r="O241" s="86"/>
      <c r="P241" s="215">
        <f>O241*H241</f>
        <v>0</v>
      </c>
      <c r="Q241" s="215">
        <v>0.001</v>
      </c>
      <c r="R241" s="215">
        <f>Q241*H241</f>
        <v>0.002</v>
      </c>
      <c r="S241" s="215">
        <v>0</v>
      </c>
      <c r="T241" s="216">
        <f>S241*H241</f>
        <v>0</v>
      </c>
      <c r="U241" s="40"/>
      <c r="V241" s="40"/>
      <c r="W241" s="40"/>
      <c r="X241" s="40"/>
      <c r="Y241" s="40"/>
      <c r="Z241" s="40"/>
      <c r="AA241" s="40"/>
      <c r="AB241" s="40"/>
      <c r="AC241" s="40"/>
      <c r="AD241" s="40"/>
      <c r="AE241" s="40"/>
      <c r="AR241" s="217" t="s">
        <v>181</v>
      </c>
      <c r="AT241" s="217" t="s">
        <v>178</v>
      </c>
      <c r="AU241" s="217" t="s">
        <v>87</v>
      </c>
      <c r="AY241" s="19" t="s">
        <v>161</v>
      </c>
      <c r="BE241" s="218">
        <f>IF(N241="základní",J241,0)</f>
        <v>0</v>
      </c>
      <c r="BF241" s="218">
        <f>IF(N241="snížená",J241,0)</f>
        <v>0</v>
      </c>
      <c r="BG241" s="218">
        <f>IF(N241="zákl. přenesená",J241,0)</f>
        <v>0</v>
      </c>
      <c r="BH241" s="218">
        <f>IF(N241="sníž. přenesená",J241,0)</f>
        <v>0</v>
      </c>
      <c r="BI241" s="218">
        <f>IF(N241="nulová",J241,0)</f>
        <v>0</v>
      </c>
      <c r="BJ241" s="19" t="s">
        <v>85</v>
      </c>
      <c r="BK241" s="218">
        <f>ROUND(I241*H241,2)</f>
        <v>0</v>
      </c>
      <c r="BL241" s="19" t="s">
        <v>168</v>
      </c>
      <c r="BM241" s="217" t="s">
        <v>413</v>
      </c>
    </row>
    <row r="242" s="13" customFormat="1">
      <c r="A242" s="13"/>
      <c r="B242" s="226"/>
      <c r="C242" s="227"/>
      <c r="D242" s="224" t="s">
        <v>174</v>
      </c>
      <c r="E242" s="228" t="s">
        <v>21</v>
      </c>
      <c r="F242" s="229" t="s">
        <v>408</v>
      </c>
      <c r="G242" s="227"/>
      <c r="H242" s="230">
        <v>2</v>
      </c>
      <c r="I242" s="231"/>
      <c r="J242" s="227"/>
      <c r="K242" s="227"/>
      <c r="L242" s="232"/>
      <c r="M242" s="233"/>
      <c r="N242" s="234"/>
      <c r="O242" s="234"/>
      <c r="P242" s="234"/>
      <c r="Q242" s="234"/>
      <c r="R242" s="234"/>
      <c r="S242" s="234"/>
      <c r="T242" s="235"/>
      <c r="U242" s="13"/>
      <c r="V242" s="13"/>
      <c r="W242" s="13"/>
      <c r="X242" s="13"/>
      <c r="Y242" s="13"/>
      <c r="Z242" s="13"/>
      <c r="AA242" s="13"/>
      <c r="AB242" s="13"/>
      <c r="AC242" s="13"/>
      <c r="AD242" s="13"/>
      <c r="AE242" s="13"/>
      <c r="AT242" s="236" t="s">
        <v>174</v>
      </c>
      <c r="AU242" s="236" t="s">
        <v>87</v>
      </c>
      <c r="AV242" s="13" t="s">
        <v>87</v>
      </c>
      <c r="AW242" s="13" t="s">
        <v>38</v>
      </c>
      <c r="AX242" s="13" t="s">
        <v>85</v>
      </c>
      <c r="AY242" s="236" t="s">
        <v>161</v>
      </c>
    </row>
    <row r="243" s="2" customFormat="1" ht="16.5" customHeight="1">
      <c r="A243" s="40"/>
      <c r="B243" s="41"/>
      <c r="C243" s="248" t="s">
        <v>414</v>
      </c>
      <c r="D243" s="248" t="s">
        <v>178</v>
      </c>
      <c r="E243" s="249" t="s">
        <v>415</v>
      </c>
      <c r="F243" s="250" t="s">
        <v>416</v>
      </c>
      <c r="G243" s="251" t="s">
        <v>232</v>
      </c>
      <c r="H243" s="252">
        <v>1</v>
      </c>
      <c r="I243" s="253"/>
      <c r="J243" s="254">
        <f>ROUND(I243*H243,2)</f>
        <v>0</v>
      </c>
      <c r="K243" s="250" t="s">
        <v>21</v>
      </c>
      <c r="L243" s="255"/>
      <c r="M243" s="256" t="s">
        <v>21</v>
      </c>
      <c r="N243" s="257" t="s">
        <v>48</v>
      </c>
      <c r="O243" s="86"/>
      <c r="P243" s="215">
        <f>O243*H243</f>
        <v>0</v>
      </c>
      <c r="Q243" s="215">
        <v>0.001</v>
      </c>
      <c r="R243" s="215">
        <f>Q243*H243</f>
        <v>0.001</v>
      </c>
      <c r="S243" s="215">
        <v>0</v>
      </c>
      <c r="T243" s="216">
        <f>S243*H243</f>
        <v>0</v>
      </c>
      <c r="U243" s="40"/>
      <c r="V243" s="40"/>
      <c r="W243" s="40"/>
      <c r="X243" s="40"/>
      <c r="Y243" s="40"/>
      <c r="Z243" s="40"/>
      <c r="AA243" s="40"/>
      <c r="AB243" s="40"/>
      <c r="AC243" s="40"/>
      <c r="AD243" s="40"/>
      <c r="AE243" s="40"/>
      <c r="AR243" s="217" t="s">
        <v>181</v>
      </c>
      <c r="AT243" s="217" t="s">
        <v>178</v>
      </c>
      <c r="AU243" s="217" t="s">
        <v>87</v>
      </c>
      <c r="AY243" s="19" t="s">
        <v>161</v>
      </c>
      <c r="BE243" s="218">
        <f>IF(N243="základní",J243,0)</f>
        <v>0</v>
      </c>
      <c r="BF243" s="218">
        <f>IF(N243="snížená",J243,0)</f>
        <v>0</v>
      </c>
      <c r="BG243" s="218">
        <f>IF(N243="zákl. přenesená",J243,0)</f>
        <v>0</v>
      </c>
      <c r="BH243" s="218">
        <f>IF(N243="sníž. přenesená",J243,0)</f>
        <v>0</v>
      </c>
      <c r="BI243" s="218">
        <f>IF(N243="nulová",J243,0)</f>
        <v>0</v>
      </c>
      <c r="BJ243" s="19" t="s">
        <v>85</v>
      </c>
      <c r="BK243" s="218">
        <f>ROUND(I243*H243,2)</f>
        <v>0</v>
      </c>
      <c r="BL243" s="19" t="s">
        <v>168</v>
      </c>
      <c r="BM243" s="217" t="s">
        <v>417</v>
      </c>
    </row>
    <row r="244" s="13" customFormat="1">
      <c r="A244" s="13"/>
      <c r="B244" s="226"/>
      <c r="C244" s="227"/>
      <c r="D244" s="224" t="s">
        <v>174</v>
      </c>
      <c r="E244" s="228" t="s">
        <v>21</v>
      </c>
      <c r="F244" s="229" t="s">
        <v>409</v>
      </c>
      <c r="G244" s="227"/>
      <c r="H244" s="230">
        <v>1</v>
      </c>
      <c r="I244" s="231"/>
      <c r="J244" s="227"/>
      <c r="K244" s="227"/>
      <c r="L244" s="232"/>
      <c r="M244" s="233"/>
      <c r="N244" s="234"/>
      <c r="O244" s="234"/>
      <c r="P244" s="234"/>
      <c r="Q244" s="234"/>
      <c r="R244" s="234"/>
      <c r="S244" s="234"/>
      <c r="T244" s="235"/>
      <c r="U244" s="13"/>
      <c r="V244" s="13"/>
      <c r="W244" s="13"/>
      <c r="X244" s="13"/>
      <c r="Y244" s="13"/>
      <c r="Z244" s="13"/>
      <c r="AA244" s="13"/>
      <c r="AB244" s="13"/>
      <c r="AC244" s="13"/>
      <c r="AD244" s="13"/>
      <c r="AE244" s="13"/>
      <c r="AT244" s="236" t="s">
        <v>174</v>
      </c>
      <c r="AU244" s="236" t="s">
        <v>87</v>
      </c>
      <c r="AV244" s="13" t="s">
        <v>87</v>
      </c>
      <c r="AW244" s="13" t="s">
        <v>38</v>
      </c>
      <c r="AX244" s="13" t="s">
        <v>85</v>
      </c>
      <c r="AY244" s="236" t="s">
        <v>161</v>
      </c>
    </row>
    <row r="245" s="2" customFormat="1" ht="24.15" customHeight="1">
      <c r="A245" s="40"/>
      <c r="B245" s="41"/>
      <c r="C245" s="206" t="s">
        <v>418</v>
      </c>
      <c r="D245" s="206" t="s">
        <v>163</v>
      </c>
      <c r="E245" s="207" t="s">
        <v>419</v>
      </c>
      <c r="F245" s="208" t="s">
        <v>420</v>
      </c>
      <c r="G245" s="209" t="s">
        <v>232</v>
      </c>
      <c r="H245" s="210">
        <v>8</v>
      </c>
      <c r="I245" s="211"/>
      <c r="J245" s="212">
        <f>ROUND(I245*H245,2)</f>
        <v>0</v>
      </c>
      <c r="K245" s="208" t="s">
        <v>167</v>
      </c>
      <c r="L245" s="46"/>
      <c r="M245" s="213" t="s">
        <v>21</v>
      </c>
      <c r="N245" s="214" t="s">
        <v>48</v>
      </c>
      <c r="O245" s="86"/>
      <c r="P245" s="215">
        <f>O245*H245</f>
        <v>0</v>
      </c>
      <c r="Q245" s="215">
        <v>0.00025000000000000001</v>
      </c>
      <c r="R245" s="215">
        <f>Q245*H245</f>
        <v>0.002</v>
      </c>
      <c r="S245" s="215">
        <v>0</v>
      </c>
      <c r="T245" s="216">
        <f>S245*H245</f>
        <v>0</v>
      </c>
      <c r="U245" s="40"/>
      <c r="V245" s="40"/>
      <c r="W245" s="40"/>
      <c r="X245" s="40"/>
      <c r="Y245" s="40"/>
      <c r="Z245" s="40"/>
      <c r="AA245" s="40"/>
      <c r="AB245" s="40"/>
      <c r="AC245" s="40"/>
      <c r="AD245" s="40"/>
      <c r="AE245" s="40"/>
      <c r="AR245" s="217" t="s">
        <v>168</v>
      </c>
      <c r="AT245" s="217" t="s">
        <v>163</v>
      </c>
      <c r="AU245" s="217" t="s">
        <v>87</v>
      </c>
      <c r="AY245" s="19" t="s">
        <v>161</v>
      </c>
      <c r="BE245" s="218">
        <f>IF(N245="základní",J245,0)</f>
        <v>0</v>
      </c>
      <c r="BF245" s="218">
        <f>IF(N245="snížená",J245,0)</f>
        <v>0</v>
      </c>
      <c r="BG245" s="218">
        <f>IF(N245="zákl. přenesená",J245,0)</f>
        <v>0</v>
      </c>
      <c r="BH245" s="218">
        <f>IF(N245="sníž. přenesená",J245,0)</f>
        <v>0</v>
      </c>
      <c r="BI245" s="218">
        <f>IF(N245="nulová",J245,0)</f>
        <v>0</v>
      </c>
      <c r="BJ245" s="19" t="s">
        <v>85</v>
      </c>
      <c r="BK245" s="218">
        <f>ROUND(I245*H245,2)</f>
        <v>0</v>
      </c>
      <c r="BL245" s="19" t="s">
        <v>168</v>
      </c>
      <c r="BM245" s="217" t="s">
        <v>421</v>
      </c>
    </row>
    <row r="246" s="2" customFormat="1">
      <c r="A246" s="40"/>
      <c r="B246" s="41"/>
      <c r="C246" s="42"/>
      <c r="D246" s="219" t="s">
        <v>170</v>
      </c>
      <c r="E246" s="42"/>
      <c r="F246" s="220" t="s">
        <v>422</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170</v>
      </c>
      <c r="AU246" s="19" t="s">
        <v>87</v>
      </c>
    </row>
    <row r="247" s="2" customFormat="1">
      <c r="A247" s="40"/>
      <c r="B247" s="41"/>
      <c r="C247" s="42"/>
      <c r="D247" s="224" t="s">
        <v>172</v>
      </c>
      <c r="E247" s="42"/>
      <c r="F247" s="225" t="s">
        <v>406</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172</v>
      </c>
      <c r="AU247" s="19" t="s">
        <v>87</v>
      </c>
    </row>
    <row r="248" s="13" customFormat="1">
      <c r="A248" s="13"/>
      <c r="B248" s="226"/>
      <c r="C248" s="227"/>
      <c r="D248" s="224" t="s">
        <v>174</v>
      </c>
      <c r="E248" s="228" t="s">
        <v>21</v>
      </c>
      <c r="F248" s="229" t="s">
        <v>423</v>
      </c>
      <c r="G248" s="227"/>
      <c r="H248" s="230">
        <v>2</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174</v>
      </c>
      <c r="AU248" s="236" t="s">
        <v>87</v>
      </c>
      <c r="AV248" s="13" t="s">
        <v>87</v>
      </c>
      <c r="AW248" s="13" t="s">
        <v>38</v>
      </c>
      <c r="AX248" s="13" t="s">
        <v>77</v>
      </c>
      <c r="AY248" s="236" t="s">
        <v>161</v>
      </c>
    </row>
    <row r="249" s="13" customFormat="1">
      <c r="A249" s="13"/>
      <c r="B249" s="226"/>
      <c r="C249" s="227"/>
      <c r="D249" s="224" t="s">
        <v>174</v>
      </c>
      <c r="E249" s="228" t="s">
        <v>21</v>
      </c>
      <c r="F249" s="229" t="s">
        <v>424</v>
      </c>
      <c r="G249" s="227"/>
      <c r="H249" s="230">
        <v>1</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174</v>
      </c>
      <c r="AU249" s="236" t="s">
        <v>87</v>
      </c>
      <c r="AV249" s="13" t="s">
        <v>87</v>
      </c>
      <c r="AW249" s="13" t="s">
        <v>38</v>
      </c>
      <c r="AX249" s="13" t="s">
        <v>77</v>
      </c>
      <c r="AY249" s="236" t="s">
        <v>161</v>
      </c>
    </row>
    <row r="250" s="13" customFormat="1">
      <c r="A250" s="13"/>
      <c r="B250" s="226"/>
      <c r="C250" s="227"/>
      <c r="D250" s="224" t="s">
        <v>174</v>
      </c>
      <c r="E250" s="228" t="s">
        <v>21</v>
      </c>
      <c r="F250" s="229" t="s">
        <v>425</v>
      </c>
      <c r="G250" s="227"/>
      <c r="H250" s="230">
        <v>2</v>
      </c>
      <c r="I250" s="231"/>
      <c r="J250" s="227"/>
      <c r="K250" s="227"/>
      <c r="L250" s="232"/>
      <c r="M250" s="233"/>
      <c r="N250" s="234"/>
      <c r="O250" s="234"/>
      <c r="P250" s="234"/>
      <c r="Q250" s="234"/>
      <c r="R250" s="234"/>
      <c r="S250" s="234"/>
      <c r="T250" s="235"/>
      <c r="U250" s="13"/>
      <c r="V250" s="13"/>
      <c r="W250" s="13"/>
      <c r="X250" s="13"/>
      <c r="Y250" s="13"/>
      <c r="Z250" s="13"/>
      <c r="AA250" s="13"/>
      <c r="AB250" s="13"/>
      <c r="AC250" s="13"/>
      <c r="AD250" s="13"/>
      <c r="AE250" s="13"/>
      <c r="AT250" s="236" t="s">
        <v>174</v>
      </c>
      <c r="AU250" s="236" t="s">
        <v>87</v>
      </c>
      <c r="AV250" s="13" t="s">
        <v>87</v>
      </c>
      <c r="AW250" s="13" t="s">
        <v>38</v>
      </c>
      <c r="AX250" s="13" t="s">
        <v>77</v>
      </c>
      <c r="AY250" s="236" t="s">
        <v>161</v>
      </c>
    </row>
    <row r="251" s="13" customFormat="1">
      <c r="A251" s="13"/>
      <c r="B251" s="226"/>
      <c r="C251" s="227"/>
      <c r="D251" s="224" t="s">
        <v>174</v>
      </c>
      <c r="E251" s="228" t="s">
        <v>21</v>
      </c>
      <c r="F251" s="229" t="s">
        <v>426</v>
      </c>
      <c r="G251" s="227"/>
      <c r="H251" s="230">
        <v>2</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174</v>
      </c>
      <c r="AU251" s="236" t="s">
        <v>87</v>
      </c>
      <c r="AV251" s="13" t="s">
        <v>87</v>
      </c>
      <c r="AW251" s="13" t="s">
        <v>38</v>
      </c>
      <c r="AX251" s="13" t="s">
        <v>77</v>
      </c>
      <c r="AY251" s="236" t="s">
        <v>161</v>
      </c>
    </row>
    <row r="252" s="13" customFormat="1">
      <c r="A252" s="13"/>
      <c r="B252" s="226"/>
      <c r="C252" s="227"/>
      <c r="D252" s="224" t="s">
        <v>174</v>
      </c>
      <c r="E252" s="228" t="s">
        <v>21</v>
      </c>
      <c r="F252" s="229" t="s">
        <v>427</v>
      </c>
      <c r="G252" s="227"/>
      <c r="H252" s="230">
        <v>1</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174</v>
      </c>
      <c r="AU252" s="236" t="s">
        <v>87</v>
      </c>
      <c r="AV252" s="13" t="s">
        <v>87</v>
      </c>
      <c r="AW252" s="13" t="s">
        <v>38</v>
      </c>
      <c r="AX252" s="13" t="s">
        <v>77</v>
      </c>
      <c r="AY252" s="236" t="s">
        <v>161</v>
      </c>
    </row>
    <row r="253" s="14" customFormat="1">
      <c r="A253" s="14"/>
      <c r="B253" s="237"/>
      <c r="C253" s="238"/>
      <c r="D253" s="224" t="s">
        <v>174</v>
      </c>
      <c r="E253" s="239" t="s">
        <v>21</v>
      </c>
      <c r="F253" s="240" t="s">
        <v>177</v>
      </c>
      <c r="G253" s="238"/>
      <c r="H253" s="241">
        <v>8</v>
      </c>
      <c r="I253" s="242"/>
      <c r="J253" s="238"/>
      <c r="K253" s="238"/>
      <c r="L253" s="243"/>
      <c r="M253" s="244"/>
      <c r="N253" s="245"/>
      <c r="O253" s="245"/>
      <c r="P253" s="245"/>
      <c r="Q253" s="245"/>
      <c r="R253" s="245"/>
      <c r="S253" s="245"/>
      <c r="T253" s="246"/>
      <c r="U253" s="14"/>
      <c r="V253" s="14"/>
      <c r="W253" s="14"/>
      <c r="X253" s="14"/>
      <c r="Y253" s="14"/>
      <c r="Z253" s="14"/>
      <c r="AA253" s="14"/>
      <c r="AB253" s="14"/>
      <c r="AC253" s="14"/>
      <c r="AD253" s="14"/>
      <c r="AE253" s="14"/>
      <c r="AT253" s="247" t="s">
        <v>174</v>
      </c>
      <c r="AU253" s="247" t="s">
        <v>87</v>
      </c>
      <c r="AV253" s="14" t="s">
        <v>168</v>
      </c>
      <c r="AW253" s="14" t="s">
        <v>38</v>
      </c>
      <c r="AX253" s="14" t="s">
        <v>85</v>
      </c>
      <c r="AY253" s="247" t="s">
        <v>161</v>
      </c>
    </row>
    <row r="254" s="2" customFormat="1" ht="16.5" customHeight="1">
      <c r="A254" s="40"/>
      <c r="B254" s="41"/>
      <c r="C254" s="248" t="s">
        <v>428</v>
      </c>
      <c r="D254" s="248" t="s">
        <v>178</v>
      </c>
      <c r="E254" s="249" t="s">
        <v>429</v>
      </c>
      <c r="F254" s="250" t="s">
        <v>430</v>
      </c>
      <c r="G254" s="251" t="s">
        <v>201</v>
      </c>
      <c r="H254" s="252">
        <v>5.46</v>
      </c>
      <c r="I254" s="253"/>
      <c r="J254" s="254">
        <f>ROUND(I254*H254,2)</f>
        <v>0</v>
      </c>
      <c r="K254" s="250" t="s">
        <v>21</v>
      </c>
      <c r="L254" s="255"/>
      <c r="M254" s="256" t="s">
        <v>21</v>
      </c>
      <c r="N254" s="257" t="s">
        <v>48</v>
      </c>
      <c r="O254" s="86"/>
      <c r="P254" s="215">
        <f>O254*H254</f>
        <v>0</v>
      </c>
      <c r="Q254" s="215">
        <v>0.0057000000000000002</v>
      </c>
      <c r="R254" s="215">
        <f>Q254*H254</f>
        <v>0.031122</v>
      </c>
      <c r="S254" s="215">
        <v>0</v>
      </c>
      <c r="T254" s="216">
        <f>S254*H254</f>
        <v>0</v>
      </c>
      <c r="U254" s="40"/>
      <c r="V254" s="40"/>
      <c r="W254" s="40"/>
      <c r="X254" s="40"/>
      <c r="Y254" s="40"/>
      <c r="Z254" s="40"/>
      <c r="AA254" s="40"/>
      <c r="AB254" s="40"/>
      <c r="AC254" s="40"/>
      <c r="AD254" s="40"/>
      <c r="AE254" s="40"/>
      <c r="AR254" s="217" t="s">
        <v>181</v>
      </c>
      <c r="AT254" s="217" t="s">
        <v>178</v>
      </c>
      <c r="AU254" s="217" t="s">
        <v>87</v>
      </c>
      <c r="AY254" s="19" t="s">
        <v>161</v>
      </c>
      <c r="BE254" s="218">
        <f>IF(N254="základní",J254,0)</f>
        <v>0</v>
      </c>
      <c r="BF254" s="218">
        <f>IF(N254="snížená",J254,0)</f>
        <v>0</v>
      </c>
      <c r="BG254" s="218">
        <f>IF(N254="zákl. přenesená",J254,0)</f>
        <v>0</v>
      </c>
      <c r="BH254" s="218">
        <f>IF(N254="sníž. přenesená",J254,0)</f>
        <v>0</v>
      </c>
      <c r="BI254" s="218">
        <f>IF(N254="nulová",J254,0)</f>
        <v>0</v>
      </c>
      <c r="BJ254" s="19" t="s">
        <v>85</v>
      </c>
      <c r="BK254" s="218">
        <f>ROUND(I254*H254,2)</f>
        <v>0</v>
      </c>
      <c r="BL254" s="19" t="s">
        <v>168</v>
      </c>
      <c r="BM254" s="217" t="s">
        <v>431</v>
      </c>
    </row>
    <row r="255" s="2" customFormat="1">
      <c r="A255" s="40"/>
      <c r="B255" s="41"/>
      <c r="C255" s="42"/>
      <c r="D255" s="224" t="s">
        <v>183</v>
      </c>
      <c r="E255" s="42"/>
      <c r="F255" s="225" t="s">
        <v>432</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183</v>
      </c>
      <c r="AU255" s="19" t="s">
        <v>87</v>
      </c>
    </row>
    <row r="256" s="13" customFormat="1">
      <c r="A256" s="13"/>
      <c r="B256" s="226"/>
      <c r="C256" s="227"/>
      <c r="D256" s="224" t="s">
        <v>174</v>
      </c>
      <c r="E256" s="228" t="s">
        <v>21</v>
      </c>
      <c r="F256" s="229" t="s">
        <v>433</v>
      </c>
      <c r="G256" s="227"/>
      <c r="H256" s="230">
        <v>5.0599999999999996</v>
      </c>
      <c r="I256" s="231"/>
      <c r="J256" s="227"/>
      <c r="K256" s="227"/>
      <c r="L256" s="232"/>
      <c r="M256" s="233"/>
      <c r="N256" s="234"/>
      <c r="O256" s="234"/>
      <c r="P256" s="234"/>
      <c r="Q256" s="234"/>
      <c r="R256" s="234"/>
      <c r="S256" s="234"/>
      <c r="T256" s="235"/>
      <c r="U256" s="13"/>
      <c r="V256" s="13"/>
      <c r="W256" s="13"/>
      <c r="X256" s="13"/>
      <c r="Y256" s="13"/>
      <c r="Z256" s="13"/>
      <c r="AA256" s="13"/>
      <c r="AB256" s="13"/>
      <c r="AC256" s="13"/>
      <c r="AD256" s="13"/>
      <c r="AE256" s="13"/>
      <c r="AT256" s="236" t="s">
        <v>174</v>
      </c>
      <c r="AU256" s="236" t="s">
        <v>87</v>
      </c>
      <c r="AV256" s="13" t="s">
        <v>87</v>
      </c>
      <c r="AW256" s="13" t="s">
        <v>38</v>
      </c>
      <c r="AX256" s="13" t="s">
        <v>77</v>
      </c>
      <c r="AY256" s="236" t="s">
        <v>161</v>
      </c>
    </row>
    <row r="257" s="13" customFormat="1">
      <c r="A257" s="13"/>
      <c r="B257" s="226"/>
      <c r="C257" s="227"/>
      <c r="D257" s="224" t="s">
        <v>174</v>
      </c>
      <c r="E257" s="228" t="s">
        <v>21</v>
      </c>
      <c r="F257" s="229" t="s">
        <v>434</v>
      </c>
      <c r="G257" s="227"/>
      <c r="H257" s="230">
        <v>0.40000000000000002</v>
      </c>
      <c r="I257" s="231"/>
      <c r="J257" s="227"/>
      <c r="K257" s="227"/>
      <c r="L257" s="232"/>
      <c r="M257" s="233"/>
      <c r="N257" s="234"/>
      <c r="O257" s="234"/>
      <c r="P257" s="234"/>
      <c r="Q257" s="234"/>
      <c r="R257" s="234"/>
      <c r="S257" s="234"/>
      <c r="T257" s="235"/>
      <c r="U257" s="13"/>
      <c r="V257" s="13"/>
      <c r="W257" s="13"/>
      <c r="X257" s="13"/>
      <c r="Y257" s="13"/>
      <c r="Z257" s="13"/>
      <c r="AA257" s="13"/>
      <c r="AB257" s="13"/>
      <c r="AC257" s="13"/>
      <c r="AD257" s="13"/>
      <c r="AE257" s="13"/>
      <c r="AT257" s="236" t="s">
        <v>174</v>
      </c>
      <c r="AU257" s="236" t="s">
        <v>87</v>
      </c>
      <c r="AV257" s="13" t="s">
        <v>87</v>
      </c>
      <c r="AW257" s="13" t="s">
        <v>38</v>
      </c>
      <c r="AX257" s="13" t="s">
        <v>77</v>
      </c>
      <c r="AY257" s="236" t="s">
        <v>161</v>
      </c>
    </row>
    <row r="258" s="14" customFormat="1">
      <c r="A258" s="14"/>
      <c r="B258" s="237"/>
      <c r="C258" s="238"/>
      <c r="D258" s="224" t="s">
        <v>174</v>
      </c>
      <c r="E258" s="239" t="s">
        <v>21</v>
      </c>
      <c r="F258" s="240" t="s">
        <v>177</v>
      </c>
      <c r="G258" s="238"/>
      <c r="H258" s="241">
        <v>5.46</v>
      </c>
      <c r="I258" s="242"/>
      <c r="J258" s="238"/>
      <c r="K258" s="238"/>
      <c r="L258" s="243"/>
      <c r="M258" s="244"/>
      <c r="N258" s="245"/>
      <c r="O258" s="245"/>
      <c r="P258" s="245"/>
      <c r="Q258" s="245"/>
      <c r="R258" s="245"/>
      <c r="S258" s="245"/>
      <c r="T258" s="246"/>
      <c r="U258" s="14"/>
      <c r="V258" s="14"/>
      <c r="W258" s="14"/>
      <c r="X258" s="14"/>
      <c r="Y258" s="14"/>
      <c r="Z258" s="14"/>
      <c r="AA258" s="14"/>
      <c r="AB258" s="14"/>
      <c r="AC258" s="14"/>
      <c r="AD258" s="14"/>
      <c r="AE258" s="14"/>
      <c r="AT258" s="247" t="s">
        <v>174</v>
      </c>
      <c r="AU258" s="247" t="s">
        <v>87</v>
      </c>
      <c r="AV258" s="14" t="s">
        <v>168</v>
      </c>
      <c r="AW258" s="14" t="s">
        <v>38</v>
      </c>
      <c r="AX258" s="14" t="s">
        <v>85</v>
      </c>
      <c r="AY258" s="247" t="s">
        <v>161</v>
      </c>
    </row>
    <row r="259" s="2" customFormat="1" ht="16.5" customHeight="1">
      <c r="A259" s="40"/>
      <c r="B259" s="41"/>
      <c r="C259" s="248" t="s">
        <v>435</v>
      </c>
      <c r="D259" s="248" t="s">
        <v>178</v>
      </c>
      <c r="E259" s="249" t="s">
        <v>436</v>
      </c>
      <c r="F259" s="250" t="s">
        <v>437</v>
      </c>
      <c r="G259" s="251" t="s">
        <v>201</v>
      </c>
      <c r="H259" s="252">
        <v>2.7000000000000002</v>
      </c>
      <c r="I259" s="253"/>
      <c r="J259" s="254">
        <f>ROUND(I259*H259,2)</f>
        <v>0</v>
      </c>
      <c r="K259" s="250" t="s">
        <v>21</v>
      </c>
      <c r="L259" s="255"/>
      <c r="M259" s="256" t="s">
        <v>21</v>
      </c>
      <c r="N259" s="257" t="s">
        <v>48</v>
      </c>
      <c r="O259" s="86"/>
      <c r="P259" s="215">
        <f>O259*H259</f>
        <v>0</v>
      </c>
      <c r="Q259" s="215">
        <v>0.0106</v>
      </c>
      <c r="R259" s="215">
        <f>Q259*H259</f>
        <v>0.028620000000000003</v>
      </c>
      <c r="S259" s="215">
        <v>0</v>
      </c>
      <c r="T259" s="216">
        <f>S259*H259</f>
        <v>0</v>
      </c>
      <c r="U259" s="40"/>
      <c r="V259" s="40"/>
      <c r="W259" s="40"/>
      <c r="X259" s="40"/>
      <c r="Y259" s="40"/>
      <c r="Z259" s="40"/>
      <c r="AA259" s="40"/>
      <c r="AB259" s="40"/>
      <c r="AC259" s="40"/>
      <c r="AD259" s="40"/>
      <c r="AE259" s="40"/>
      <c r="AR259" s="217" t="s">
        <v>181</v>
      </c>
      <c r="AT259" s="217" t="s">
        <v>178</v>
      </c>
      <c r="AU259" s="217" t="s">
        <v>87</v>
      </c>
      <c r="AY259" s="19" t="s">
        <v>161</v>
      </c>
      <c r="BE259" s="218">
        <f>IF(N259="základní",J259,0)</f>
        <v>0</v>
      </c>
      <c r="BF259" s="218">
        <f>IF(N259="snížená",J259,0)</f>
        <v>0</v>
      </c>
      <c r="BG259" s="218">
        <f>IF(N259="zákl. přenesená",J259,0)</f>
        <v>0</v>
      </c>
      <c r="BH259" s="218">
        <f>IF(N259="sníž. přenesená",J259,0)</f>
        <v>0</v>
      </c>
      <c r="BI259" s="218">
        <f>IF(N259="nulová",J259,0)</f>
        <v>0</v>
      </c>
      <c r="BJ259" s="19" t="s">
        <v>85</v>
      </c>
      <c r="BK259" s="218">
        <f>ROUND(I259*H259,2)</f>
        <v>0</v>
      </c>
      <c r="BL259" s="19" t="s">
        <v>168</v>
      </c>
      <c r="BM259" s="217" t="s">
        <v>438</v>
      </c>
    </row>
    <row r="260" s="2" customFormat="1">
      <c r="A260" s="40"/>
      <c r="B260" s="41"/>
      <c r="C260" s="42"/>
      <c r="D260" s="224" t="s">
        <v>183</v>
      </c>
      <c r="E260" s="42"/>
      <c r="F260" s="225" t="s">
        <v>439</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183</v>
      </c>
      <c r="AU260" s="19" t="s">
        <v>87</v>
      </c>
    </row>
    <row r="261" s="13" customFormat="1">
      <c r="A261" s="13"/>
      <c r="B261" s="226"/>
      <c r="C261" s="227"/>
      <c r="D261" s="224" t="s">
        <v>174</v>
      </c>
      <c r="E261" s="228" t="s">
        <v>21</v>
      </c>
      <c r="F261" s="229" t="s">
        <v>440</v>
      </c>
      <c r="G261" s="227"/>
      <c r="H261" s="230">
        <v>1.5</v>
      </c>
      <c r="I261" s="231"/>
      <c r="J261" s="227"/>
      <c r="K261" s="227"/>
      <c r="L261" s="232"/>
      <c r="M261" s="233"/>
      <c r="N261" s="234"/>
      <c r="O261" s="234"/>
      <c r="P261" s="234"/>
      <c r="Q261" s="234"/>
      <c r="R261" s="234"/>
      <c r="S261" s="234"/>
      <c r="T261" s="235"/>
      <c r="U261" s="13"/>
      <c r="V261" s="13"/>
      <c r="W261" s="13"/>
      <c r="X261" s="13"/>
      <c r="Y261" s="13"/>
      <c r="Z261" s="13"/>
      <c r="AA261" s="13"/>
      <c r="AB261" s="13"/>
      <c r="AC261" s="13"/>
      <c r="AD261" s="13"/>
      <c r="AE261" s="13"/>
      <c r="AT261" s="236" t="s">
        <v>174</v>
      </c>
      <c r="AU261" s="236" t="s">
        <v>87</v>
      </c>
      <c r="AV261" s="13" t="s">
        <v>87</v>
      </c>
      <c r="AW261" s="13" t="s">
        <v>38</v>
      </c>
      <c r="AX261" s="13" t="s">
        <v>77</v>
      </c>
      <c r="AY261" s="236" t="s">
        <v>161</v>
      </c>
    </row>
    <row r="262" s="13" customFormat="1">
      <c r="A262" s="13"/>
      <c r="B262" s="226"/>
      <c r="C262" s="227"/>
      <c r="D262" s="224" t="s">
        <v>174</v>
      </c>
      <c r="E262" s="228" t="s">
        <v>21</v>
      </c>
      <c r="F262" s="229" t="s">
        <v>441</v>
      </c>
      <c r="G262" s="227"/>
      <c r="H262" s="230">
        <v>1.2</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174</v>
      </c>
      <c r="AU262" s="236" t="s">
        <v>87</v>
      </c>
      <c r="AV262" s="13" t="s">
        <v>87</v>
      </c>
      <c r="AW262" s="13" t="s">
        <v>38</v>
      </c>
      <c r="AX262" s="13" t="s">
        <v>77</v>
      </c>
      <c r="AY262" s="236" t="s">
        <v>161</v>
      </c>
    </row>
    <row r="263" s="14" customFormat="1">
      <c r="A263" s="14"/>
      <c r="B263" s="237"/>
      <c r="C263" s="238"/>
      <c r="D263" s="224" t="s">
        <v>174</v>
      </c>
      <c r="E263" s="239" t="s">
        <v>21</v>
      </c>
      <c r="F263" s="240" t="s">
        <v>177</v>
      </c>
      <c r="G263" s="238"/>
      <c r="H263" s="241">
        <v>2.7000000000000002</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174</v>
      </c>
      <c r="AU263" s="247" t="s">
        <v>87</v>
      </c>
      <c r="AV263" s="14" t="s">
        <v>168</v>
      </c>
      <c r="AW263" s="14" t="s">
        <v>38</v>
      </c>
      <c r="AX263" s="14" t="s">
        <v>85</v>
      </c>
      <c r="AY263" s="247" t="s">
        <v>161</v>
      </c>
    </row>
    <row r="264" s="2" customFormat="1" ht="16.5" customHeight="1">
      <c r="A264" s="40"/>
      <c r="B264" s="41"/>
      <c r="C264" s="248" t="s">
        <v>442</v>
      </c>
      <c r="D264" s="248" t="s">
        <v>178</v>
      </c>
      <c r="E264" s="249" t="s">
        <v>443</v>
      </c>
      <c r="F264" s="250" t="s">
        <v>444</v>
      </c>
      <c r="G264" s="251" t="s">
        <v>201</v>
      </c>
      <c r="H264" s="252">
        <v>81.349999999999994</v>
      </c>
      <c r="I264" s="253"/>
      <c r="J264" s="254">
        <f>ROUND(I264*H264,2)</f>
        <v>0</v>
      </c>
      <c r="K264" s="250" t="s">
        <v>21</v>
      </c>
      <c r="L264" s="255"/>
      <c r="M264" s="256" t="s">
        <v>21</v>
      </c>
      <c r="N264" s="257" t="s">
        <v>48</v>
      </c>
      <c r="O264" s="86"/>
      <c r="P264" s="215">
        <f>O264*H264</f>
        <v>0</v>
      </c>
      <c r="Q264" s="215">
        <v>0.013400000000000001</v>
      </c>
      <c r="R264" s="215">
        <f>Q264*H264</f>
        <v>1.09009</v>
      </c>
      <c r="S264" s="215">
        <v>0</v>
      </c>
      <c r="T264" s="216">
        <f>S264*H264</f>
        <v>0</v>
      </c>
      <c r="U264" s="40"/>
      <c r="V264" s="40"/>
      <c r="W264" s="40"/>
      <c r="X264" s="40"/>
      <c r="Y264" s="40"/>
      <c r="Z264" s="40"/>
      <c r="AA264" s="40"/>
      <c r="AB264" s="40"/>
      <c r="AC264" s="40"/>
      <c r="AD264" s="40"/>
      <c r="AE264" s="40"/>
      <c r="AR264" s="217" t="s">
        <v>181</v>
      </c>
      <c r="AT264" s="217" t="s">
        <v>178</v>
      </c>
      <c r="AU264" s="217" t="s">
        <v>87</v>
      </c>
      <c r="AY264" s="19" t="s">
        <v>161</v>
      </c>
      <c r="BE264" s="218">
        <f>IF(N264="základní",J264,0)</f>
        <v>0</v>
      </c>
      <c r="BF264" s="218">
        <f>IF(N264="snížená",J264,0)</f>
        <v>0</v>
      </c>
      <c r="BG264" s="218">
        <f>IF(N264="zákl. přenesená",J264,0)</f>
        <v>0</v>
      </c>
      <c r="BH264" s="218">
        <f>IF(N264="sníž. přenesená",J264,0)</f>
        <v>0</v>
      </c>
      <c r="BI264" s="218">
        <f>IF(N264="nulová",J264,0)</f>
        <v>0</v>
      </c>
      <c r="BJ264" s="19" t="s">
        <v>85</v>
      </c>
      <c r="BK264" s="218">
        <f>ROUND(I264*H264,2)</f>
        <v>0</v>
      </c>
      <c r="BL264" s="19" t="s">
        <v>168</v>
      </c>
      <c r="BM264" s="217" t="s">
        <v>445</v>
      </c>
    </row>
    <row r="265" s="2" customFormat="1">
      <c r="A265" s="40"/>
      <c r="B265" s="41"/>
      <c r="C265" s="42"/>
      <c r="D265" s="224" t="s">
        <v>183</v>
      </c>
      <c r="E265" s="42"/>
      <c r="F265" s="225" t="s">
        <v>446</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183</v>
      </c>
      <c r="AU265" s="19" t="s">
        <v>87</v>
      </c>
    </row>
    <row r="266" s="13" customFormat="1">
      <c r="A266" s="13"/>
      <c r="B266" s="226"/>
      <c r="C266" s="227"/>
      <c r="D266" s="224" t="s">
        <v>174</v>
      </c>
      <c r="E266" s="228" t="s">
        <v>21</v>
      </c>
      <c r="F266" s="229" t="s">
        <v>447</v>
      </c>
      <c r="G266" s="227"/>
      <c r="H266" s="230">
        <v>1.3999999999999999</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174</v>
      </c>
      <c r="AU266" s="236" t="s">
        <v>87</v>
      </c>
      <c r="AV266" s="13" t="s">
        <v>87</v>
      </c>
      <c r="AW266" s="13" t="s">
        <v>38</v>
      </c>
      <c r="AX266" s="13" t="s">
        <v>77</v>
      </c>
      <c r="AY266" s="236" t="s">
        <v>161</v>
      </c>
    </row>
    <row r="267" s="13" customFormat="1">
      <c r="A267" s="13"/>
      <c r="B267" s="226"/>
      <c r="C267" s="227"/>
      <c r="D267" s="224" t="s">
        <v>174</v>
      </c>
      <c r="E267" s="228" t="s">
        <v>21</v>
      </c>
      <c r="F267" s="229" t="s">
        <v>448</v>
      </c>
      <c r="G267" s="227"/>
      <c r="H267" s="230">
        <v>0.55000000000000004</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174</v>
      </c>
      <c r="AU267" s="236" t="s">
        <v>87</v>
      </c>
      <c r="AV267" s="13" t="s">
        <v>87</v>
      </c>
      <c r="AW267" s="13" t="s">
        <v>38</v>
      </c>
      <c r="AX267" s="13" t="s">
        <v>77</v>
      </c>
      <c r="AY267" s="236" t="s">
        <v>161</v>
      </c>
    </row>
    <row r="268" s="15" customFormat="1">
      <c r="A268" s="15"/>
      <c r="B268" s="258"/>
      <c r="C268" s="259"/>
      <c r="D268" s="224" t="s">
        <v>174</v>
      </c>
      <c r="E268" s="260" t="s">
        <v>21</v>
      </c>
      <c r="F268" s="261" t="s">
        <v>208</v>
      </c>
      <c r="G268" s="259"/>
      <c r="H268" s="262">
        <v>1.95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174</v>
      </c>
      <c r="AU268" s="268" t="s">
        <v>87</v>
      </c>
      <c r="AV268" s="15" t="s">
        <v>185</v>
      </c>
      <c r="AW268" s="15" t="s">
        <v>38</v>
      </c>
      <c r="AX268" s="15" t="s">
        <v>77</v>
      </c>
      <c r="AY268" s="268" t="s">
        <v>161</v>
      </c>
    </row>
    <row r="269" s="13" customFormat="1">
      <c r="A269" s="13"/>
      <c r="B269" s="226"/>
      <c r="C269" s="227"/>
      <c r="D269" s="224" t="s">
        <v>174</v>
      </c>
      <c r="E269" s="228" t="s">
        <v>21</v>
      </c>
      <c r="F269" s="229" t="s">
        <v>449</v>
      </c>
      <c r="G269" s="227"/>
      <c r="H269" s="230">
        <v>66.599999999999994</v>
      </c>
      <c r="I269" s="231"/>
      <c r="J269" s="227"/>
      <c r="K269" s="227"/>
      <c r="L269" s="232"/>
      <c r="M269" s="233"/>
      <c r="N269" s="234"/>
      <c r="O269" s="234"/>
      <c r="P269" s="234"/>
      <c r="Q269" s="234"/>
      <c r="R269" s="234"/>
      <c r="S269" s="234"/>
      <c r="T269" s="235"/>
      <c r="U269" s="13"/>
      <c r="V269" s="13"/>
      <c r="W269" s="13"/>
      <c r="X269" s="13"/>
      <c r="Y269" s="13"/>
      <c r="Z269" s="13"/>
      <c r="AA269" s="13"/>
      <c r="AB269" s="13"/>
      <c r="AC269" s="13"/>
      <c r="AD269" s="13"/>
      <c r="AE269" s="13"/>
      <c r="AT269" s="236" t="s">
        <v>174</v>
      </c>
      <c r="AU269" s="236" t="s">
        <v>87</v>
      </c>
      <c r="AV269" s="13" t="s">
        <v>87</v>
      </c>
      <c r="AW269" s="13" t="s">
        <v>38</v>
      </c>
      <c r="AX269" s="13" t="s">
        <v>77</v>
      </c>
      <c r="AY269" s="236" t="s">
        <v>161</v>
      </c>
    </row>
    <row r="270" s="13" customFormat="1">
      <c r="A270" s="13"/>
      <c r="B270" s="226"/>
      <c r="C270" s="227"/>
      <c r="D270" s="224" t="s">
        <v>174</v>
      </c>
      <c r="E270" s="228" t="s">
        <v>21</v>
      </c>
      <c r="F270" s="229" t="s">
        <v>450</v>
      </c>
      <c r="G270" s="227"/>
      <c r="H270" s="230">
        <v>12.800000000000001</v>
      </c>
      <c r="I270" s="231"/>
      <c r="J270" s="227"/>
      <c r="K270" s="227"/>
      <c r="L270" s="232"/>
      <c r="M270" s="233"/>
      <c r="N270" s="234"/>
      <c r="O270" s="234"/>
      <c r="P270" s="234"/>
      <c r="Q270" s="234"/>
      <c r="R270" s="234"/>
      <c r="S270" s="234"/>
      <c r="T270" s="235"/>
      <c r="U270" s="13"/>
      <c r="V270" s="13"/>
      <c r="W270" s="13"/>
      <c r="X270" s="13"/>
      <c r="Y270" s="13"/>
      <c r="Z270" s="13"/>
      <c r="AA270" s="13"/>
      <c r="AB270" s="13"/>
      <c r="AC270" s="13"/>
      <c r="AD270" s="13"/>
      <c r="AE270" s="13"/>
      <c r="AT270" s="236" t="s">
        <v>174</v>
      </c>
      <c r="AU270" s="236" t="s">
        <v>87</v>
      </c>
      <c r="AV270" s="13" t="s">
        <v>87</v>
      </c>
      <c r="AW270" s="13" t="s">
        <v>38</v>
      </c>
      <c r="AX270" s="13" t="s">
        <v>77</v>
      </c>
      <c r="AY270" s="236" t="s">
        <v>161</v>
      </c>
    </row>
    <row r="271" s="14" customFormat="1">
      <c r="A271" s="14"/>
      <c r="B271" s="237"/>
      <c r="C271" s="238"/>
      <c r="D271" s="224" t="s">
        <v>174</v>
      </c>
      <c r="E271" s="239" t="s">
        <v>21</v>
      </c>
      <c r="F271" s="240" t="s">
        <v>177</v>
      </c>
      <c r="G271" s="238"/>
      <c r="H271" s="241">
        <v>81.349999999999994</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174</v>
      </c>
      <c r="AU271" s="247" t="s">
        <v>87</v>
      </c>
      <c r="AV271" s="14" t="s">
        <v>168</v>
      </c>
      <c r="AW271" s="14" t="s">
        <v>38</v>
      </c>
      <c r="AX271" s="14" t="s">
        <v>85</v>
      </c>
      <c r="AY271" s="247" t="s">
        <v>161</v>
      </c>
    </row>
    <row r="272" s="2" customFormat="1" ht="24.15" customHeight="1">
      <c r="A272" s="40"/>
      <c r="B272" s="41"/>
      <c r="C272" s="206" t="s">
        <v>451</v>
      </c>
      <c r="D272" s="206" t="s">
        <v>163</v>
      </c>
      <c r="E272" s="207" t="s">
        <v>452</v>
      </c>
      <c r="F272" s="208" t="s">
        <v>453</v>
      </c>
      <c r="G272" s="209" t="s">
        <v>232</v>
      </c>
      <c r="H272" s="210">
        <v>47.799999999999997</v>
      </c>
      <c r="I272" s="211"/>
      <c r="J272" s="212">
        <f>ROUND(I272*H272,2)</f>
        <v>0</v>
      </c>
      <c r="K272" s="208" t="s">
        <v>167</v>
      </c>
      <c r="L272" s="46"/>
      <c r="M272" s="213" t="s">
        <v>21</v>
      </c>
      <c r="N272" s="214" t="s">
        <v>48</v>
      </c>
      <c r="O272" s="86"/>
      <c r="P272" s="215">
        <f>O272*H272</f>
        <v>0</v>
      </c>
      <c r="Q272" s="215">
        <v>0.00068000000000000005</v>
      </c>
      <c r="R272" s="215">
        <f>Q272*H272</f>
        <v>0.032503999999999998</v>
      </c>
      <c r="S272" s="215">
        <v>0</v>
      </c>
      <c r="T272" s="216">
        <f>S272*H272</f>
        <v>0</v>
      </c>
      <c r="U272" s="40"/>
      <c r="V272" s="40"/>
      <c r="W272" s="40"/>
      <c r="X272" s="40"/>
      <c r="Y272" s="40"/>
      <c r="Z272" s="40"/>
      <c r="AA272" s="40"/>
      <c r="AB272" s="40"/>
      <c r="AC272" s="40"/>
      <c r="AD272" s="40"/>
      <c r="AE272" s="40"/>
      <c r="AR272" s="217" t="s">
        <v>168</v>
      </c>
      <c r="AT272" s="217" t="s">
        <v>163</v>
      </c>
      <c r="AU272" s="217" t="s">
        <v>87</v>
      </c>
      <c r="AY272" s="19" t="s">
        <v>161</v>
      </c>
      <c r="BE272" s="218">
        <f>IF(N272="základní",J272,0)</f>
        <v>0</v>
      </c>
      <c r="BF272" s="218">
        <f>IF(N272="snížená",J272,0)</f>
        <v>0</v>
      </c>
      <c r="BG272" s="218">
        <f>IF(N272="zákl. přenesená",J272,0)</f>
        <v>0</v>
      </c>
      <c r="BH272" s="218">
        <f>IF(N272="sníž. přenesená",J272,0)</f>
        <v>0</v>
      </c>
      <c r="BI272" s="218">
        <f>IF(N272="nulová",J272,0)</f>
        <v>0</v>
      </c>
      <c r="BJ272" s="19" t="s">
        <v>85</v>
      </c>
      <c r="BK272" s="218">
        <f>ROUND(I272*H272,2)</f>
        <v>0</v>
      </c>
      <c r="BL272" s="19" t="s">
        <v>168</v>
      </c>
      <c r="BM272" s="217" t="s">
        <v>454</v>
      </c>
    </row>
    <row r="273" s="2" customFormat="1">
      <c r="A273" s="40"/>
      <c r="B273" s="41"/>
      <c r="C273" s="42"/>
      <c r="D273" s="219" t="s">
        <v>170</v>
      </c>
      <c r="E273" s="42"/>
      <c r="F273" s="220" t="s">
        <v>455</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170</v>
      </c>
      <c r="AU273" s="19" t="s">
        <v>87</v>
      </c>
    </row>
    <row r="274" s="2" customFormat="1">
      <c r="A274" s="40"/>
      <c r="B274" s="41"/>
      <c r="C274" s="42"/>
      <c r="D274" s="224" t="s">
        <v>172</v>
      </c>
      <c r="E274" s="42"/>
      <c r="F274" s="225" t="s">
        <v>406</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172</v>
      </c>
      <c r="AU274" s="19" t="s">
        <v>87</v>
      </c>
    </row>
    <row r="275" s="13" customFormat="1">
      <c r="A275" s="13"/>
      <c r="B275" s="226"/>
      <c r="C275" s="227"/>
      <c r="D275" s="224" t="s">
        <v>174</v>
      </c>
      <c r="E275" s="228" t="s">
        <v>21</v>
      </c>
      <c r="F275" s="229" t="s">
        <v>456</v>
      </c>
      <c r="G275" s="227"/>
      <c r="H275" s="230">
        <v>1</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174</v>
      </c>
      <c r="AU275" s="236" t="s">
        <v>87</v>
      </c>
      <c r="AV275" s="13" t="s">
        <v>87</v>
      </c>
      <c r="AW275" s="13" t="s">
        <v>38</v>
      </c>
      <c r="AX275" s="13" t="s">
        <v>77</v>
      </c>
      <c r="AY275" s="236" t="s">
        <v>161</v>
      </c>
    </row>
    <row r="276" s="13" customFormat="1">
      <c r="A276" s="13"/>
      <c r="B276" s="226"/>
      <c r="C276" s="227"/>
      <c r="D276" s="224" t="s">
        <v>174</v>
      </c>
      <c r="E276" s="228" t="s">
        <v>21</v>
      </c>
      <c r="F276" s="229" t="s">
        <v>457</v>
      </c>
      <c r="G276" s="227"/>
      <c r="H276" s="230">
        <v>12</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174</v>
      </c>
      <c r="AU276" s="236" t="s">
        <v>87</v>
      </c>
      <c r="AV276" s="13" t="s">
        <v>87</v>
      </c>
      <c r="AW276" s="13" t="s">
        <v>38</v>
      </c>
      <c r="AX276" s="13" t="s">
        <v>77</v>
      </c>
      <c r="AY276" s="236" t="s">
        <v>161</v>
      </c>
    </row>
    <row r="277" s="13" customFormat="1">
      <c r="A277" s="13"/>
      <c r="B277" s="226"/>
      <c r="C277" s="227"/>
      <c r="D277" s="224" t="s">
        <v>174</v>
      </c>
      <c r="E277" s="228" t="s">
        <v>21</v>
      </c>
      <c r="F277" s="229" t="s">
        <v>458</v>
      </c>
      <c r="G277" s="227"/>
      <c r="H277" s="230">
        <v>1</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174</v>
      </c>
      <c r="AU277" s="236" t="s">
        <v>87</v>
      </c>
      <c r="AV277" s="13" t="s">
        <v>87</v>
      </c>
      <c r="AW277" s="13" t="s">
        <v>38</v>
      </c>
      <c r="AX277" s="13" t="s">
        <v>77</v>
      </c>
      <c r="AY277" s="236" t="s">
        <v>161</v>
      </c>
    </row>
    <row r="278" s="13" customFormat="1">
      <c r="A278" s="13"/>
      <c r="B278" s="226"/>
      <c r="C278" s="227"/>
      <c r="D278" s="224" t="s">
        <v>174</v>
      </c>
      <c r="E278" s="228" t="s">
        <v>21</v>
      </c>
      <c r="F278" s="229" t="s">
        <v>459</v>
      </c>
      <c r="G278" s="227"/>
      <c r="H278" s="230">
        <v>13</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174</v>
      </c>
      <c r="AU278" s="236" t="s">
        <v>87</v>
      </c>
      <c r="AV278" s="13" t="s">
        <v>87</v>
      </c>
      <c r="AW278" s="13" t="s">
        <v>38</v>
      </c>
      <c r="AX278" s="13" t="s">
        <v>77</v>
      </c>
      <c r="AY278" s="236" t="s">
        <v>161</v>
      </c>
    </row>
    <row r="279" s="13" customFormat="1">
      <c r="A279" s="13"/>
      <c r="B279" s="226"/>
      <c r="C279" s="227"/>
      <c r="D279" s="224" t="s">
        <v>174</v>
      </c>
      <c r="E279" s="228" t="s">
        <v>21</v>
      </c>
      <c r="F279" s="229" t="s">
        <v>460</v>
      </c>
      <c r="G279" s="227"/>
      <c r="H279" s="230">
        <v>8</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174</v>
      </c>
      <c r="AU279" s="236" t="s">
        <v>87</v>
      </c>
      <c r="AV279" s="13" t="s">
        <v>87</v>
      </c>
      <c r="AW279" s="13" t="s">
        <v>38</v>
      </c>
      <c r="AX279" s="13" t="s">
        <v>77</v>
      </c>
      <c r="AY279" s="236" t="s">
        <v>161</v>
      </c>
    </row>
    <row r="280" s="13" customFormat="1">
      <c r="A280" s="13"/>
      <c r="B280" s="226"/>
      <c r="C280" s="227"/>
      <c r="D280" s="224" t="s">
        <v>174</v>
      </c>
      <c r="E280" s="228" t="s">
        <v>21</v>
      </c>
      <c r="F280" s="229" t="s">
        <v>450</v>
      </c>
      <c r="G280" s="227"/>
      <c r="H280" s="230">
        <v>12.800000000000001</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174</v>
      </c>
      <c r="AU280" s="236" t="s">
        <v>87</v>
      </c>
      <c r="AV280" s="13" t="s">
        <v>87</v>
      </c>
      <c r="AW280" s="13" t="s">
        <v>38</v>
      </c>
      <c r="AX280" s="13" t="s">
        <v>77</v>
      </c>
      <c r="AY280" s="236" t="s">
        <v>161</v>
      </c>
    </row>
    <row r="281" s="14" customFormat="1">
      <c r="A281" s="14"/>
      <c r="B281" s="237"/>
      <c r="C281" s="238"/>
      <c r="D281" s="224" t="s">
        <v>174</v>
      </c>
      <c r="E281" s="239" t="s">
        <v>21</v>
      </c>
      <c r="F281" s="240" t="s">
        <v>177</v>
      </c>
      <c r="G281" s="238"/>
      <c r="H281" s="241">
        <v>47.799999999999997</v>
      </c>
      <c r="I281" s="242"/>
      <c r="J281" s="238"/>
      <c r="K281" s="238"/>
      <c r="L281" s="243"/>
      <c r="M281" s="244"/>
      <c r="N281" s="245"/>
      <c r="O281" s="245"/>
      <c r="P281" s="245"/>
      <c r="Q281" s="245"/>
      <c r="R281" s="245"/>
      <c r="S281" s="245"/>
      <c r="T281" s="246"/>
      <c r="U281" s="14"/>
      <c r="V281" s="14"/>
      <c r="W281" s="14"/>
      <c r="X281" s="14"/>
      <c r="Y281" s="14"/>
      <c r="Z281" s="14"/>
      <c r="AA281" s="14"/>
      <c r="AB281" s="14"/>
      <c r="AC281" s="14"/>
      <c r="AD281" s="14"/>
      <c r="AE281" s="14"/>
      <c r="AT281" s="247" t="s">
        <v>174</v>
      </c>
      <c r="AU281" s="247" t="s">
        <v>87</v>
      </c>
      <c r="AV281" s="14" t="s">
        <v>168</v>
      </c>
      <c r="AW281" s="14" t="s">
        <v>38</v>
      </c>
      <c r="AX281" s="14" t="s">
        <v>85</v>
      </c>
      <c r="AY281" s="247" t="s">
        <v>161</v>
      </c>
    </row>
    <row r="282" s="2" customFormat="1" ht="21.75" customHeight="1">
      <c r="A282" s="40"/>
      <c r="B282" s="41"/>
      <c r="C282" s="248" t="s">
        <v>461</v>
      </c>
      <c r="D282" s="248" t="s">
        <v>178</v>
      </c>
      <c r="E282" s="249" t="s">
        <v>462</v>
      </c>
      <c r="F282" s="250" t="s">
        <v>463</v>
      </c>
      <c r="G282" s="251" t="s">
        <v>232</v>
      </c>
      <c r="H282" s="252">
        <v>12</v>
      </c>
      <c r="I282" s="253"/>
      <c r="J282" s="254">
        <f>ROUND(I282*H282,2)</f>
        <v>0</v>
      </c>
      <c r="K282" s="250" t="s">
        <v>21</v>
      </c>
      <c r="L282" s="255"/>
      <c r="M282" s="256" t="s">
        <v>21</v>
      </c>
      <c r="N282" s="257" t="s">
        <v>48</v>
      </c>
      <c r="O282" s="86"/>
      <c r="P282" s="215">
        <f>O282*H282</f>
        <v>0</v>
      </c>
      <c r="Q282" s="215">
        <v>0.020500000000000001</v>
      </c>
      <c r="R282" s="215">
        <f>Q282*H282</f>
        <v>0.246</v>
      </c>
      <c r="S282" s="215">
        <v>0</v>
      </c>
      <c r="T282" s="216">
        <f>S282*H282</f>
        <v>0</v>
      </c>
      <c r="U282" s="40"/>
      <c r="V282" s="40"/>
      <c r="W282" s="40"/>
      <c r="X282" s="40"/>
      <c r="Y282" s="40"/>
      <c r="Z282" s="40"/>
      <c r="AA282" s="40"/>
      <c r="AB282" s="40"/>
      <c r="AC282" s="40"/>
      <c r="AD282" s="40"/>
      <c r="AE282" s="40"/>
      <c r="AR282" s="217" t="s">
        <v>181</v>
      </c>
      <c r="AT282" s="217" t="s">
        <v>178</v>
      </c>
      <c r="AU282" s="217" t="s">
        <v>87</v>
      </c>
      <c r="AY282" s="19" t="s">
        <v>161</v>
      </c>
      <c r="BE282" s="218">
        <f>IF(N282="základní",J282,0)</f>
        <v>0</v>
      </c>
      <c r="BF282" s="218">
        <f>IF(N282="snížená",J282,0)</f>
        <v>0</v>
      </c>
      <c r="BG282" s="218">
        <f>IF(N282="zákl. přenesená",J282,0)</f>
        <v>0</v>
      </c>
      <c r="BH282" s="218">
        <f>IF(N282="sníž. přenesená",J282,0)</f>
        <v>0</v>
      </c>
      <c r="BI282" s="218">
        <f>IF(N282="nulová",J282,0)</f>
        <v>0</v>
      </c>
      <c r="BJ282" s="19" t="s">
        <v>85</v>
      </c>
      <c r="BK282" s="218">
        <f>ROUND(I282*H282,2)</f>
        <v>0</v>
      </c>
      <c r="BL282" s="19" t="s">
        <v>168</v>
      </c>
      <c r="BM282" s="217" t="s">
        <v>464</v>
      </c>
    </row>
    <row r="283" s="2" customFormat="1">
      <c r="A283" s="40"/>
      <c r="B283" s="41"/>
      <c r="C283" s="42"/>
      <c r="D283" s="224" t="s">
        <v>183</v>
      </c>
      <c r="E283" s="42"/>
      <c r="F283" s="225" t="s">
        <v>465</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183</v>
      </c>
      <c r="AU283" s="19" t="s">
        <v>87</v>
      </c>
    </row>
    <row r="284" s="13" customFormat="1">
      <c r="A284" s="13"/>
      <c r="B284" s="226"/>
      <c r="C284" s="227"/>
      <c r="D284" s="224" t="s">
        <v>174</v>
      </c>
      <c r="E284" s="228" t="s">
        <v>21</v>
      </c>
      <c r="F284" s="229" t="s">
        <v>457</v>
      </c>
      <c r="G284" s="227"/>
      <c r="H284" s="230">
        <v>12</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174</v>
      </c>
      <c r="AU284" s="236" t="s">
        <v>87</v>
      </c>
      <c r="AV284" s="13" t="s">
        <v>87</v>
      </c>
      <c r="AW284" s="13" t="s">
        <v>38</v>
      </c>
      <c r="AX284" s="13" t="s">
        <v>85</v>
      </c>
      <c r="AY284" s="236" t="s">
        <v>161</v>
      </c>
    </row>
    <row r="285" s="2" customFormat="1" ht="16.5" customHeight="1">
      <c r="A285" s="40"/>
      <c r="B285" s="41"/>
      <c r="C285" s="248" t="s">
        <v>466</v>
      </c>
      <c r="D285" s="248" t="s">
        <v>178</v>
      </c>
      <c r="E285" s="249" t="s">
        <v>467</v>
      </c>
      <c r="F285" s="250" t="s">
        <v>468</v>
      </c>
      <c r="G285" s="251" t="s">
        <v>201</v>
      </c>
      <c r="H285" s="252">
        <v>4.5499999999999998</v>
      </c>
      <c r="I285" s="253"/>
      <c r="J285" s="254">
        <f>ROUND(I285*H285,2)</f>
        <v>0</v>
      </c>
      <c r="K285" s="250" t="s">
        <v>21</v>
      </c>
      <c r="L285" s="255"/>
      <c r="M285" s="256" t="s">
        <v>21</v>
      </c>
      <c r="N285" s="257" t="s">
        <v>48</v>
      </c>
      <c r="O285" s="86"/>
      <c r="P285" s="215">
        <f>O285*H285</f>
        <v>0</v>
      </c>
      <c r="Q285" s="215">
        <v>0.026700000000000002</v>
      </c>
      <c r="R285" s="215">
        <f>Q285*H285</f>
        <v>0.121485</v>
      </c>
      <c r="S285" s="215">
        <v>0</v>
      </c>
      <c r="T285" s="216">
        <f>S285*H285</f>
        <v>0</v>
      </c>
      <c r="U285" s="40"/>
      <c r="V285" s="40"/>
      <c r="W285" s="40"/>
      <c r="X285" s="40"/>
      <c r="Y285" s="40"/>
      <c r="Z285" s="40"/>
      <c r="AA285" s="40"/>
      <c r="AB285" s="40"/>
      <c r="AC285" s="40"/>
      <c r="AD285" s="40"/>
      <c r="AE285" s="40"/>
      <c r="AR285" s="217" t="s">
        <v>181</v>
      </c>
      <c r="AT285" s="217" t="s">
        <v>178</v>
      </c>
      <c r="AU285" s="217" t="s">
        <v>87</v>
      </c>
      <c r="AY285" s="19" t="s">
        <v>161</v>
      </c>
      <c r="BE285" s="218">
        <f>IF(N285="základní",J285,0)</f>
        <v>0</v>
      </c>
      <c r="BF285" s="218">
        <f>IF(N285="snížená",J285,0)</f>
        <v>0</v>
      </c>
      <c r="BG285" s="218">
        <f>IF(N285="zákl. přenesená",J285,0)</f>
        <v>0</v>
      </c>
      <c r="BH285" s="218">
        <f>IF(N285="sníž. přenesená",J285,0)</f>
        <v>0</v>
      </c>
      <c r="BI285" s="218">
        <f>IF(N285="nulová",J285,0)</f>
        <v>0</v>
      </c>
      <c r="BJ285" s="19" t="s">
        <v>85</v>
      </c>
      <c r="BK285" s="218">
        <f>ROUND(I285*H285,2)</f>
        <v>0</v>
      </c>
      <c r="BL285" s="19" t="s">
        <v>168</v>
      </c>
      <c r="BM285" s="217" t="s">
        <v>469</v>
      </c>
    </row>
    <row r="286" s="2" customFormat="1">
      <c r="A286" s="40"/>
      <c r="B286" s="41"/>
      <c r="C286" s="42"/>
      <c r="D286" s="224" t="s">
        <v>183</v>
      </c>
      <c r="E286" s="42"/>
      <c r="F286" s="225" t="s">
        <v>470</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183</v>
      </c>
      <c r="AU286" s="19" t="s">
        <v>87</v>
      </c>
    </row>
    <row r="287" s="13" customFormat="1">
      <c r="A287" s="13"/>
      <c r="B287" s="226"/>
      <c r="C287" s="227"/>
      <c r="D287" s="224" t="s">
        <v>174</v>
      </c>
      <c r="E287" s="228" t="s">
        <v>21</v>
      </c>
      <c r="F287" s="229" t="s">
        <v>471</v>
      </c>
      <c r="G287" s="227"/>
      <c r="H287" s="230">
        <v>2.1000000000000001</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174</v>
      </c>
      <c r="AU287" s="236" t="s">
        <v>87</v>
      </c>
      <c r="AV287" s="13" t="s">
        <v>87</v>
      </c>
      <c r="AW287" s="13" t="s">
        <v>38</v>
      </c>
      <c r="AX287" s="13" t="s">
        <v>77</v>
      </c>
      <c r="AY287" s="236" t="s">
        <v>161</v>
      </c>
    </row>
    <row r="288" s="13" customFormat="1">
      <c r="A288" s="13"/>
      <c r="B288" s="226"/>
      <c r="C288" s="227"/>
      <c r="D288" s="224" t="s">
        <v>174</v>
      </c>
      <c r="E288" s="228" t="s">
        <v>21</v>
      </c>
      <c r="F288" s="229" t="s">
        <v>472</v>
      </c>
      <c r="G288" s="227"/>
      <c r="H288" s="230">
        <v>2.4500000000000002</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174</v>
      </c>
      <c r="AU288" s="236" t="s">
        <v>87</v>
      </c>
      <c r="AV288" s="13" t="s">
        <v>87</v>
      </c>
      <c r="AW288" s="13" t="s">
        <v>38</v>
      </c>
      <c r="AX288" s="13" t="s">
        <v>77</v>
      </c>
      <c r="AY288" s="236" t="s">
        <v>161</v>
      </c>
    </row>
    <row r="289" s="14" customFormat="1">
      <c r="A289" s="14"/>
      <c r="B289" s="237"/>
      <c r="C289" s="238"/>
      <c r="D289" s="224" t="s">
        <v>174</v>
      </c>
      <c r="E289" s="239" t="s">
        <v>21</v>
      </c>
      <c r="F289" s="240" t="s">
        <v>177</v>
      </c>
      <c r="G289" s="238"/>
      <c r="H289" s="241">
        <v>4.5499999999999998</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174</v>
      </c>
      <c r="AU289" s="247" t="s">
        <v>87</v>
      </c>
      <c r="AV289" s="14" t="s">
        <v>168</v>
      </c>
      <c r="AW289" s="14" t="s">
        <v>38</v>
      </c>
      <c r="AX289" s="14" t="s">
        <v>85</v>
      </c>
      <c r="AY289" s="247" t="s">
        <v>161</v>
      </c>
    </row>
    <row r="290" s="2" customFormat="1" ht="16.5" customHeight="1">
      <c r="A290" s="40"/>
      <c r="B290" s="41"/>
      <c r="C290" s="248" t="s">
        <v>473</v>
      </c>
      <c r="D290" s="248" t="s">
        <v>178</v>
      </c>
      <c r="E290" s="249" t="s">
        <v>474</v>
      </c>
      <c r="F290" s="250" t="s">
        <v>475</v>
      </c>
      <c r="G290" s="251" t="s">
        <v>201</v>
      </c>
      <c r="H290" s="252">
        <v>33.299999999999997</v>
      </c>
      <c r="I290" s="253"/>
      <c r="J290" s="254">
        <f>ROUND(I290*H290,2)</f>
        <v>0</v>
      </c>
      <c r="K290" s="250" t="s">
        <v>21</v>
      </c>
      <c r="L290" s="255"/>
      <c r="M290" s="256" t="s">
        <v>21</v>
      </c>
      <c r="N290" s="257" t="s">
        <v>48</v>
      </c>
      <c r="O290" s="86"/>
      <c r="P290" s="215">
        <f>O290*H290</f>
        <v>0</v>
      </c>
      <c r="Q290" s="215">
        <v>0.017399999999999999</v>
      </c>
      <c r="R290" s="215">
        <f>Q290*H290</f>
        <v>0.57941999999999994</v>
      </c>
      <c r="S290" s="215">
        <v>0</v>
      </c>
      <c r="T290" s="216">
        <f>S290*H290</f>
        <v>0</v>
      </c>
      <c r="U290" s="40"/>
      <c r="V290" s="40"/>
      <c r="W290" s="40"/>
      <c r="X290" s="40"/>
      <c r="Y290" s="40"/>
      <c r="Z290" s="40"/>
      <c r="AA290" s="40"/>
      <c r="AB290" s="40"/>
      <c r="AC290" s="40"/>
      <c r="AD290" s="40"/>
      <c r="AE290" s="40"/>
      <c r="AR290" s="217" t="s">
        <v>181</v>
      </c>
      <c r="AT290" s="217" t="s">
        <v>178</v>
      </c>
      <c r="AU290" s="217" t="s">
        <v>87</v>
      </c>
      <c r="AY290" s="19" t="s">
        <v>161</v>
      </c>
      <c r="BE290" s="218">
        <f>IF(N290="základní",J290,0)</f>
        <v>0</v>
      </c>
      <c r="BF290" s="218">
        <f>IF(N290="snížená",J290,0)</f>
        <v>0</v>
      </c>
      <c r="BG290" s="218">
        <f>IF(N290="zákl. přenesená",J290,0)</f>
        <v>0</v>
      </c>
      <c r="BH290" s="218">
        <f>IF(N290="sníž. přenesená",J290,0)</f>
        <v>0</v>
      </c>
      <c r="BI290" s="218">
        <f>IF(N290="nulová",J290,0)</f>
        <v>0</v>
      </c>
      <c r="BJ290" s="19" t="s">
        <v>85</v>
      </c>
      <c r="BK290" s="218">
        <f>ROUND(I290*H290,2)</f>
        <v>0</v>
      </c>
      <c r="BL290" s="19" t="s">
        <v>168</v>
      </c>
      <c r="BM290" s="217" t="s">
        <v>476</v>
      </c>
    </row>
    <row r="291" s="2" customFormat="1">
      <c r="A291" s="40"/>
      <c r="B291" s="41"/>
      <c r="C291" s="42"/>
      <c r="D291" s="224" t="s">
        <v>183</v>
      </c>
      <c r="E291" s="42"/>
      <c r="F291" s="225" t="s">
        <v>477</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183</v>
      </c>
      <c r="AU291" s="19" t="s">
        <v>87</v>
      </c>
    </row>
    <row r="292" s="13" customFormat="1">
      <c r="A292" s="13"/>
      <c r="B292" s="226"/>
      <c r="C292" s="227"/>
      <c r="D292" s="224" t="s">
        <v>174</v>
      </c>
      <c r="E292" s="228" t="s">
        <v>21</v>
      </c>
      <c r="F292" s="229" t="s">
        <v>478</v>
      </c>
      <c r="G292" s="227"/>
      <c r="H292" s="230">
        <v>33.299999999999997</v>
      </c>
      <c r="I292" s="231"/>
      <c r="J292" s="227"/>
      <c r="K292" s="227"/>
      <c r="L292" s="232"/>
      <c r="M292" s="233"/>
      <c r="N292" s="234"/>
      <c r="O292" s="234"/>
      <c r="P292" s="234"/>
      <c r="Q292" s="234"/>
      <c r="R292" s="234"/>
      <c r="S292" s="234"/>
      <c r="T292" s="235"/>
      <c r="U292" s="13"/>
      <c r="V292" s="13"/>
      <c r="W292" s="13"/>
      <c r="X292" s="13"/>
      <c r="Y292" s="13"/>
      <c r="Z292" s="13"/>
      <c r="AA292" s="13"/>
      <c r="AB292" s="13"/>
      <c r="AC292" s="13"/>
      <c r="AD292" s="13"/>
      <c r="AE292" s="13"/>
      <c r="AT292" s="236" t="s">
        <v>174</v>
      </c>
      <c r="AU292" s="236" t="s">
        <v>87</v>
      </c>
      <c r="AV292" s="13" t="s">
        <v>87</v>
      </c>
      <c r="AW292" s="13" t="s">
        <v>38</v>
      </c>
      <c r="AX292" s="13" t="s">
        <v>85</v>
      </c>
      <c r="AY292" s="236" t="s">
        <v>161</v>
      </c>
    </row>
    <row r="293" s="2" customFormat="1" ht="16.5" customHeight="1">
      <c r="A293" s="40"/>
      <c r="B293" s="41"/>
      <c r="C293" s="206" t="s">
        <v>479</v>
      </c>
      <c r="D293" s="206" t="s">
        <v>163</v>
      </c>
      <c r="E293" s="207" t="s">
        <v>480</v>
      </c>
      <c r="F293" s="208" t="s">
        <v>481</v>
      </c>
      <c r="G293" s="209" t="s">
        <v>201</v>
      </c>
      <c r="H293" s="210">
        <v>33.799999999999997</v>
      </c>
      <c r="I293" s="211"/>
      <c r="J293" s="212">
        <f>ROUND(I293*H293,2)</f>
        <v>0</v>
      </c>
      <c r="K293" s="208" t="s">
        <v>21</v>
      </c>
      <c r="L293" s="46"/>
      <c r="M293" s="213" t="s">
        <v>21</v>
      </c>
      <c r="N293" s="214" t="s">
        <v>48</v>
      </c>
      <c r="O293" s="86"/>
      <c r="P293" s="215">
        <f>O293*H293</f>
        <v>0</v>
      </c>
      <c r="Q293" s="215">
        <v>0</v>
      </c>
      <c r="R293" s="215">
        <f>Q293*H293</f>
        <v>0</v>
      </c>
      <c r="S293" s="215">
        <v>0</v>
      </c>
      <c r="T293" s="216">
        <f>S293*H293</f>
        <v>0</v>
      </c>
      <c r="U293" s="40"/>
      <c r="V293" s="40"/>
      <c r="W293" s="40"/>
      <c r="X293" s="40"/>
      <c r="Y293" s="40"/>
      <c r="Z293" s="40"/>
      <c r="AA293" s="40"/>
      <c r="AB293" s="40"/>
      <c r="AC293" s="40"/>
      <c r="AD293" s="40"/>
      <c r="AE293" s="40"/>
      <c r="AR293" s="217" t="s">
        <v>168</v>
      </c>
      <c r="AT293" s="217" t="s">
        <v>163</v>
      </c>
      <c r="AU293" s="217" t="s">
        <v>87</v>
      </c>
      <c r="AY293" s="19" t="s">
        <v>161</v>
      </c>
      <c r="BE293" s="218">
        <f>IF(N293="základní",J293,0)</f>
        <v>0</v>
      </c>
      <c r="BF293" s="218">
        <f>IF(N293="snížená",J293,0)</f>
        <v>0</v>
      </c>
      <c r="BG293" s="218">
        <f>IF(N293="zákl. přenesená",J293,0)</f>
        <v>0</v>
      </c>
      <c r="BH293" s="218">
        <f>IF(N293="sníž. přenesená",J293,0)</f>
        <v>0</v>
      </c>
      <c r="BI293" s="218">
        <f>IF(N293="nulová",J293,0)</f>
        <v>0</v>
      </c>
      <c r="BJ293" s="19" t="s">
        <v>85</v>
      </c>
      <c r="BK293" s="218">
        <f>ROUND(I293*H293,2)</f>
        <v>0</v>
      </c>
      <c r="BL293" s="19" t="s">
        <v>168</v>
      </c>
      <c r="BM293" s="217" t="s">
        <v>482</v>
      </c>
    </row>
    <row r="294" s="2" customFormat="1">
      <c r="A294" s="40"/>
      <c r="B294" s="41"/>
      <c r="C294" s="42"/>
      <c r="D294" s="224" t="s">
        <v>183</v>
      </c>
      <c r="E294" s="42"/>
      <c r="F294" s="225" t="s">
        <v>483</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9" t="s">
        <v>183</v>
      </c>
      <c r="AU294" s="19" t="s">
        <v>87</v>
      </c>
    </row>
    <row r="295" s="13" customFormat="1">
      <c r="A295" s="13"/>
      <c r="B295" s="226"/>
      <c r="C295" s="227"/>
      <c r="D295" s="224" t="s">
        <v>174</v>
      </c>
      <c r="E295" s="228" t="s">
        <v>21</v>
      </c>
      <c r="F295" s="229" t="s">
        <v>484</v>
      </c>
      <c r="G295" s="227"/>
      <c r="H295" s="230">
        <v>33.799999999999997</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174</v>
      </c>
      <c r="AU295" s="236" t="s">
        <v>87</v>
      </c>
      <c r="AV295" s="13" t="s">
        <v>87</v>
      </c>
      <c r="AW295" s="13" t="s">
        <v>38</v>
      </c>
      <c r="AX295" s="13" t="s">
        <v>85</v>
      </c>
      <c r="AY295" s="236" t="s">
        <v>161</v>
      </c>
    </row>
    <row r="296" s="2" customFormat="1" ht="16.5" customHeight="1">
      <c r="A296" s="40"/>
      <c r="B296" s="41"/>
      <c r="C296" s="206" t="s">
        <v>485</v>
      </c>
      <c r="D296" s="206" t="s">
        <v>163</v>
      </c>
      <c r="E296" s="207" t="s">
        <v>486</v>
      </c>
      <c r="F296" s="208" t="s">
        <v>487</v>
      </c>
      <c r="G296" s="209" t="s">
        <v>488</v>
      </c>
      <c r="H296" s="210">
        <v>1</v>
      </c>
      <c r="I296" s="211"/>
      <c r="J296" s="212">
        <f>ROUND(I296*H296,2)</f>
        <v>0</v>
      </c>
      <c r="K296" s="208" t="s">
        <v>21</v>
      </c>
      <c r="L296" s="46"/>
      <c r="M296" s="213" t="s">
        <v>21</v>
      </c>
      <c r="N296" s="214" t="s">
        <v>48</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168</v>
      </c>
      <c r="AT296" s="217" t="s">
        <v>163</v>
      </c>
      <c r="AU296" s="217" t="s">
        <v>87</v>
      </c>
      <c r="AY296" s="19" t="s">
        <v>161</v>
      </c>
      <c r="BE296" s="218">
        <f>IF(N296="základní",J296,0)</f>
        <v>0</v>
      </c>
      <c r="BF296" s="218">
        <f>IF(N296="snížená",J296,0)</f>
        <v>0</v>
      </c>
      <c r="BG296" s="218">
        <f>IF(N296="zákl. přenesená",J296,0)</f>
        <v>0</v>
      </c>
      <c r="BH296" s="218">
        <f>IF(N296="sníž. přenesená",J296,0)</f>
        <v>0</v>
      </c>
      <c r="BI296" s="218">
        <f>IF(N296="nulová",J296,0)</f>
        <v>0</v>
      </c>
      <c r="BJ296" s="19" t="s">
        <v>85</v>
      </c>
      <c r="BK296" s="218">
        <f>ROUND(I296*H296,2)</f>
        <v>0</v>
      </c>
      <c r="BL296" s="19" t="s">
        <v>168</v>
      </c>
      <c r="BM296" s="217" t="s">
        <v>489</v>
      </c>
    </row>
    <row r="297" s="2" customFormat="1">
      <c r="A297" s="40"/>
      <c r="B297" s="41"/>
      <c r="C297" s="42"/>
      <c r="D297" s="224" t="s">
        <v>183</v>
      </c>
      <c r="E297" s="42"/>
      <c r="F297" s="225" t="s">
        <v>490</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9" t="s">
        <v>183</v>
      </c>
      <c r="AU297" s="19" t="s">
        <v>87</v>
      </c>
    </row>
    <row r="298" s="12" customFormat="1" ht="22.8" customHeight="1">
      <c r="A298" s="12"/>
      <c r="B298" s="190"/>
      <c r="C298" s="191"/>
      <c r="D298" s="192" t="s">
        <v>76</v>
      </c>
      <c r="E298" s="204" t="s">
        <v>491</v>
      </c>
      <c r="F298" s="204" t="s">
        <v>492</v>
      </c>
      <c r="G298" s="191"/>
      <c r="H298" s="191"/>
      <c r="I298" s="194"/>
      <c r="J298" s="205">
        <f>BK298</f>
        <v>0</v>
      </c>
      <c r="K298" s="191"/>
      <c r="L298" s="196"/>
      <c r="M298" s="197"/>
      <c r="N298" s="198"/>
      <c r="O298" s="198"/>
      <c r="P298" s="199">
        <f>SUM(P299:P301)</f>
        <v>0</v>
      </c>
      <c r="Q298" s="198"/>
      <c r="R298" s="199">
        <f>SUM(R299:R301)</f>
        <v>0</v>
      </c>
      <c r="S298" s="198"/>
      <c r="T298" s="200">
        <f>SUM(T299:T301)</f>
        <v>0</v>
      </c>
      <c r="U298" s="12"/>
      <c r="V298" s="12"/>
      <c r="W298" s="12"/>
      <c r="X298" s="12"/>
      <c r="Y298" s="12"/>
      <c r="Z298" s="12"/>
      <c r="AA298" s="12"/>
      <c r="AB298" s="12"/>
      <c r="AC298" s="12"/>
      <c r="AD298" s="12"/>
      <c r="AE298" s="12"/>
      <c r="AR298" s="201" t="s">
        <v>85</v>
      </c>
      <c r="AT298" s="202" t="s">
        <v>76</v>
      </c>
      <c r="AU298" s="202" t="s">
        <v>85</v>
      </c>
      <c r="AY298" s="201" t="s">
        <v>161</v>
      </c>
      <c r="BK298" s="203">
        <f>SUM(BK299:BK301)</f>
        <v>0</v>
      </c>
    </row>
    <row r="299" s="2" customFormat="1" ht="16.5" customHeight="1">
      <c r="A299" s="40"/>
      <c r="B299" s="41"/>
      <c r="C299" s="206" t="s">
        <v>493</v>
      </c>
      <c r="D299" s="206" t="s">
        <v>163</v>
      </c>
      <c r="E299" s="207" t="s">
        <v>494</v>
      </c>
      <c r="F299" s="208" t="s">
        <v>495</v>
      </c>
      <c r="G299" s="209" t="s">
        <v>166</v>
      </c>
      <c r="H299" s="210">
        <v>6.3810000000000002</v>
      </c>
      <c r="I299" s="211"/>
      <c r="J299" s="212">
        <f>ROUND(I299*H299,2)</f>
        <v>0</v>
      </c>
      <c r="K299" s="208" t="s">
        <v>167</v>
      </c>
      <c r="L299" s="46"/>
      <c r="M299" s="213" t="s">
        <v>21</v>
      </c>
      <c r="N299" s="214" t="s">
        <v>48</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168</v>
      </c>
      <c r="AT299" s="217" t="s">
        <v>163</v>
      </c>
      <c r="AU299" s="217" t="s">
        <v>87</v>
      </c>
      <c r="AY299" s="19" t="s">
        <v>161</v>
      </c>
      <c r="BE299" s="218">
        <f>IF(N299="základní",J299,0)</f>
        <v>0</v>
      </c>
      <c r="BF299" s="218">
        <f>IF(N299="snížená",J299,0)</f>
        <v>0</v>
      </c>
      <c r="BG299" s="218">
        <f>IF(N299="zákl. přenesená",J299,0)</f>
        <v>0</v>
      </c>
      <c r="BH299" s="218">
        <f>IF(N299="sníž. přenesená",J299,0)</f>
        <v>0</v>
      </c>
      <c r="BI299" s="218">
        <f>IF(N299="nulová",J299,0)</f>
        <v>0</v>
      </c>
      <c r="BJ299" s="19" t="s">
        <v>85</v>
      </c>
      <c r="BK299" s="218">
        <f>ROUND(I299*H299,2)</f>
        <v>0</v>
      </c>
      <c r="BL299" s="19" t="s">
        <v>168</v>
      </c>
      <c r="BM299" s="217" t="s">
        <v>496</v>
      </c>
    </row>
    <row r="300" s="2" customFormat="1">
      <c r="A300" s="40"/>
      <c r="B300" s="41"/>
      <c r="C300" s="42"/>
      <c r="D300" s="219" t="s">
        <v>170</v>
      </c>
      <c r="E300" s="42"/>
      <c r="F300" s="220" t="s">
        <v>497</v>
      </c>
      <c r="G300" s="42"/>
      <c r="H300" s="42"/>
      <c r="I300" s="221"/>
      <c r="J300" s="42"/>
      <c r="K300" s="42"/>
      <c r="L300" s="46"/>
      <c r="M300" s="222"/>
      <c r="N300" s="223"/>
      <c r="O300" s="86"/>
      <c r="P300" s="86"/>
      <c r="Q300" s="86"/>
      <c r="R300" s="86"/>
      <c r="S300" s="86"/>
      <c r="T300" s="87"/>
      <c r="U300" s="40"/>
      <c r="V300" s="40"/>
      <c r="W300" s="40"/>
      <c r="X300" s="40"/>
      <c r="Y300" s="40"/>
      <c r="Z300" s="40"/>
      <c r="AA300" s="40"/>
      <c r="AB300" s="40"/>
      <c r="AC300" s="40"/>
      <c r="AD300" s="40"/>
      <c r="AE300" s="40"/>
      <c r="AT300" s="19" t="s">
        <v>170</v>
      </c>
      <c r="AU300" s="19" t="s">
        <v>87</v>
      </c>
    </row>
    <row r="301" s="2" customFormat="1">
      <c r="A301" s="40"/>
      <c r="B301" s="41"/>
      <c r="C301" s="42"/>
      <c r="D301" s="224" t="s">
        <v>172</v>
      </c>
      <c r="E301" s="42"/>
      <c r="F301" s="225" t="s">
        <v>498</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172</v>
      </c>
      <c r="AU301" s="19" t="s">
        <v>87</v>
      </c>
    </row>
    <row r="302" s="12" customFormat="1" ht="25.92" customHeight="1">
      <c r="A302" s="12"/>
      <c r="B302" s="190"/>
      <c r="C302" s="191"/>
      <c r="D302" s="192" t="s">
        <v>76</v>
      </c>
      <c r="E302" s="193" t="s">
        <v>499</v>
      </c>
      <c r="F302" s="193" t="s">
        <v>500</v>
      </c>
      <c r="G302" s="191"/>
      <c r="H302" s="191"/>
      <c r="I302" s="194"/>
      <c r="J302" s="195">
        <f>BK302</f>
        <v>0</v>
      </c>
      <c r="K302" s="191"/>
      <c r="L302" s="196"/>
      <c r="M302" s="197"/>
      <c r="N302" s="198"/>
      <c r="O302" s="198"/>
      <c r="P302" s="199">
        <f>P303+P313+P326</f>
        <v>0</v>
      </c>
      <c r="Q302" s="198"/>
      <c r="R302" s="199">
        <f>R303+R313+R326</f>
        <v>1.2761144</v>
      </c>
      <c r="S302" s="198"/>
      <c r="T302" s="200">
        <f>T303+T313+T326</f>
        <v>0</v>
      </c>
      <c r="U302" s="12"/>
      <c r="V302" s="12"/>
      <c r="W302" s="12"/>
      <c r="X302" s="12"/>
      <c r="Y302" s="12"/>
      <c r="Z302" s="12"/>
      <c r="AA302" s="12"/>
      <c r="AB302" s="12"/>
      <c r="AC302" s="12"/>
      <c r="AD302" s="12"/>
      <c r="AE302" s="12"/>
      <c r="AR302" s="201" t="s">
        <v>87</v>
      </c>
      <c r="AT302" s="202" t="s">
        <v>76</v>
      </c>
      <c r="AU302" s="202" t="s">
        <v>77</v>
      </c>
      <c r="AY302" s="201" t="s">
        <v>161</v>
      </c>
      <c r="BK302" s="203">
        <f>BK303+BK313+BK326</f>
        <v>0</v>
      </c>
    </row>
    <row r="303" s="12" customFormat="1" ht="22.8" customHeight="1">
      <c r="A303" s="12"/>
      <c r="B303" s="190"/>
      <c r="C303" s="191"/>
      <c r="D303" s="192" t="s">
        <v>76</v>
      </c>
      <c r="E303" s="204" t="s">
        <v>501</v>
      </c>
      <c r="F303" s="204" t="s">
        <v>502</v>
      </c>
      <c r="G303" s="191"/>
      <c r="H303" s="191"/>
      <c r="I303" s="194"/>
      <c r="J303" s="205">
        <f>BK303</f>
        <v>0</v>
      </c>
      <c r="K303" s="191"/>
      <c r="L303" s="196"/>
      <c r="M303" s="197"/>
      <c r="N303" s="198"/>
      <c r="O303" s="198"/>
      <c r="P303" s="199">
        <f>SUM(P304:P312)</f>
        <v>0</v>
      </c>
      <c r="Q303" s="198"/>
      <c r="R303" s="199">
        <f>SUM(R304:R312)</f>
        <v>0.096060000000000006</v>
      </c>
      <c r="S303" s="198"/>
      <c r="T303" s="200">
        <f>SUM(T304:T312)</f>
        <v>0</v>
      </c>
      <c r="U303" s="12"/>
      <c r="V303" s="12"/>
      <c r="W303" s="12"/>
      <c r="X303" s="12"/>
      <c r="Y303" s="12"/>
      <c r="Z303" s="12"/>
      <c r="AA303" s="12"/>
      <c r="AB303" s="12"/>
      <c r="AC303" s="12"/>
      <c r="AD303" s="12"/>
      <c r="AE303" s="12"/>
      <c r="AR303" s="201" t="s">
        <v>87</v>
      </c>
      <c r="AT303" s="202" t="s">
        <v>76</v>
      </c>
      <c r="AU303" s="202" t="s">
        <v>85</v>
      </c>
      <c r="AY303" s="201" t="s">
        <v>161</v>
      </c>
      <c r="BK303" s="203">
        <f>SUM(BK304:BK312)</f>
        <v>0</v>
      </c>
    </row>
    <row r="304" s="2" customFormat="1" ht="21.75" customHeight="1">
      <c r="A304" s="40"/>
      <c r="B304" s="41"/>
      <c r="C304" s="206" t="s">
        <v>503</v>
      </c>
      <c r="D304" s="206" t="s">
        <v>163</v>
      </c>
      <c r="E304" s="207" t="s">
        <v>504</v>
      </c>
      <c r="F304" s="208" t="s">
        <v>505</v>
      </c>
      <c r="G304" s="209" t="s">
        <v>232</v>
      </c>
      <c r="H304" s="210">
        <v>2</v>
      </c>
      <c r="I304" s="211"/>
      <c r="J304" s="212">
        <f>ROUND(I304*H304,2)</f>
        <v>0</v>
      </c>
      <c r="K304" s="208" t="s">
        <v>167</v>
      </c>
      <c r="L304" s="46"/>
      <c r="M304" s="213" t="s">
        <v>21</v>
      </c>
      <c r="N304" s="214" t="s">
        <v>48</v>
      </c>
      <c r="O304" s="86"/>
      <c r="P304" s="215">
        <f>O304*H304</f>
        <v>0</v>
      </c>
      <c r="Q304" s="215">
        <v>3.0000000000000001E-05</v>
      </c>
      <c r="R304" s="215">
        <f>Q304*H304</f>
        <v>6.0000000000000002E-05</v>
      </c>
      <c r="S304" s="215">
        <v>0</v>
      </c>
      <c r="T304" s="216">
        <f>S304*H304</f>
        <v>0</v>
      </c>
      <c r="U304" s="40"/>
      <c r="V304" s="40"/>
      <c r="W304" s="40"/>
      <c r="X304" s="40"/>
      <c r="Y304" s="40"/>
      <c r="Z304" s="40"/>
      <c r="AA304" s="40"/>
      <c r="AB304" s="40"/>
      <c r="AC304" s="40"/>
      <c r="AD304" s="40"/>
      <c r="AE304" s="40"/>
      <c r="AR304" s="217" t="s">
        <v>265</v>
      </c>
      <c r="AT304" s="217" t="s">
        <v>163</v>
      </c>
      <c r="AU304" s="217" t="s">
        <v>87</v>
      </c>
      <c r="AY304" s="19" t="s">
        <v>161</v>
      </c>
      <c r="BE304" s="218">
        <f>IF(N304="základní",J304,0)</f>
        <v>0</v>
      </c>
      <c r="BF304" s="218">
        <f>IF(N304="snížená",J304,0)</f>
        <v>0</v>
      </c>
      <c r="BG304" s="218">
        <f>IF(N304="zákl. přenesená",J304,0)</f>
        <v>0</v>
      </c>
      <c r="BH304" s="218">
        <f>IF(N304="sníž. přenesená",J304,0)</f>
        <v>0</v>
      </c>
      <c r="BI304" s="218">
        <f>IF(N304="nulová",J304,0)</f>
        <v>0</v>
      </c>
      <c r="BJ304" s="19" t="s">
        <v>85</v>
      </c>
      <c r="BK304" s="218">
        <f>ROUND(I304*H304,2)</f>
        <v>0</v>
      </c>
      <c r="BL304" s="19" t="s">
        <v>265</v>
      </c>
      <c r="BM304" s="217" t="s">
        <v>506</v>
      </c>
    </row>
    <row r="305" s="2" customFormat="1">
      <c r="A305" s="40"/>
      <c r="B305" s="41"/>
      <c r="C305" s="42"/>
      <c r="D305" s="219" t="s">
        <v>170</v>
      </c>
      <c r="E305" s="42"/>
      <c r="F305" s="220" t="s">
        <v>507</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170</v>
      </c>
      <c r="AU305" s="19" t="s">
        <v>87</v>
      </c>
    </row>
    <row r="306" s="13" customFormat="1">
      <c r="A306" s="13"/>
      <c r="B306" s="226"/>
      <c r="C306" s="227"/>
      <c r="D306" s="224" t="s">
        <v>174</v>
      </c>
      <c r="E306" s="228" t="s">
        <v>21</v>
      </c>
      <c r="F306" s="229" t="s">
        <v>508</v>
      </c>
      <c r="G306" s="227"/>
      <c r="H306" s="230">
        <v>1</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174</v>
      </c>
      <c r="AU306" s="236" t="s">
        <v>87</v>
      </c>
      <c r="AV306" s="13" t="s">
        <v>87</v>
      </c>
      <c r="AW306" s="13" t="s">
        <v>38</v>
      </c>
      <c r="AX306" s="13" t="s">
        <v>77</v>
      </c>
      <c r="AY306" s="236" t="s">
        <v>161</v>
      </c>
    </row>
    <row r="307" s="13" customFormat="1">
      <c r="A307" s="13"/>
      <c r="B307" s="226"/>
      <c r="C307" s="227"/>
      <c r="D307" s="224" t="s">
        <v>174</v>
      </c>
      <c r="E307" s="228" t="s">
        <v>21</v>
      </c>
      <c r="F307" s="229" t="s">
        <v>509</v>
      </c>
      <c r="G307" s="227"/>
      <c r="H307" s="230">
        <v>1</v>
      </c>
      <c r="I307" s="231"/>
      <c r="J307" s="227"/>
      <c r="K307" s="227"/>
      <c r="L307" s="232"/>
      <c r="M307" s="233"/>
      <c r="N307" s="234"/>
      <c r="O307" s="234"/>
      <c r="P307" s="234"/>
      <c r="Q307" s="234"/>
      <c r="R307" s="234"/>
      <c r="S307" s="234"/>
      <c r="T307" s="235"/>
      <c r="U307" s="13"/>
      <c r="V307" s="13"/>
      <c r="W307" s="13"/>
      <c r="X307" s="13"/>
      <c r="Y307" s="13"/>
      <c r="Z307" s="13"/>
      <c r="AA307" s="13"/>
      <c r="AB307" s="13"/>
      <c r="AC307" s="13"/>
      <c r="AD307" s="13"/>
      <c r="AE307" s="13"/>
      <c r="AT307" s="236" t="s">
        <v>174</v>
      </c>
      <c r="AU307" s="236" t="s">
        <v>87</v>
      </c>
      <c r="AV307" s="13" t="s">
        <v>87</v>
      </c>
      <c r="AW307" s="13" t="s">
        <v>38</v>
      </c>
      <c r="AX307" s="13" t="s">
        <v>77</v>
      </c>
      <c r="AY307" s="236" t="s">
        <v>161</v>
      </c>
    </row>
    <row r="308" s="14" customFormat="1">
      <c r="A308" s="14"/>
      <c r="B308" s="237"/>
      <c r="C308" s="238"/>
      <c r="D308" s="224" t="s">
        <v>174</v>
      </c>
      <c r="E308" s="239" t="s">
        <v>21</v>
      </c>
      <c r="F308" s="240" t="s">
        <v>177</v>
      </c>
      <c r="G308" s="238"/>
      <c r="H308" s="241">
        <v>2</v>
      </c>
      <c r="I308" s="242"/>
      <c r="J308" s="238"/>
      <c r="K308" s="238"/>
      <c r="L308" s="243"/>
      <c r="M308" s="244"/>
      <c r="N308" s="245"/>
      <c r="O308" s="245"/>
      <c r="P308" s="245"/>
      <c r="Q308" s="245"/>
      <c r="R308" s="245"/>
      <c r="S308" s="245"/>
      <c r="T308" s="246"/>
      <c r="U308" s="14"/>
      <c r="V308" s="14"/>
      <c r="W308" s="14"/>
      <c r="X308" s="14"/>
      <c r="Y308" s="14"/>
      <c r="Z308" s="14"/>
      <c r="AA308" s="14"/>
      <c r="AB308" s="14"/>
      <c r="AC308" s="14"/>
      <c r="AD308" s="14"/>
      <c r="AE308" s="14"/>
      <c r="AT308" s="247" t="s">
        <v>174</v>
      </c>
      <c r="AU308" s="247" t="s">
        <v>87</v>
      </c>
      <c r="AV308" s="14" t="s">
        <v>168</v>
      </c>
      <c r="AW308" s="14" t="s">
        <v>38</v>
      </c>
      <c r="AX308" s="14" t="s">
        <v>85</v>
      </c>
      <c r="AY308" s="247" t="s">
        <v>161</v>
      </c>
    </row>
    <row r="309" s="2" customFormat="1" ht="16.5" customHeight="1">
      <c r="A309" s="40"/>
      <c r="B309" s="41"/>
      <c r="C309" s="248" t="s">
        <v>510</v>
      </c>
      <c r="D309" s="248" t="s">
        <v>178</v>
      </c>
      <c r="E309" s="249" t="s">
        <v>511</v>
      </c>
      <c r="F309" s="250" t="s">
        <v>512</v>
      </c>
      <c r="G309" s="251" t="s">
        <v>232</v>
      </c>
      <c r="H309" s="252">
        <v>2</v>
      </c>
      <c r="I309" s="253"/>
      <c r="J309" s="254">
        <f>ROUND(I309*H309,2)</f>
        <v>0</v>
      </c>
      <c r="K309" s="250" t="s">
        <v>21</v>
      </c>
      <c r="L309" s="255"/>
      <c r="M309" s="256" t="s">
        <v>21</v>
      </c>
      <c r="N309" s="257" t="s">
        <v>48</v>
      </c>
      <c r="O309" s="86"/>
      <c r="P309" s="215">
        <f>O309*H309</f>
        <v>0</v>
      </c>
      <c r="Q309" s="215">
        <v>0.048000000000000001</v>
      </c>
      <c r="R309" s="215">
        <f>Q309*H309</f>
        <v>0.096000000000000002</v>
      </c>
      <c r="S309" s="215">
        <v>0</v>
      </c>
      <c r="T309" s="216">
        <f>S309*H309</f>
        <v>0</v>
      </c>
      <c r="U309" s="40"/>
      <c r="V309" s="40"/>
      <c r="W309" s="40"/>
      <c r="X309" s="40"/>
      <c r="Y309" s="40"/>
      <c r="Z309" s="40"/>
      <c r="AA309" s="40"/>
      <c r="AB309" s="40"/>
      <c r="AC309" s="40"/>
      <c r="AD309" s="40"/>
      <c r="AE309" s="40"/>
      <c r="AR309" s="217" t="s">
        <v>351</v>
      </c>
      <c r="AT309" s="217" t="s">
        <v>178</v>
      </c>
      <c r="AU309" s="217" t="s">
        <v>87</v>
      </c>
      <c r="AY309" s="19" t="s">
        <v>161</v>
      </c>
      <c r="BE309" s="218">
        <f>IF(N309="základní",J309,0)</f>
        <v>0</v>
      </c>
      <c r="BF309" s="218">
        <f>IF(N309="snížená",J309,0)</f>
        <v>0</v>
      </c>
      <c r="BG309" s="218">
        <f>IF(N309="zákl. přenesená",J309,0)</f>
        <v>0</v>
      </c>
      <c r="BH309" s="218">
        <f>IF(N309="sníž. přenesená",J309,0)</f>
        <v>0</v>
      </c>
      <c r="BI309" s="218">
        <f>IF(N309="nulová",J309,0)</f>
        <v>0</v>
      </c>
      <c r="BJ309" s="19" t="s">
        <v>85</v>
      </c>
      <c r="BK309" s="218">
        <f>ROUND(I309*H309,2)</f>
        <v>0</v>
      </c>
      <c r="BL309" s="19" t="s">
        <v>265</v>
      </c>
      <c r="BM309" s="217" t="s">
        <v>513</v>
      </c>
    </row>
    <row r="310" s="2" customFormat="1" ht="24.15" customHeight="1">
      <c r="A310" s="40"/>
      <c r="B310" s="41"/>
      <c r="C310" s="206" t="s">
        <v>514</v>
      </c>
      <c r="D310" s="206" t="s">
        <v>163</v>
      </c>
      <c r="E310" s="207" t="s">
        <v>515</v>
      </c>
      <c r="F310" s="208" t="s">
        <v>516</v>
      </c>
      <c r="G310" s="209" t="s">
        <v>166</v>
      </c>
      <c r="H310" s="210">
        <v>0.096000000000000002</v>
      </c>
      <c r="I310" s="211"/>
      <c r="J310" s="212">
        <f>ROUND(I310*H310,2)</f>
        <v>0</v>
      </c>
      <c r="K310" s="208" t="s">
        <v>167</v>
      </c>
      <c r="L310" s="46"/>
      <c r="M310" s="213" t="s">
        <v>21</v>
      </c>
      <c r="N310" s="214" t="s">
        <v>48</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265</v>
      </c>
      <c r="AT310" s="217" t="s">
        <v>163</v>
      </c>
      <c r="AU310" s="217" t="s">
        <v>87</v>
      </c>
      <c r="AY310" s="19" t="s">
        <v>161</v>
      </c>
      <c r="BE310" s="218">
        <f>IF(N310="základní",J310,0)</f>
        <v>0</v>
      </c>
      <c r="BF310" s="218">
        <f>IF(N310="snížená",J310,0)</f>
        <v>0</v>
      </c>
      <c r="BG310" s="218">
        <f>IF(N310="zákl. přenesená",J310,0)</f>
        <v>0</v>
      </c>
      <c r="BH310" s="218">
        <f>IF(N310="sníž. přenesená",J310,0)</f>
        <v>0</v>
      </c>
      <c r="BI310" s="218">
        <f>IF(N310="nulová",J310,0)</f>
        <v>0</v>
      </c>
      <c r="BJ310" s="19" t="s">
        <v>85</v>
      </c>
      <c r="BK310" s="218">
        <f>ROUND(I310*H310,2)</f>
        <v>0</v>
      </c>
      <c r="BL310" s="19" t="s">
        <v>265</v>
      </c>
      <c r="BM310" s="217" t="s">
        <v>517</v>
      </c>
    </row>
    <row r="311" s="2" customFormat="1">
      <c r="A311" s="40"/>
      <c r="B311" s="41"/>
      <c r="C311" s="42"/>
      <c r="D311" s="219" t="s">
        <v>170</v>
      </c>
      <c r="E311" s="42"/>
      <c r="F311" s="220" t="s">
        <v>518</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9" t="s">
        <v>170</v>
      </c>
      <c r="AU311" s="19" t="s">
        <v>87</v>
      </c>
    </row>
    <row r="312" s="2" customFormat="1">
      <c r="A312" s="40"/>
      <c r="B312" s="41"/>
      <c r="C312" s="42"/>
      <c r="D312" s="224" t="s">
        <v>172</v>
      </c>
      <c r="E312" s="42"/>
      <c r="F312" s="225" t="s">
        <v>519</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172</v>
      </c>
      <c r="AU312" s="19" t="s">
        <v>87</v>
      </c>
    </row>
    <row r="313" s="12" customFormat="1" ht="22.8" customHeight="1">
      <c r="A313" s="12"/>
      <c r="B313" s="190"/>
      <c r="C313" s="191"/>
      <c r="D313" s="192" t="s">
        <v>76</v>
      </c>
      <c r="E313" s="204" t="s">
        <v>520</v>
      </c>
      <c r="F313" s="204" t="s">
        <v>116</v>
      </c>
      <c r="G313" s="191"/>
      <c r="H313" s="191"/>
      <c r="I313" s="194"/>
      <c r="J313" s="205">
        <f>BK313</f>
        <v>0</v>
      </c>
      <c r="K313" s="191"/>
      <c r="L313" s="196"/>
      <c r="M313" s="197"/>
      <c r="N313" s="198"/>
      <c r="O313" s="198"/>
      <c r="P313" s="199">
        <f>SUM(P314:P325)</f>
        <v>0</v>
      </c>
      <c r="Q313" s="198"/>
      <c r="R313" s="199">
        <f>SUM(R314:R325)</f>
        <v>0.0134964</v>
      </c>
      <c r="S313" s="198"/>
      <c r="T313" s="200">
        <f>SUM(T314:T325)</f>
        <v>0</v>
      </c>
      <c r="U313" s="12"/>
      <c r="V313" s="12"/>
      <c r="W313" s="12"/>
      <c r="X313" s="12"/>
      <c r="Y313" s="12"/>
      <c r="Z313" s="12"/>
      <c r="AA313" s="12"/>
      <c r="AB313" s="12"/>
      <c r="AC313" s="12"/>
      <c r="AD313" s="12"/>
      <c r="AE313" s="12"/>
      <c r="AR313" s="201" t="s">
        <v>87</v>
      </c>
      <c r="AT313" s="202" t="s">
        <v>76</v>
      </c>
      <c r="AU313" s="202" t="s">
        <v>85</v>
      </c>
      <c r="AY313" s="201" t="s">
        <v>161</v>
      </c>
      <c r="BK313" s="203">
        <f>SUM(BK314:BK325)</f>
        <v>0</v>
      </c>
    </row>
    <row r="314" s="2" customFormat="1" ht="24.15" customHeight="1">
      <c r="A314" s="40"/>
      <c r="B314" s="41"/>
      <c r="C314" s="206" t="s">
        <v>521</v>
      </c>
      <c r="D314" s="206" t="s">
        <v>163</v>
      </c>
      <c r="E314" s="207" t="s">
        <v>522</v>
      </c>
      <c r="F314" s="208" t="s">
        <v>523</v>
      </c>
      <c r="G314" s="209" t="s">
        <v>201</v>
      </c>
      <c r="H314" s="210">
        <v>97.799999999999997</v>
      </c>
      <c r="I314" s="211"/>
      <c r="J314" s="212">
        <f>ROUND(I314*H314,2)</f>
        <v>0</v>
      </c>
      <c r="K314" s="208" t="s">
        <v>167</v>
      </c>
      <c r="L314" s="46"/>
      <c r="M314" s="213" t="s">
        <v>21</v>
      </c>
      <c r="N314" s="214" t="s">
        <v>48</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265</v>
      </c>
      <c r="AT314" s="217" t="s">
        <v>163</v>
      </c>
      <c r="AU314" s="217" t="s">
        <v>87</v>
      </c>
      <c r="AY314" s="19" t="s">
        <v>161</v>
      </c>
      <c r="BE314" s="218">
        <f>IF(N314="základní",J314,0)</f>
        <v>0</v>
      </c>
      <c r="BF314" s="218">
        <f>IF(N314="snížená",J314,0)</f>
        <v>0</v>
      </c>
      <c r="BG314" s="218">
        <f>IF(N314="zákl. přenesená",J314,0)</f>
        <v>0</v>
      </c>
      <c r="BH314" s="218">
        <f>IF(N314="sníž. přenesená",J314,0)</f>
        <v>0</v>
      </c>
      <c r="BI314" s="218">
        <f>IF(N314="nulová",J314,0)</f>
        <v>0</v>
      </c>
      <c r="BJ314" s="19" t="s">
        <v>85</v>
      </c>
      <c r="BK314" s="218">
        <f>ROUND(I314*H314,2)</f>
        <v>0</v>
      </c>
      <c r="BL314" s="19" t="s">
        <v>265</v>
      </c>
      <c r="BM314" s="217" t="s">
        <v>524</v>
      </c>
    </row>
    <row r="315" s="2" customFormat="1">
      <c r="A315" s="40"/>
      <c r="B315" s="41"/>
      <c r="C315" s="42"/>
      <c r="D315" s="219" t="s">
        <v>170</v>
      </c>
      <c r="E315" s="42"/>
      <c r="F315" s="220" t="s">
        <v>525</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170</v>
      </c>
      <c r="AU315" s="19" t="s">
        <v>87</v>
      </c>
    </row>
    <row r="316" s="13" customFormat="1">
      <c r="A316" s="13"/>
      <c r="B316" s="226"/>
      <c r="C316" s="227"/>
      <c r="D316" s="224" t="s">
        <v>174</v>
      </c>
      <c r="E316" s="228" t="s">
        <v>21</v>
      </c>
      <c r="F316" s="229" t="s">
        <v>526</v>
      </c>
      <c r="G316" s="227"/>
      <c r="H316" s="230">
        <v>97.799999999999997</v>
      </c>
      <c r="I316" s="231"/>
      <c r="J316" s="227"/>
      <c r="K316" s="227"/>
      <c r="L316" s="232"/>
      <c r="M316" s="233"/>
      <c r="N316" s="234"/>
      <c r="O316" s="234"/>
      <c r="P316" s="234"/>
      <c r="Q316" s="234"/>
      <c r="R316" s="234"/>
      <c r="S316" s="234"/>
      <c r="T316" s="235"/>
      <c r="U316" s="13"/>
      <c r="V316" s="13"/>
      <c r="W316" s="13"/>
      <c r="X316" s="13"/>
      <c r="Y316" s="13"/>
      <c r="Z316" s="13"/>
      <c r="AA316" s="13"/>
      <c r="AB316" s="13"/>
      <c r="AC316" s="13"/>
      <c r="AD316" s="13"/>
      <c r="AE316" s="13"/>
      <c r="AT316" s="236" t="s">
        <v>174</v>
      </c>
      <c r="AU316" s="236" t="s">
        <v>87</v>
      </c>
      <c r="AV316" s="13" t="s">
        <v>87</v>
      </c>
      <c r="AW316" s="13" t="s">
        <v>38</v>
      </c>
      <c r="AX316" s="13" t="s">
        <v>85</v>
      </c>
      <c r="AY316" s="236" t="s">
        <v>161</v>
      </c>
    </row>
    <row r="317" s="2" customFormat="1" ht="16.5" customHeight="1">
      <c r="A317" s="40"/>
      <c r="B317" s="41"/>
      <c r="C317" s="248" t="s">
        <v>527</v>
      </c>
      <c r="D317" s="248" t="s">
        <v>178</v>
      </c>
      <c r="E317" s="249" t="s">
        <v>528</v>
      </c>
      <c r="F317" s="250" t="s">
        <v>529</v>
      </c>
      <c r="G317" s="251" t="s">
        <v>201</v>
      </c>
      <c r="H317" s="252">
        <v>112.47</v>
      </c>
      <c r="I317" s="253"/>
      <c r="J317" s="254">
        <f>ROUND(I317*H317,2)</f>
        <v>0</v>
      </c>
      <c r="K317" s="250" t="s">
        <v>167</v>
      </c>
      <c r="L317" s="255"/>
      <c r="M317" s="256" t="s">
        <v>21</v>
      </c>
      <c r="N317" s="257" t="s">
        <v>48</v>
      </c>
      <c r="O317" s="86"/>
      <c r="P317" s="215">
        <f>O317*H317</f>
        <v>0</v>
      </c>
      <c r="Q317" s="215">
        <v>0.00012</v>
      </c>
      <c r="R317" s="215">
        <f>Q317*H317</f>
        <v>0.0134964</v>
      </c>
      <c r="S317" s="215">
        <v>0</v>
      </c>
      <c r="T317" s="216">
        <f>S317*H317</f>
        <v>0</v>
      </c>
      <c r="U317" s="40"/>
      <c r="V317" s="40"/>
      <c r="W317" s="40"/>
      <c r="X317" s="40"/>
      <c r="Y317" s="40"/>
      <c r="Z317" s="40"/>
      <c r="AA317" s="40"/>
      <c r="AB317" s="40"/>
      <c r="AC317" s="40"/>
      <c r="AD317" s="40"/>
      <c r="AE317" s="40"/>
      <c r="AR317" s="217" t="s">
        <v>351</v>
      </c>
      <c r="AT317" s="217" t="s">
        <v>178</v>
      </c>
      <c r="AU317" s="217" t="s">
        <v>87</v>
      </c>
      <c r="AY317" s="19" t="s">
        <v>161</v>
      </c>
      <c r="BE317" s="218">
        <f>IF(N317="základní",J317,0)</f>
        <v>0</v>
      </c>
      <c r="BF317" s="218">
        <f>IF(N317="snížená",J317,0)</f>
        <v>0</v>
      </c>
      <c r="BG317" s="218">
        <f>IF(N317="zákl. přenesená",J317,0)</f>
        <v>0</v>
      </c>
      <c r="BH317" s="218">
        <f>IF(N317="sníž. přenesená",J317,0)</f>
        <v>0</v>
      </c>
      <c r="BI317" s="218">
        <f>IF(N317="nulová",J317,0)</f>
        <v>0</v>
      </c>
      <c r="BJ317" s="19" t="s">
        <v>85</v>
      </c>
      <c r="BK317" s="218">
        <f>ROUND(I317*H317,2)</f>
        <v>0</v>
      </c>
      <c r="BL317" s="19" t="s">
        <v>265</v>
      </c>
      <c r="BM317" s="217" t="s">
        <v>530</v>
      </c>
    </row>
    <row r="318" s="13" customFormat="1">
      <c r="A318" s="13"/>
      <c r="B318" s="226"/>
      <c r="C318" s="227"/>
      <c r="D318" s="224" t="s">
        <v>174</v>
      </c>
      <c r="E318" s="227"/>
      <c r="F318" s="229" t="s">
        <v>531</v>
      </c>
      <c r="G318" s="227"/>
      <c r="H318" s="230">
        <v>112.47</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174</v>
      </c>
      <c r="AU318" s="236" t="s">
        <v>87</v>
      </c>
      <c r="AV318" s="13" t="s">
        <v>87</v>
      </c>
      <c r="AW318" s="13" t="s">
        <v>4</v>
      </c>
      <c r="AX318" s="13" t="s">
        <v>85</v>
      </c>
      <c r="AY318" s="236" t="s">
        <v>161</v>
      </c>
    </row>
    <row r="319" s="2" customFormat="1" ht="33" customHeight="1">
      <c r="A319" s="40"/>
      <c r="B319" s="41"/>
      <c r="C319" s="206" t="s">
        <v>532</v>
      </c>
      <c r="D319" s="206" t="s">
        <v>163</v>
      </c>
      <c r="E319" s="207" t="s">
        <v>533</v>
      </c>
      <c r="F319" s="208" t="s">
        <v>534</v>
      </c>
      <c r="G319" s="209" t="s">
        <v>201</v>
      </c>
      <c r="H319" s="210">
        <v>97.799999999999997</v>
      </c>
      <c r="I319" s="211"/>
      <c r="J319" s="212">
        <f>ROUND(I319*H319,2)</f>
        <v>0</v>
      </c>
      <c r="K319" s="208" t="s">
        <v>167</v>
      </c>
      <c r="L319" s="46"/>
      <c r="M319" s="213" t="s">
        <v>21</v>
      </c>
      <c r="N319" s="214" t="s">
        <v>48</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265</v>
      </c>
      <c r="AT319" s="217" t="s">
        <v>163</v>
      </c>
      <c r="AU319" s="217" t="s">
        <v>87</v>
      </c>
      <c r="AY319" s="19" t="s">
        <v>161</v>
      </c>
      <c r="BE319" s="218">
        <f>IF(N319="základní",J319,0)</f>
        <v>0</v>
      </c>
      <c r="BF319" s="218">
        <f>IF(N319="snížená",J319,0)</f>
        <v>0</v>
      </c>
      <c r="BG319" s="218">
        <f>IF(N319="zákl. přenesená",J319,0)</f>
        <v>0</v>
      </c>
      <c r="BH319" s="218">
        <f>IF(N319="sníž. přenesená",J319,0)</f>
        <v>0</v>
      </c>
      <c r="BI319" s="218">
        <f>IF(N319="nulová",J319,0)</f>
        <v>0</v>
      </c>
      <c r="BJ319" s="19" t="s">
        <v>85</v>
      </c>
      <c r="BK319" s="218">
        <f>ROUND(I319*H319,2)</f>
        <v>0</v>
      </c>
      <c r="BL319" s="19" t="s">
        <v>265</v>
      </c>
      <c r="BM319" s="217" t="s">
        <v>535</v>
      </c>
    </row>
    <row r="320" s="2" customFormat="1">
      <c r="A320" s="40"/>
      <c r="B320" s="41"/>
      <c r="C320" s="42"/>
      <c r="D320" s="219" t="s">
        <v>170</v>
      </c>
      <c r="E320" s="42"/>
      <c r="F320" s="220" t="s">
        <v>536</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170</v>
      </c>
      <c r="AU320" s="19" t="s">
        <v>87</v>
      </c>
    </row>
    <row r="321" s="2" customFormat="1">
      <c r="A321" s="40"/>
      <c r="B321" s="41"/>
      <c r="C321" s="42"/>
      <c r="D321" s="224" t="s">
        <v>172</v>
      </c>
      <c r="E321" s="42"/>
      <c r="F321" s="225" t="s">
        <v>537</v>
      </c>
      <c r="G321" s="42"/>
      <c r="H321" s="42"/>
      <c r="I321" s="221"/>
      <c r="J321" s="42"/>
      <c r="K321" s="42"/>
      <c r="L321" s="46"/>
      <c r="M321" s="222"/>
      <c r="N321" s="223"/>
      <c r="O321" s="86"/>
      <c r="P321" s="86"/>
      <c r="Q321" s="86"/>
      <c r="R321" s="86"/>
      <c r="S321" s="86"/>
      <c r="T321" s="87"/>
      <c r="U321" s="40"/>
      <c r="V321" s="40"/>
      <c r="W321" s="40"/>
      <c r="X321" s="40"/>
      <c r="Y321" s="40"/>
      <c r="Z321" s="40"/>
      <c r="AA321" s="40"/>
      <c r="AB321" s="40"/>
      <c r="AC321" s="40"/>
      <c r="AD321" s="40"/>
      <c r="AE321" s="40"/>
      <c r="AT321" s="19" t="s">
        <v>172</v>
      </c>
      <c r="AU321" s="19" t="s">
        <v>87</v>
      </c>
    </row>
    <row r="322" s="13" customFormat="1">
      <c r="A322" s="13"/>
      <c r="B322" s="226"/>
      <c r="C322" s="227"/>
      <c r="D322" s="224" t="s">
        <v>174</v>
      </c>
      <c r="E322" s="228" t="s">
        <v>21</v>
      </c>
      <c r="F322" s="229" t="s">
        <v>538</v>
      </c>
      <c r="G322" s="227"/>
      <c r="H322" s="230">
        <v>97.799999999999997</v>
      </c>
      <c r="I322" s="231"/>
      <c r="J322" s="227"/>
      <c r="K322" s="227"/>
      <c r="L322" s="232"/>
      <c r="M322" s="233"/>
      <c r="N322" s="234"/>
      <c r="O322" s="234"/>
      <c r="P322" s="234"/>
      <c r="Q322" s="234"/>
      <c r="R322" s="234"/>
      <c r="S322" s="234"/>
      <c r="T322" s="235"/>
      <c r="U322" s="13"/>
      <c r="V322" s="13"/>
      <c r="W322" s="13"/>
      <c r="X322" s="13"/>
      <c r="Y322" s="13"/>
      <c r="Z322" s="13"/>
      <c r="AA322" s="13"/>
      <c r="AB322" s="13"/>
      <c r="AC322" s="13"/>
      <c r="AD322" s="13"/>
      <c r="AE322" s="13"/>
      <c r="AT322" s="236" t="s">
        <v>174</v>
      </c>
      <c r="AU322" s="236" t="s">
        <v>87</v>
      </c>
      <c r="AV322" s="13" t="s">
        <v>87</v>
      </c>
      <c r="AW322" s="13" t="s">
        <v>38</v>
      </c>
      <c r="AX322" s="13" t="s">
        <v>85</v>
      </c>
      <c r="AY322" s="236" t="s">
        <v>161</v>
      </c>
    </row>
    <row r="323" s="2" customFormat="1" ht="24.15" customHeight="1">
      <c r="A323" s="40"/>
      <c r="B323" s="41"/>
      <c r="C323" s="206" t="s">
        <v>539</v>
      </c>
      <c r="D323" s="206" t="s">
        <v>163</v>
      </c>
      <c r="E323" s="207" t="s">
        <v>540</v>
      </c>
      <c r="F323" s="208" t="s">
        <v>541</v>
      </c>
      <c r="G323" s="209" t="s">
        <v>166</v>
      </c>
      <c r="H323" s="210">
        <v>0.012999999999999999</v>
      </c>
      <c r="I323" s="211"/>
      <c r="J323" s="212">
        <f>ROUND(I323*H323,2)</f>
        <v>0</v>
      </c>
      <c r="K323" s="208" t="s">
        <v>167</v>
      </c>
      <c r="L323" s="46"/>
      <c r="M323" s="213" t="s">
        <v>21</v>
      </c>
      <c r="N323" s="214" t="s">
        <v>48</v>
      </c>
      <c r="O323" s="86"/>
      <c r="P323" s="215">
        <f>O323*H323</f>
        <v>0</v>
      </c>
      <c r="Q323" s="215">
        <v>0</v>
      </c>
      <c r="R323" s="215">
        <f>Q323*H323</f>
        <v>0</v>
      </c>
      <c r="S323" s="215">
        <v>0</v>
      </c>
      <c r="T323" s="216">
        <f>S323*H323</f>
        <v>0</v>
      </c>
      <c r="U323" s="40"/>
      <c r="V323" s="40"/>
      <c r="W323" s="40"/>
      <c r="X323" s="40"/>
      <c r="Y323" s="40"/>
      <c r="Z323" s="40"/>
      <c r="AA323" s="40"/>
      <c r="AB323" s="40"/>
      <c r="AC323" s="40"/>
      <c r="AD323" s="40"/>
      <c r="AE323" s="40"/>
      <c r="AR323" s="217" t="s">
        <v>265</v>
      </c>
      <c r="AT323" s="217" t="s">
        <v>163</v>
      </c>
      <c r="AU323" s="217" t="s">
        <v>87</v>
      </c>
      <c r="AY323" s="19" t="s">
        <v>161</v>
      </c>
      <c r="BE323" s="218">
        <f>IF(N323="základní",J323,0)</f>
        <v>0</v>
      </c>
      <c r="BF323" s="218">
        <f>IF(N323="snížená",J323,0)</f>
        <v>0</v>
      </c>
      <c r="BG323" s="218">
        <f>IF(N323="zákl. přenesená",J323,0)</f>
        <v>0</v>
      </c>
      <c r="BH323" s="218">
        <f>IF(N323="sníž. přenesená",J323,0)</f>
        <v>0</v>
      </c>
      <c r="BI323" s="218">
        <f>IF(N323="nulová",J323,0)</f>
        <v>0</v>
      </c>
      <c r="BJ323" s="19" t="s">
        <v>85</v>
      </c>
      <c r="BK323" s="218">
        <f>ROUND(I323*H323,2)</f>
        <v>0</v>
      </c>
      <c r="BL323" s="19" t="s">
        <v>265</v>
      </c>
      <c r="BM323" s="217" t="s">
        <v>542</v>
      </c>
    </row>
    <row r="324" s="2" customFormat="1">
      <c r="A324" s="40"/>
      <c r="B324" s="41"/>
      <c r="C324" s="42"/>
      <c r="D324" s="219" t="s">
        <v>170</v>
      </c>
      <c r="E324" s="42"/>
      <c r="F324" s="220" t="s">
        <v>543</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170</v>
      </c>
      <c r="AU324" s="19" t="s">
        <v>87</v>
      </c>
    </row>
    <row r="325" s="2" customFormat="1">
      <c r="A325" s="40"/>
      <c r="B325" s="41"/>
      <c r="C325" s="42"/>
      <c r="D325" s="224" t="s">
        <v>172</v>
      </c>
      <c r="E325" s="42"/>
      <c r="F325" s="225" t="s">
        <v>544</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172</v>
      </c>
      <c r="AU325" s="19" t="s">
        <v>87</v>
      </c>
    </row>
    <row r="326" s="12" customFormat="1" ht="22.8" customHeight="1">
      <c r="A326" s="12"/>
      <c r="B326" s="190"/>
      <c r="C326" s="191"/>
      <c r="D326" s="192" t="s">
        <v>76</v>
      </c>
      <c r="E326" s="204" t="s">
        <v>545</v>
      </c>
      <c r="F326" s="204" t="s">
        <v>546</v>
      </c>
      <c r="G326" s="191"/>
      <c r="H326" s="191"/>
      <c r="I326" s="194"/>
      <c r="J326" s="205">
        <f>BK326</f>
        <v>0</v>
      </c>
      <c r="K326" s="191"/>
      <c r="L326" s="196"/>
      <c r="M326" s="197"/>
      <c r="N326" s="198"/>
      <c r="O326" s="198"/>
      <c r="P326" s="199">
        <f>SUM(P327:P360)</f>
        <v>0</v>
      </c>
      <c r="Q326" s="198"/>
      <c r="R326" s="199">
        <f>SUM(R327:R360)</f>
        <v>1.166558</v>
      </c>
      <c r="S326" s="198"/>
      <c r="T326" s="200">
        <f>SUM(T327:T360)</f>
        <v>0</v>
      </c>
      <c r="U326" s="12"/>
      <c r="V326" s="12"/>
      <c r="W326" s="12"/>
      <c r="X326" s="12"/>
      <c r="Y326" s="12"/>
      <c r="Z326" s="12"/>
      <c r="AA326" s="12"/>
      <c r="AB326" s="12"/>
      <c r="AC326" s="12"/>
      <c r="AD326" s="12"/>
      <c r="AE326" s="12"/>
      <c r="AR326" s="201" t="s">
        <v>87</v>
      </c>
      <c r="AT326" s="202" t="s">
        <v>76</v>
      </c>
      <c r="AU326" s="202" t="s">
        <v>85</v>
      </c>
      <c r="AY326" s="201" t="s">
        <v>161</v>
      </c>
      <c r="BK326" s="203">
        <f>SUM(BK327:BK360)</f>
        <v>0</v>
      </c>
    </row>
    <row r="327" s="2" customFormat="1" ht="16.5" customHeight="1">
      <c r="A327" s="40"/>
      <c r="B327" s="41"/>
      <c r="C327" s="206" t="s">
        <v>547</v>
      </c>
      <c r="D327" s="206" t="s">
        <v>163</v>
      </c>
      <c r="E327" s="207" t="s">
        <v>548</v>
      </c>
      <c r="F327" s="208" t="s">
        <v>549</v>
      </c>
      <c r="G327" s="209" t="s">
        <v>201</v>
      </c>
      <c r="H327" s="210">
        <v>14.1</v>
      </c>
      <c r="I327" s="211"/>
      <c r="J327" s="212">
        <f>ROUND(I327*H327,2)</f>
        <v>0</v>
      </c>
      <c r="K327" s="208" t="s">
        <v>167</v>
      </c>
      <c r="L327" s="46"/>
      <c r="M327" s="213" t="s">
        <v>21</v>
      </c>
      <c r="N327" s="214" t="s">
        <v>48</v>
      </c>
      <c r="O327" s="86"/>
      <c r="P327" s="215">
        <f>O327*H327</f>
        <v>0</v>
      </c>
      <c r="Q327" s="215">
        <v>0</v>
      </c>
      <c r="R327" s="215">
        <f>Q327*H327</f>
        <v>0</v>
      </c>
      <c r="S327" s="215">
        <v>0</v>
      </c>
      <c r="T327" s="216">
        <f>S327*H327</f>
        <v>0</v>
      </c>
      <c r="U327" s="40"/>
      <c r="V327" s="40"/>
      <c r="W327" s="40"/>
      <c r="X327" s="40"/>
      <c r="Y327" s="40"/>
      <c r="Z327" s="40"/>
      <c r="AA327" s="40"/>
      <c r="AB327" s="40"/>
      <c r="AC327" s="40"/>
      <c r="AD327" s="40"/>
      <c r="AE327" s="40"/>
      <c r="AR327" s="217" t="s">
        <v>265</v>
      </c>
      <c r="AT327" s="217" t="s">
        <v>163</v>
      </c>
      <c r="AU327" s="217" t="s">
        <v>87</v>
      </c>
      <c r="AY327" s="19" t="s">
        <v>161</v>
      </c>
      <c r="BE327" s="218">
        <f>IF(N327="základní",J327,0)</f>
        <v>0</v>
      </c>
      <c r="BF327" s="218">
        <f>IF(N327="snížená",J327,0)</f>
        <v>0</v>
      </c>
      <c r="BG327" s="218">
        <f>IF(N327="zákl. přenesená",J327,0)</f>
        <v>0</v>
      </c>
      <c r="BH327" s="218">
        <f>IF(N327="sníž. přenesená",J327,0)</f>
        <v>0</v>
      </c>
      <c r="BI327" s="218">
        <f>IF(N327="nulová",J327,0)</f>
        <v>0</v>
      </c>
      <c r="BJ327" s="19" t="s">
        <v>85</v>
      </c>
      <c r="BK327" s="218">
        <f>ROUND(I327*H327,2)</f>
        <v>0</v>
      </c>
      <c r="BL327" s="19" t="s">
        <v>265</v>
      </c>
      <c r="BM327" s="217" t="s">
        <v>550</v>
      </c>
    </row>
    <row r="328" s="2" customFormat="1">
      <c r="A328" s="40"/>
      <c r="B328" s="41"/>
      <c r="C328" s="42"/>
      <c r="D328" s="219" t="s">
        <v>170</v>
      </c>
      <c r="E328" s="42"/>
      <c r="F328" s="220" t="s">
        <v>551</v>
      </c>
      <c r="G328" s="42"/>
      <c r="H328" s="42"/>
      <c r="I328" s="221"/>
      <c r="J328" s="42"/>
      <c r="K328" s="42"/>
      <c r="L328" s="46"/>
      <c r="M328" s="222"/>
      <c r="N328" s="223"/>
      <c r="O328" s="86"/>
      <c r="P328" s="86"/>
      <c r="Q328" s="86"/>
      <c r="R328" s="86"/>
      <c r="S328" s="86"/>
      <c r="T328" s="87"/>
      <c r="U328" s="40"/>
      <c r="V328" s="40"/>
      <c r="W328" s="40"/>
      <c r="X328" s="40"/>
      <c r="Y328" s="40"/>
      <c r="Z328" s="40"/>
      <c r="AA328" s="40"/>
      <c r="AB328" s="40"/>
      <c r="AC328" s="40"/>
      <c r="AD328" s="40"/>
      <c r="AE328" s="40"/>
      <c r="AT328" s="19" t="s">
        <v>170</v>
      </c>
      <c r="AU328" s="19" t="s">
        <v>87</v>
      </c>
    </row>
    <row r="329" s="13" customFormat="1">
      <c r="A329" s="13"/>
      <c r="B329" s="226"/>
      <c r="C329" s="227"/>
      <c r="D329" s="224" t="s">
        <v>174</v>
      </c>
      <c r="E329" s="228" t="s">
        <v>21</v>
      </c>
      <c r="F329" s="229" t="s">
        <v>552</v>
      </c>
      <c r="G329" s="227"/>
      <c r="H329" s="230">
        <v>12.6</v>
      </c>
      <c r="I329" s="231"/>
      <c r="J329" s="227"/>
      <c r="K329" s="227"/>
      <c r="L329" s="232"/>
      <c r="M329" s="233"/>
      <c r="N329" s="234"/>
      <c r="O329" s="234"/>
      <c r="P329" s="234"/>
      <c r="Q329" s="234"/>
      <c r="R329" s="234"/>
      <c r="S329" s="234"/>
      <c r="T329" s="235"/>
      <c r="U329" s="13"/>
      <c r="V329" s="13"/>
      <c r="W329" s="13"/>
      <c r="X329" s="13"/>
      <c r="Y329" s="13"/>
      <c r="Z329" s="13"/>
      <c r="AA329" s="13"/>
      <c r="AB329" s="13"/>
      <c r="AC329" s="13"/>
      <c r="AD329" s="13"/>
      <c r="AE329" s="13"/>
      <c r="AT329" s="236" t="s">
        <v>174</v>
      </c>
      <c r="AU329" s="236" t="s">
        <v>87</v>
      </c>
      <c r="AV329" s="13" t="s">
        <v>87</v>
      </c>
      <c r="AW329" s="13" t="s">
        <v>38</v>
      </c>
      <c r="AX329" s="13" t="s">
        <v>77</v>
      </c>
      <c r="AY329" s="236" t="s">
        <v>161</v>
      </c>
    </row>
    <row r="330" s="13" customFormat="1">
      <c r="A330" s="13"/>
      <c r="B330" s="226"/>
      <c r="C330" s="227"/>
      <c r="D330" s="224" t="s">
        <v>174</v>
      </c>
      <c r="E330" s="228" t="s">
        <v>21</v>
      </c>
      <c r="F330" s="229" t="s">
        <v>553</v>
      </c>
      <c r="G330" s="227"/>
      <c r="H330" s="230">
        <v>1.5</v>
      </c>
      <c r="I330" s="231"/>
      <c r="J330" s="227"/>
      <c r="K330" s="227"/>
      <c r="L330" s="232"/>
      <c r="M330" s="233"/>
      <c r="N330" s="234"/>
      <c r="O330" s="234"/>
      <c r="P330" s="234"/>
      <c r="Q330" s="234"/>
      <c r="R330" s="234"/>
      <c r="S330" s="234"/>
      <c r="T330" s="235"/>
      <c r="U330" s="13"/>
      <c r="V330" s="13"/>
      <c r="W330" s="13"/>
      <c r="X330" s="13"/>
      <c r="Y330" s="13"/>
      <c r="Z330" s="13"/>
      <c r="AA330" s="13"/>
      <c r="AB330" s="13"/>
      <c r="AC330" s="13"/>
      <c r="AD330" s="13"/>
      <c r="AE330" s="13"/>
      <c r="AT330" s="236" t="s">
        <v>174</v>
      </c>
      <c r="AU330" s="236" t="s">
        <v>87</v>
      </c>
      <c r="AV330" s="13" t="s">
        <v>87</v>
      </c>
      <c r="AW330" s="13" t="s">
        <v>38</v>
      </c>
      <c r="AX330" s="13" t="s">
        <v>77</v>
      </c>
      <c r="AY330" s="236" t="s">
        <v>161</v>
      </c>
    </row>
    <row r="331" s="14" customFormat="1">
      <c r="A331" s="14"/>
      <c r="B331" s="237"/>
      <c r="C331" s="238"/>
      <c r="D331" s="224" t="s">
        <v>174</v>
      </c>
      <c r="E331" s="239" t="s">
        <v>21</v>
      </c>
      <c r="F331" s="240" t="s">
        <v>177</v>
      </c>
      <c r="G331" s="238"/>
      <c r="H331" s="241">
        <v>14.1</v>
      </c>
      <c r="I331" s="242"/>
      <c r="J331" s="238"/>
      <c r="K331" s="238"/>
      <c r="L331" s="243"/>
      <c r="M331" s="244"/>
      <c r="N331" s="245"/>
      <c r="O331" s="245"/>
      <c r="P331" s="245"/>
      <c r="Q331" s="245"/>
      <c r="R331" s="245"/>
      <c r="S331" s="245"/>
      <c r="T331" s="246"/>
      <c r="U331" s="14"/>
      <c r="V331" s="14"/>
      <c r="W331" s="14"/>
      <c r="X331" s="14"/>
      <c r="Y331" s="14"/>
      <c r="Z331" s="14"/>
      <c r="AA331" s="14"/>
      <c r="AB331" s="14"/>
      <c r="AC331" s="14"/>
      <c r="AD331" s="14"/>
      <c r="AE331" s="14"/>
      <c r="AT331" s="247" t="s">
        <v>174</v>
      </c>
      <c r="AU331" s="247" t="s">
        <v>87</v>
      </c>
      <c r="AV331" s="14" t="s">
        <v>168</v>
      </c>
      <c r="AW331" s="14" t="s">
        <v>38</v>
      </c>
      <c r="AX331" s="14" t="s">
        <v>85</v>
      </c>
      <c r="AY331" s="247" t="s">
        <v>161</v>
      </c>
    </row>
    <row r="332" s="2" customFormat="1" ht="16.5" customHeight="1">
      <c r="A332" s="40"/>
      <c r="B332" s="41"/>
      <c r="C332" s="248" t="s">
        <v>554</v>
      </c>
      <c r="D332" s="248" t="s">
        <v>178</v>
      </c>
      <c r="E332" s="249" t="s">
        <v>555</v>
      </c>
      <c r="F332" s="250" t="s">
        <v>556</v>
      </c>
      <c r="G332" s="251" t="s">
        <v>232</v>
      </c>
      <c r="H332" s="252">
        <v>4</v>
      </c>
      <c r="I332" s="253"/>
      <c r="J332" s="254">
        <f>ROUND(I332*H332,2)</f>
        <v>0</v>
      </c>
      <c r="K332" s="250" t="s">
        <v>21</v>
      </c>
      <c r="L332" s="255"/>
      <c r="M332" s="256" t="s">
        <v>21</v>
      </c>
      <c r="N332" s="257" t="s">
        <v>48</v>
      </c>
      <c r="O332" s="86"/>
      <c r="P332" s="215">
        <f>O332*H332</f>
        <v>0</v>
      </c>
      <c r="Q332" s="215">
        <v>0.0067000000000000002</v>
      </c>
      <c r="R332" s="215">
        <f>Q332*H332</f>
        <v>0.026800000000000001</v>
      </c>
      <c r="S332" s="215">
        <v>0</v>
      </c>
      <c r="T332" s="216">
        <f>S332*H332</f>
        <v>0</v>
      </c>
      <c r="U332" s="40"/>
      <c r="V332" s="40"/>
      <c r="W332" s="40"/>
      <c r="X332" s="40"/>
      <c r="Y332" s="40"/>
      <c r="Z332" s="40"/>
      <c r="AA332" s="40"/>
      <c r="AB332" s="40"/>
      <c r="AC332" s="40"/>
      <c r="AD332" s="40"/>
      <c r="AE332" s="40"/>
      <c r="AR332" s="217" t="s">
        <v>351</v>
      </c>
      <c r="AT332" s="217" t="s">
        <v>178</v>
      </c>
      <c r="AU332" s="217" t="s">
        <v>87</v>
      </c>
      <c r="AY332" s="19" t="s">
        <v>161</v>
      </c>
      <c r="BE332" s="218">
        <f>IF(N332="základní",J332,0)</f>
        <v>0</v>
      </c>
      <c r="BF332" s="218">
        <f>IF(N332="snížená",J332,0)</f>
        <v>0</v>
      </c>
      <c r="BG332" s="218">
        <f>IF(N332="zákl. přenesená",J332,0)</f>
        <v>0</v>
      </c>
      <c r="BH332" s="218">
        <f>IF(N332="sníž. přenesená",J332,0)</f>
        <v>0</v>
      </c>
      <c r="BI332" s="218">
        <f>IF(N332="nulová",J332,0)</f>
        <v>0</v>
      </c>
      <c r="BJ332" s="19" t="s">
        <v>85</v>
      </c>
      <c r="BK332" s="218">
        <f>ROUND(I332*H332,2)</f>
        <v>0</v>
      </c>
      <c r="BL332" s="19" t="s">
        <v>265</v>
      </c>
      <c r="BM332" s="217" t="s">
        <v>557</v>
      </c>
    </row>
    <row r="333" s="13" customFormat="1">
      <c r="A333" s="13"/>
      <c r="B333" s="226"/>
      <c r="C333" s="227"/>
      <c r="D333" s="224" t="s">
        <v>174</v>
      </c>
      <c r="E333" s="228" t="s">
        <v>21</v>
      </c>
      <c r="F333" s="229" t="s">
        <v>558</v>
      </c>
      <c r="G333" s="227"/>
      <c r="H333" s="230">
        <v>4</v>
      </c>
      <c r="I333" s="231"/>
      <c r="J333" s="227"/>
      <c r="K333" s="227"/>
      <c r="L333" s="232"/>
      <c r="M333" s="233"/>
      <c r="N333" s="234"/>
      <c r="O333" s="234"/>
      <c r="P333" s="234"/>
      <c r="Q333" s="234"/>
      <c r="R333" s="234"/>
      <c r="S333" s="234"/>
      <c r="T333" s="235"/>
      <c r="U333" s="13"/>
      <c r="V333" s="13"/>
      <c r="W333" s="13"/>
      <c r="X333" s="13"/>
      <c r="Y333" s="13"/>
      <c r="Z333" s="13"/>
      <c r="AA333" s="13"/>
      <c r="AB333" s="13"/>
      <c r="AC333" s="13"/>
      <c r="AD333" s="13"/>
      <c r="AE333" s="13"/>
      <c r="AT333" s="236" t="s">
        <v>174</v>
      </c>
      <c r="AU333" s="236" t="s">
        <v>87</v>
      </c>
      <c r="AV333" s="13" t="s">
        <v>87</v>
      </c>
      <c r="AW333" s="13" t="s">
        <v>38</v>
      </c>
      <c r="AX333" s="13" t="s">
        <v>85</v>
      </c>
      <c r="AY333" s="236" t="s">
        <v>161</v>
      </c>
    </row>
    <row r="334" s="2" customFormat="1" ht="16.5" customHeight="1">
      <c r="A334" s="40"/>
      <c r="B334" s="41"/>
      <c r="C334" s="248" t="s">
        <v>559</v>
      </c>
      <c r="D334" s="248" t="s">
        <v>178</v>
      </c>
      <c r="E334" s="249" t="s">
        <v>560</v>
      </c>
      <c r="F334" s="250" t="s">
        <v>561</v>
      </c>
      <c r="G334" s="251" t="s">
        <v>232</v>
      </c>
      <c r="H334" s="252">
        <v>1</v>
      </c>
      <c r="I334" s="253"/>
      <c r="J334" s="254">
        <f>ROUND(I334*H334,2)</f>
        <v>0</v>
      </c>
      <c r="K334" s="250" t="s">
        <v>21</v>
      </c>
      <c r="L334" s="255"/>
      <c r="M334" s="256" t="s">
        <v>21</v>
      </c>
      <c r="N334" s="257" t="s">
        <v>48</v>
      </c>
      <c r="O334" s="86"/>
      <c r="P334" s="215">
        <f>O334*H334</f>
        <v>0</v>
      </c>
      <c r="Q334" s="215">
        <v>0.0067000000000000002</v>
      </c>
      <c r="R334" s="215">
        <f>Q334*H334</f>
        <v>0.0067000000000000002</v>
      </c>
      <c r="S334" s="215">
        <v>0</v>
      </c>
      <c r="T334" s="216">
        <f>S334*H334</f>
        <v>0</v>
      </c>
      <c r="U334" s="40"/>
      <c r="V334" s="40"/>
      <c r="W334" s="40"/>
      <c r="X334" s="40"/>
      <c r="Y334" s="40"/>
      <c r="Z334" s="40"/>
      <c r="AA334" s="40"/>
      <c r="AB334" s="40"/>
      <c r="AC334" s="40"/>
      <c r="AD334" s="40"/>
      <c r="AE334" s="40"/>
      <c r="AR334" s="217" t="s">
        <v>351</v>
      </c>
      <c r="AT334" s="217" t="s">
        <v>178</v>
      </c>
      <c r="AU334" s="217" t="s">
        <v>87</v>
      </c>
      <c r="AY334" s="19" t="s">
        <v>161</v>
      </c>
      <c r="BE334" s="218">
        <f>IF(N334="základní",J334,0)</f>
        <v>0</v>
      </c>
      <c r="BF334" s="218">
        <f>IF(N334="snížená",J334,0)</f>
        <v>0</v>
      </c>
      <c r="BG334" s="218">
        <f>IF(N334="zákl. přenesená",J334,0)</f>
        <v>0</v>
      </c>
      <c r="BH334" s="218">
        <f>IF(N334="sníž. přenesená",J334,0)</f>
        <v>0</v>
      </c>
      <c r="BI334" s="218">
        <f>IF(N334="nulová",J334,0)</f>
        <v>0</v>
      </c>
      <c r="BJ334" s="19" t="s">
        <v>85</v>
      </c>
      <c r="BK334" s="218">
        <f>ROUND(I334*H334,2)</f>
        <v>0</v>
      </c>
      <c r="BL334" s="19" t="s">
        <v>265</v>
      </c>
      <c r="BM334" s="217" t="s">
        <v>562</v>
      </c>
    </row>
    <row r="335" s="13" customFormat="1">
      <c r="A335" s="13"/>
      <c r="B335" s="226"/>
      <c r="C335" s="227"/>
      <c r="D335" s="224" t="s">
        <v>174</v>
      </c>
      <c r="E335" s="228" t="s">
        <v>21</v>
      </c>
      <c r="F335" s="229" t="s">
        <v>563</v>
      </c>
      <c r="G335" s="227"/>
      <c r="H335" s="230">
        <v>1</v>
      </c>
      <c r="I335" s="231"/>
      <c r="J335" s="227"/>
      <c r="K335" s="227"/>
      <c r="L335" s="232"/>
      <c r="M335" s="233"/>
      <c r="N335" s="234"/>
      <c r="O335" s="234"/>
      <c r="P335" s="234"/>
      <c r="Q335" s="234"/>
      <c r="R335" s="234"/>
      <c r="S335" s="234"/>
      <c r="T335" s="235"/>
      <c r="U335" s="13"/>
      <c r="V335" s="13"/>
      <c r="W335" s="13"/>
      <c r="X335" s="13"/>
      <c r="Y335" s="13"/>
      <c r="Z335" s="13"/>
      <c r="AA335" s="13"/>
      <c r="AB335" s="13"/>
      <c r="AC335" s="13"/>
      <c r="AD335" s="13"/>
      <c r="AE335" s="13"/>
      <c r="AT335" s="236" t="s">
        <v>174</v>
      </c>
      <c r="AU335" s="236" t="s">
        <v>87</v>
      </c>
      <c r="AV335" s="13" t="s">
        <v>87</v>
      </c>
      <c r="AW335" s="13" t="s">
        <v>38</v>
      </c>
      <c r="AX335" s="13" t="s">
        <v>85</v>
      </c>
      <c r="AY335" s="236" t="s">
        <v>161</v>
      </c>
    </row>
    <row r="336" s="2" customFormat="1" ht="16.5" customHeight="1">
      <c r="A336" s="40"/>
      <c r="B336" s="41"/>
      <c r="C336" s="206" t="s">
        <v>564</v>
      </c>
      <c r="D336" s="206" t="s">
        <v>163</v>
      </c>
      <c r="E336" s="207" t="s">
        <v>565</v>
      </c>
      <c r="F336" s="208" t="s">
        <v>566</v>
      </c>
      <c r="G336" s="209" t="s">
        <v>567</v>
      </c>
      <c r="H336" s="210">
        <v>15</v>
      </c>
      <c r="I336" s="211"/>
      <c r="J336" s="212">
        <f>ROUND(I336*H336,2)</f>
        <v>0</v>
      </c>
      <c r="K336" s="208" t="s">
        <v>167</v>
      </c>
      <c r="L336" s="46"/>
      <c r="M336" s="213" t="s">
        <v>21</v>
      </c>
      <c r="N336" s="214" t="s">
        <v>48</v>
      </c>
      <c r="O336" s="86"/>
      <c r="P336" s="215">
        <f>O336*H336</f>
        <v>0</v>
      </c>
      <c r="Q336" s="215">
        <v>6.0000000000000002E-05</v>
      </c>
      <c r="R336" s="215">
        <f>Q336*H336</f>
        <v>0.00089999999999999998</v>
      </c>
      <c r="S336" s="215">
        <v>0</v>
      </c>
      <c r="T336" s="216">
        <f>S336*H336</f>
        <v>0</v>
      </c>
      <c r="U336" s="40"/>
      <c r="V336" s="40"/>
      <c r="W336" s="40"/>
      <c r="X336" s="40"/>
      <c r="Y336" s="40"/>
      <c r="Z336" s="40"/>
      <c r="AA336" s="40"/>
      <c r="AB336" s="40"/>
      <c r="AC336" s="40"/>
      <c r="AD336" s="40"/>
      <c r="AE336" s="40"/>
      <c r="AR336" s="217" t="s">
        <v>265</v>
      </c>
      <c r="AT336" s="217" t="s">
        <v>163</v>
      </c>
      <c r="AU336" s="217" t="s">
        <v>87</v>
      </c>
      <c r="AY336" s="19" t="s">
        <v>161</v>
      </c>
      <c r="BE336" s="218">
        <f>IF(N336="základní",J336,0)</f>
        <v>0</v>
      </c>
      <c r="BF336" s="218">
        <f>IF(N336="snížená",J336,0)</f>
        <v>0</v>
      </c>
      <c r="BG336" s="218">
        <f>IF(N336="zákl. přenesená",J336,0)</f>
        <v>0</v>
      </c>
      <c r="BH336" s="218">
        <f>IF(N336="sníž. přenesená",J336,0)</f>
        <v>0</v>
      </c>
      <c r="BI336" s="218">
        <f>IF(N336="nulová",J336,0)</f>
        <v>0</v>
      </c>
      <c r="BJ336" s="19" t="s">
        <v>85</v>
      </c>
      <c r="BK336" s="218">
        <f>ROUND(I336*H336,2)</f>
        <v>0</v>
      </c>
      <c r="BL336" s="19" t="s">
        <v>265</v>
      </c>
      <c r="BM336" s="217" t="s">
        <v>568</v>
      </c>
    </row>
    <row r="337" s="2" customFormat="1">
      <c r="A337" s="40"/>
      <c r="B337" s="41"/>
      <c r="C337" s="42"/>
      <c r="D337" s="219" t="s">
        <v>170</v>
      </c>
      <c r="E337" s="42"/>
      <c r="F337" s="220" t="s">
        <v>569</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170</v>
      </c>
      <c r="AU337" s="19" t="s">
        <v>87</v>
      </c>
    </row>
    <row r="338" s="2" customFormat="1">
      <c r="A338" s="40"/>
      <c r="B338" s="41"/>
      <c r="C338" s="42"/>
      <c r="D338" s="224" t="s">
        <v>172</v>
      </c>
      <c r="E338" s="42"/>
      <c r="F338" s="225" t="s">
        <v>570</v>
      </c>
      <c r="G338" s="42"/>
      <c r="H338" s="42"/>
      <c r="I338" s="221"/>
      <c r="J338" s="42"/>
      <c r="K338" s="42"/>
      <c r="L338" s="46"/>
      <c r="M338" s="222"/>
      <c r="N338" s="223"/>
      <c r="O338" s="86"/>
      <c r="P338" s="86"/>
      <c r="Q338" s="86"/>
      <c r="R338" s="86"/>
      <c r="S338" s="86"/>
      <c r="T338" s="87"/>
      <c r="U338" s="40"/>
      <c r="V338" s="40"/>
      <c r="W338" s="40"/>
      <c r="X338" s="40"/>
      <c r="Y338" s="40"/>
      <c r="Z338" s="40"/>
      <c r="AA338" s="40"/>
      <c r="AB338" s="40"/>
      <c r="AC338" s="40"/>
      <c r="AD338" s="40"/>
      <c r="AE338" s="40"/>
      <c r="AT338" s="19" t="s">
        <v>172</v>
      </c>
      <c r="AU338" s="19" t="s">
        <v>87</v>
      </c>
    </row>
    <row r="339" s="13" customFormat="1">
      <c r="A339" s="13"/>
      <c r="B339" s="226"/>
      <c r="C339" s="227"/>
      <c r="D339" s="224" t="s">
        <v>174</v>
      </c>
      <c r="E339" s="228" t="s">
        <v>21</v>
      </c>
      <c r="F339" s="229" t="s">
        <v>571</v>
      </c>
      <c r="G339" s="227"/>
      <c r="H339" s="230">
        <v>15</v>
      </c>
      <c r="I339" s="231"/>
      <c r="J339" s="227"/>
      <c r="K339" s="227"/>
      <c r="L339" s="232"/>
      <c r="M339" s="233"/>
      <c r="N339" s="234"/>
      <c r="O339" s="234"/>
      <c r="P339" s="234"/>
      <c r="Q339" s="234"/>
      <c r="R339" s="234"/>
      <c r="S339" s="234"/>
      <c r="T339" s="235"/>
      <c r="U339" s="13"/>
      <c r="V339" s="13"/>
      <c r="W339" s="13"/>
      <c r="X339" s="13"/>
      <c r="Y339" s="13"/>
      <c r="Z339" s="13"/>
      <c r="AA339" s="13"/>
      <c r="AB339" s="13"/>
      <c r="AC339" s="13"/>
      <c r="AD339" s="13"/>
      <c r="AE339" s="13"/>
      <c r="AT339" s="236" t="s">
        <v>174</v>
      </c>
      <c r="AU339" s="236" t="s">
        <v>87</v>
      </c>
      <c r="AV339" s="13" t="s">
        <v>87</v>
      </c>
      <c r="AW339" s="13" t="s">
        <v>38</v>
      </c>
      <c r="AX339" s="13" t="s">
        <v>85</v>
      </c>
      <c r="AY339" s="236" t="s">
        <v>161</v>
      </c>
    </row>
    <row r="340" s="2" customFormat="1" ht="16.5" customHeight="1">
      <c r="A340" s="40"/>
      <c r="B340" s="41"/>
      <c r="C340" s="248" t="s">
        <v>572</v>
      </c>
      <c r="D340" s="248" t="s">
        <v>178</v>
      </c>
      <c r="E340" s="249" t="s">
        <v>573</v>
      </c>
      <c r="F340" s="250" t="s">
        <v>574</v>
      </c>
      <c r="G340" s="251" t="s">
        <v>567</v>
      </c>
      <c r="H340" s="252">
        <v>15</v>
      </c>
      <c r="I340" s="253"/>
      <c r="J340" s="254">
        <f>ROUND(I340*H340,2)</f>
        <v>0</v>
      </c>
      <c r="K340" s="250" t="s">
        <v>21</v>
      </c>
      <c r="L340" s="255"/>
      <c r="M340" s="256" t="s">
        <v>21</v>
      </c>
      <c r="N340" s="257" t="s">
        <v>48</v>
      </c>
      <c r="O340" s="86"/>
      <c r="P340" s="215">
        <f>O340*H340</f>
        <v>0</v>
      </c>
      <c r="Q340" s="215">
        <v>0.001</v>
      </c>
      <c r="R340" s="215">
        <f>Q340*H340</f>
        <v>0.014999999999999999</v>
      </c>
      <c r="S340" s="215">
        <v>0</v>
      </c>
      <c r="T340" s="216">
        <f>S340*H340</f>
        <v>0</v>
      </c>
      <c r="U340" s="40"/>
      <c r="V340" s="40"/>
      <c r="W340" s="40"/>
      <c r="X340" s="40"/>
      <c r="Y340" s="40"/>
      <c r="Z340" s="40"/>
      <c r="AA340" s="40"/>
      <c r="AB340" s="40"/>
      <c r="AC340" s="40"/>
      <c r="AD340" s="40"/>
      <c r="AE340" s="40"/>
      <c r="AR340" s="217" t="s">
        <v>181</v>
      </c>
      <c r="AT340" s="217" t="s">
        <v>178</v>
      </c>
      <c r="AU340" s="217" t="s">
        <v>87</v>
      </c>
      <c r="AY340" s="19" t="s">
        <v>161</v>
      </c>
      <c r="BE340" s="218">
        <f>IF(N340="základní",J340,0)</f>
        <v>0</v>
      </c>
      <c r="BF340" s="218">
        <f>IF(N340="snížená",J340,0)</f>
        <v>0</v>
      </c>
      <c r="BG340" s="218">
        <f>IF(N340="zákl. přenesená",J340,0)</f>
        <v>0</v>
      </c>
      <c r="BH340" s="218">
        <f>IF(N340="sníž. přenesená",J340,0)</f>
        <v>0</v>
      </c>
      <c r="BI340" s="218">
        <f>IF(N340="nulová",J340,0)</f>
        <v>0</v>
      </c>
      <c r="BJ340" s="19" t="s">
        <v>85</v>
      </c>
      <c r="BK340" s="218">
        <f>ROUND(I340*H340,2)</f>
        <v>0</v>
      </c>
      <c r="BL340" s="19" t="s">
        <v>168</v>
      </c>
      <c r="BM340" s="217" t="s">
        <v>575</v>
      </c>
    </row>
    <row r="341" s="2" customFormat="1">
      <c r="A341" s="40"/>
      <c r="B341" s="41"/>
      <c r="C341" s="42"/>
      <c r="D341" s="224" t="s">
        <v>183</v>
      </c>
      <c r="E341" s="42"/>
      <c r="F341" s="225" t="s">
        <v>576</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9" t="s">
        <v>183</v>
      </c>
      <c r="AU341" s="19" t="s">
        <v>87</v>
      </c>
    </row>
    <row r="342" s="13" customFormat="1">
      <c r="A342" s="13"/>
      <c r="B342" s="226"/>
      <c r="C342" s="227"/>
      <c r="D342" s="224" t="s">
        <v>174</v>
      </c>
      <c r="E342" s="228" t="s">
        <v>21</v>
      </c>
      <c r="F342" s="229" t="s">
        <v>571</v>
      </c>
      <c r="G342" s="227"/>
      <c r="H342" s="230">
        <v>15</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174</v>
      </c>
      <c r="AU342" s="236" t="s">
        <v>87</v>
      </c>
      <c r="AV342" s="13" t="s">
        <v>87</v>
      </c>
      <c r="AW342" s="13" t="s">
        <v>38</v>
      </c>
      <c r="AX342" s="13" t="s">
        <v>85</v>
      </c>
      <c r="AY342" s="236" t="s">
        <v>161</v>
      </c>
    </row>
    <row r="343" s="2" customFormat="1" ht="16.5" customHeight="1">
      <c r="A343" s="40"/>
      <c r="B343" s="41"/>
      <c r="C343" s="206" t="s">
        <v>577</v>
      </c>
      <c r="D343" s="206" t="s">
        <v>163</v>
      </c>
      <c r="E343" s="207" t="s">
        <v>578</v>
      </c>
      <c r="F343" s="208" t="s">
        <v>579</v>
      </c>
      <c r="G343" s="209" t="s">
        <v>567</v>
      </c>
      <c r="H343" s="210">
        <v>171.52000000000001</v>
      </c>
      <c r="I343" s="211"/>
      <c r="J343" s="212">
        <f>ROUND(I343*H343,2)</f>
        <v>0</v>
      </c>
      <c r="K343" s="208" t="s">
        <v>167</v>
      </c>
      <c r="L343" s="46"/>
      <c r="M343" s="213" t="s">
        <v>21</v>
      </c>
      <c r="N343" s="214" t="s">
        <v>48</v>
      </c>
      <c r="O343" s="86"/>
      <c r="P343" s="215">
        <f>O343*H343</f>
        <v>0</v>
      </c>
      <c r="Q343" s="215">
        <v>5.0000000000000002E-05</v>
      </c>
      <c r="R343" s="215">
        <f>Q343*H343</f>
        <v>0.0085760000000000003</v>
      </c>
      <c r="S343" s="215">
        <v>0</v>
      </c>
      <c r="T343" s="216">
        <f>S343*H343</f>
        <v>0</v>
      </c>
      <c r="U343" s="40"/>
      <c r="V343" s="40"/>
      <c r="W343" s="40"/>
      <c r="X343" s="40"/>
      <c r="Y343" s="40"/>
      <c r="Z343" s="40"/>
      <c r="AA343" s="40"/>
      <c r="AB343" s="40"/>
      <c r="AC343" s="40"/>
      <c r="AD343" s="40"/>
      <c r="AE343" s="40"/>
      <c r="AR343" s="217" t="s">
        <v>265</v>
      </c>
      <c r="AT343" s="217" t="s">
        <v>163</v>
      </c>
      <c r="AU343" s="217" t="s">
        <v>87</v>
      </c>
      <c r="AY343" s="19" t="s">
        <v>161</v>
      </c>
      <c r="BE343" s="218">
        <f>IF(N343="základní",J343,0)</f>
        <v>0</v>
      </c>
      <c r="BF343" s="218">
        <f>IF(N343="snížená",J343,0)</f>
        <v>0</v>
      </c>
      <c r="BG343" s="218">
        <f>IF(N343="zákl. přenesená",J343,0)</f>
        <v>0</v>
      </c>
      <c r="BH343" s="218">
        <f>IF(N343="sníž. přenesená",J343,0)</f>
        <v>0</v>
      </c>
      <c r="BI343" s="218">
        <f>IF(N343="nulová",J343,0)</f>
        <v>0</v>
      </c>
      <c r="BJ343" s="19" t="s">
        <v>85</v>
      </c>
      <c r="BK343" s="218">
        <f>ROUND(I343*H343,2)</f>
        <v>0</v>
      </c>
      <c r="BL343" s="19" t="s">
        <v>265</v>
      </c>
      <c r="BM343" s="217" t="s">
        <v>580</v>
      </c>
    </row>
    <row r="344" s="2" customFormat="1">
      <c r="A344" s="40"/>
      <c r="B344" s="41"/>
      <c r="C344" s="42"/>
      <c r="D344" s="219" t="s">
        <v>170</v>
      </c>
      <c r="E344" s="42"/>
      <c r="F344" s="220" t="s">
        <v>581</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170</v>
      </c>
      <c r="AU344" s="19" t="s">
        <v>87</v>
      </c>
    </row>
    <row r="345" s="2" customFormat="1">
      <c r="A345" s="40"/>
      <c r="B345" s="41"/>
      <c r="C345" s="42"/>
      <c r="D345" s="224" t="s">
        <v>172</v>
      </c>
      <c r="E345" s="42"/>
      <c r="F345" s="225" t="s">
        <v>570</v>
      </c>
      <c r="G345" s="42"/>
      <c r="H345" s="42"/>
      <c r="I345" s="221"/>
      <c r="J345" s="42"/>
      <c r="K345" s="42"/>
      <c r="L345" s="46"/>
      <c r="M345" s="222"/>
      <c r="N345" s="223"/>
      <c r="O345" s="86"/>
      <c r="P345" s="86"/>
      <c r="Q345" s="86"/>
      <c r="R345" s="86"/>
      <c r="S345" s="86"/>
      <c r="T345" s="87"/>
      <c r="U345" s="40"/>
      <c r="V345" s="40"/>
      <c r="W345" s="40"/>
      <c r="X345" s="40"/>
      <c r="Y345" s="40"/>
      <c r="Z345" s="40"/>
      <c r="AA345" s="40"/>
      <c r="AB345" s="40"/>
      <c r="AC345" s="40"/>
      <c r="AD345" s="40"/>
      <c r="AE345" s="40"/>
      <c r="AT345" s="19" t="s">
        <v>172</v>
      </c>
      <c r="AU345" s="19" t="s">
        <v>87</v>
      </c>
    </row>
    <row r="346" s="13" customFormat="1">
      <c r="A346" s="13"/>
      <c r="B346" s="226"/>
      <c r="C346" s="227"/>
      <c r="D346" s="224" t="s">
        <v>174</v>
      </c>
      <c r="E346" s="228" t="s">
        <v>21</v>
      </c>
      <c r="F346" s="229" t="s">
        <v>582</v>
      </c>
      <c r="G346" s="227"/>
      <c r="H346" s="230">
        <v>171.52000000000001</v>
      </c>
      <c r="I346" s="231"/>
      <c r="J346" s="227"/>
      <c r="K346" s="227"/>
      <c r="L346" s="232"/>
      <c r="M346" s="233"/>
      <c r="N346" s="234"/>
      <c r="O346" s="234"/>
      <c r="P346" s="234"/>
      <c r="Q346" s="234"/>
      <c r="R346" s="234"/>
      <c r="S346" s="234"/>
      <c r="T346" s="235"/>
      <c r="U346" s="13"/>
      <c r="V346" s="13"/>
      <c r="W346" s="13"/>
      <c r="X346" s="13"/>
      <c r="Y346" s="13"/>
      <c r="Z346" s="13"/>
      <c r="AA346" s="13"/>
      <c r="AB346" s="13"/>
      <c r="AC346" s="13"/>
      <c r="AD346" s="13"/>
      <c r="AE346" s="13"/>
      <c r="AT346" s="236" t="s">
        <v>174</v>
      </c>
      <c r="AU346" s="236" t="s">
        <v>87</v>
      </c>
      <c r="AV346" s="13" t="s">
        <v>87</v>
      </c>
      <c r="AW346" s="13" t="s">
        <v>38</v>
      </c>
      <c r="AX346" s="13" t="s">
        <v>85</v>
      </c>
      <c r="AY346" s="236" t="s">
        <v>161</v>
      </c>
    </row>
    <row r="347" s="2" customFormat="1" ht="16.5" customHeight="1">
      <c r="A347" s="40"/>
      <c r="B347" s="41"/>
      <c r="C347" s="206" t="s">
        <v>583</v>
      </c>
      <c r="D347" s="206" t="s">
        <v>163</v>
      </c>
      <c r="E347" s="207" t="s">
        <v>584</v>
      </c>
      <c r="F347" s="208" t="s">
        <v>585</v>
      </c>
      <c r="G347" s="209" t="s">
        <v>567</v>
      </c>
      <c r="H347" s="210">
        <v>892.44000000000005</v>
      </c>
      <c r="I347" s="211"/>
      <c r="J347" s="212">
        <f>ROUND(I347*H347,2)</f>
        <v>0</v>
      </c>
      <c r="K347" s="208" t="s">
        <v>167</v>
      </c>
      <c r="L347" s="46"/>
      <c r="M347" s="213" t="s">
        <v>21</v>
      </c>
      <c r="N347" s="214" t="s">
        <v>48</v>
      </c>
      <c r="O347" s="86"/>
      <c r="P347" s="215">
        <f>O347*H347</f>
        <v>0</v>
      </c>
      <c r="Q347" s="215">
        <v>5.0000000000000002E-05</v>
      </c>
      <c r="R347" s="215">
        <f>Q347*H347</f>
        <v>0.044622000000000002</v>
      </c>
      <c r="S347" s="215">
        <v>0</v>
      </c>
      <c r="T347" s="216">
        <f>S347*H347</f>
        <v>0</v>
      </c>
      <c r="U347" s="40"/>
      <c r="V347" s="40"/>
      <c r="W347" s="40"/>
      <c r="X347" s="40"/>
      <c r="Y347" s="40"/>
      <c r="Z347" s="40"/>
      <c r="AA347" s="40"/>
      <c r="AB347" s="40"/>
      <c r="AC347" s="40"/>
      <c r="AD347" s="40"/>
      <c r="AE347" s="40"/>
      <c r="AR347" s="217" t="s">
        <v>265</v>
      </c>
      <c r="AT347" s="217" t="s">
        <v>163</v>
      </c>
      <c r="AU347" s="217" t="s">
        <v>87</v>
      </c>
      <c r="AY347" s="19" t="s">
        <v>161</v>
      </c>
      <c r="BE347" s="218">
        <f>IF(N347="základní",J347,0)</f>
        <v>0</v>
      </c>
      <c r="BF347" s="218">
        <f>IF(N347="snížená",J347,0)</f>
        <v>0</v>
      </c>
      <c r="BG347" s="218">
        <f>IF(N347="zákl. přenesená",J347,0)</f>
        <v>0</v>
      </c>
      <c r="BH347" s="218">
        <f>IF(N347="sníž. přenesená",J347,0)</f>
        <v>0</v>
      </c>
      <c r="BI347" s="218">
        <f>IF(N347="nulová",J347,0)</f>
        <v>0</v>
      </c>
      <c r="BJ347" s="19" t="s">
        <v>85</v>
      </c>
      <c r="BK347" s="218">
        <f>ROUND(I347*H347,2)</f>
        <v>0</v>
      </c>
      <c r="BL347" s="19" t="s">
        <v>265</v>
      </c>
      <c r="BM347" s="217" t="s">
        <v>586</v>
      </c>
    </row>
    <row r="348" s="2" customFormat="1">
      <c r="A348" s="40"/>
      <c r="B348" s="41"/>
      <c r="C348" s="42"/>
      <c r="D348" s="219" t="s">
        <v>170</v>
      </c>
      <c r="E348" s="42"/>
      <c r="F348" s="220" t="s">
        <v>587</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170</v>
      </c>
      <c r="AU348" s="19" t="s">
        <v>87</v>
      </c>
    </row>
    <row r="349" s="2" customFormat="1">
      <c r="A349" s="40"/>
      <c r="B349" s="41"/>
      <c r="C349" s="42"/>
      <c r="D349" s="224" t="s">
        <v>172</v>
      </c>
      <c r="E349" s="42"/>
      <c r="F349" s="225" t="s">
        <v>570</v>
      </c>
      <c r="G349" s="42"/>
      <c r="H349" s="42"/>
      <c r="I349" s="221"/>
      <c r="J349" s="42"/>
      <c r="K349" s="42"/>
      <c r="L349" s="46"/>
      <c r="M349" s="222"/>
      <c r="N349" s="223"/>
      <c r="O349" s="86"/>
      <c r="P349" s="86"/>
      <c r="Q349" s="86"/>
      <c r="R349" s="86"/>
      <c r="S349" s="86"/>
      <c r="T349" s="87"/>
      <c r="U349" s="40"/>
      <c r="V349" s="40"/>
      <c r="W349" s="40"/>
      <c r="X349" s="40"/>
      <c r="Y349" s="40"/>
      <c r="Z349" s="40"/>
      <c r="AA349" s="40"/>
      <c r="AB349" s="40"/>
      <c r="AC349" s="40"/>
      <c r="AD349" s="40"/>
      <c r="AE349" s="40"/>
      <c r="AT349" s="19" t="s">
        <v>172</v>
      </c>
      <c r="AU349" s="19" t="s">
        <v>87</v>
      </c>
    </row>
    <row r="350" s="13" customFormat="1">
      <c r="A350" s="13"/>
      <c r="B350" s="226"/>
      <c r="C350" s="227"/>
      <c r="D350" s="224" t="s">
        <v>174</v>
      </c>
      <c r="E350" s="228" t="s">
        <v>21</v>
      </c>
      <c r="F350" s="229" t="s">
        <v>588</v>
      </c>
      <c r="G350" s="227"/>
      <c r="H350" s="230">
        <v>892.44000000000005</v>
      </c>
      <c r="I350" s="231"/>
      <c r="J350" s="227"/>
      <c r="K350" s="227"/>
      <c r="L350" s="232"/>
      <c r="M350" s="233"/>
      <c r="N350" s="234"/>
      <c r="O350" s="234"/>
      <c r="P350" s="234"/>
      <c r="Q350" s="234"/>
      <c r="R350" s="234"/>
      <c r="S350" s="234"/>
      <c r="T350" s="235"/>
      <c r="U350" s="13"/>
      <c r="V350" s="13"/>
      <c r="W350" s="13"/>
      <c r="X350" s="13"/>
      <c r="Y350" s="13"/>
      <c r="Z350" s="13"/>
      <c r="AA350" s="13"/>
      <c r="AB350" s="13"/>
      <c r="AC350" s="13"/>
      <c r="AD350" s="13"/>
      <c r="AE350" s="13"/>
      <c r="AT350" s="236" t="s">
        <v>174</v>
      </c>
      <c r="AU350" s="236" t="s">
        <v>87</v>
      </c>
      <c r="AV350" s="13" t="s">
        <v>87</v>
      </c>
      <c r="AW350" s="13" t="s">
        <v>38</v>
      </c>
      <c r="AX350" s="13" t="s">
        <v>85</v>
      </c>
      <c r="AY350" s="236" t="s">
        <v>161</v>
      </c>
    </row>
    <row r="351" s="2" customFormat="1" ht="16.5" customHeight="1">
      <c r="A351" s="40"/>
      <c r="B351" s="41"/>
      <c r="C351" s="248" t="s">
        <v>589</v>
      </c>
      <c r="D351" s="248" t="s">
        <v>178</v>
      </c>
      <c r="E351" s="249" t="s">
        <v>590</v>
      </c>
      <c r="F351" s="250" t="s">
        <v>591</v>
      </c>
      <c r="G351" s="251" t="s">
        <v>201</v>
      </c>
      <c r="H351" s="252">
        <v>79.400000000000006</v>
      </c>
      <c r="I351" s="253"/>
      <c r="J351" s="254">
        <f>ROUND(I351*H351,2)</f>
        <v>0</v>
      </c>
      <c r="K351" s="250" t="s">
        <v>21</v>
      </c>
      <c r="L351" s="255"/>
      <c r="M351" s="256" t="s">
        <v>21</v>
      </c>
      <c r="N351" s="257" t="s">
        <v>48</v>
      </c>
      <c r="O351" s="86"/>
      <c r="P351" s="215">
        <f>O351*H351</f>
        <v>0</v>
      </c>
      <c r="Q351" s="215">
        <v>0.013400000000000001</v>
      </c>
      <c r="R351" s="215">
        <f>Q351*H351</f>
        <v>1.06396</v>
      </c>
      <c r="S351" s="215">
        <v>0</v>
      </c>
      <c r="T351" s="216">
        <f>S351*H351</f>
        <v>0</v>
      </c>
      <c r="U351" s="40"/>
      <c r="V351" s="40"/>
      <c r="W351" s="40"/>
      <c r="X351" s="40"/>
      <c r="Y351" s="40"/>
      <c r="Z351" s="40"/>
      <c r="AA351" s="40"/>
      <c r="AB351" s="40"/>
      <c r="AC351" s="40"/>
      <c r="AD351" s="40"/>
      <c r="AE351" s="40"/>
      <c r="AR351" s="217" t="s">
        <v>181</v>
      </c>
      <c r="AT351" s="217" t="s">
        <v>178</v>
      </c>
      <c r="AU351" s="217" t="s">
        <v>87</v>
      </c>
      <c r="AY351" s="19" t="s">
        <v>161</v>
      </c>
      <c r="BE351" s="218">
        <f>IF(N351="základní",J351,0)</f>
        <v>0</v>
      </c>
      <c r="BF351" s="218">
        <f>IF(N351="snížená",J351,0)</f>
        <v>0</v>
      </c>
      <c r="BG351" s="218">
        <f>IF(N351="zákl. přenesená",J351,0)</f>
        <v>0</v>
      </c>
      <c r="BH351" s="218">
        <f>IF(N351="sníž. přenesená",J351,0)</f>
        <v>0</v>
      </c>
      <c r="BI351" s="218">
        <f>IF(N351="nulová",J351,0)</f>
        <v>0</v>
      </c>
      <c r="BJ351" s="19" t="s">
        <v>85</v>
      </c>
      <c r="BK351" s="218">
        <f>ROUND(I351*H351,2)</f>
        <v>0</v>
      </c>
      <c r="BL351" s="19" t="s">
        <v>168</v>
      </c>
      <c r="BM351" s="217" t="s">
        <v>592</v>
      </c>
    </row>
    <row r="352" s="2" customFormat="1">
      <c r="A352" s="40"/>
      <c r="B352" s="41"/>
      <c r="C352" s="42"/>
      <c r="D352" s="224" t="s">
        <v>183</v>
      </c>
      <c r="E352" s="42"/>
      <c r="F352" s="225" t="s">
        <v>446</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183</v>
      </c>
      <c r="AU352" s="19" t="s">
        <v>87</v>
      </c>
    </row>
    <row r="353" s="13" customFormat="1">
      <c r="A353" s="13"/>
      <c r="B353" s="226"/>
      <c r="C353" s="227"/>
      <c r="D353" s="224" t="s">
        <v>174</v>
      </c>
      <c r="E353" s="228" t="s">
        <v>21</v>
      </c>
      <c r="F353" s="229" t="s">
        <v>593</v>
      </c>
      <c r="G353" s="227"/>
      <c r="H353" s="230">
        <v>66.599999999999994</v>
      </c>
      <c r="I353" s="231"/>
      <c r="J353" s="227"/>
      <c r="K353" s="227"/>
      <c r="L353" s="232"/>
      <c r="M353" s="233"/>
      <c r="N353" s="234"/>
      <c r="O353" s="234"/>
      <c r="P353" s="234"/>
      <c r="Q353" s="234"/>
      <c r="R353" s="234"/>
      <c r="S353" s="234"/>
      <c r="T353" s="235"/>
      <c r="U353" s="13"/>
      <c r="V353" s="13"/>
      <c r="W353" s="13"/>
      <c r="X353" s="13"/>
      <c r="Y353" s="13"/>
      <c r="Z353" s="13"/>
      <c r="AA353" s="13"/>
      <c r="AB353" s="13"/>
      <c r="AC353" s="13"/>
      <c r="AD353" s="13"/>
      <c r="AE353" s="13"/>
      <c r="AT353" s="236" t="s">
        <v>174</v>
      </c>
      <c r="AU353" s="236" t="s">
        <v>87</v>
      </c>
      <c r="AV353" s="13" t="s">
        <v>87</v>
      </c>
      <c r="AW353" s="13" t="s">
        <v>38</v>
      </c>
      <c r="AX353" s="13" t="s">
        <v>77</v>
      </c>
      <c r="AY353" s="236" t="s">
        <v>161</v>
      </c>
    </row>
    <row r="354" s="13" customFormat="1">
      <c r="A354" s="13"/>
      <c r="B354" s="226"/>
      <c r="C354" s="227"/>
      <c r="D354" s="224" t="s">
        <v>174</v>
      </c>
      <c r="E354" s="228" t="s">
        <v>21</v>
      </c>
      <c r="F354" s="229" t="s">
        <v>594</v>
      </c>
      <c r="G354" s="227"/>
      <c r="H354" s="230">
        <v>12.800000000000001</v>
      </c>
      <c r="I354" s="231"/>
      <c r="J354" s="227"/>
      <c r="K354" s="227"/>
      <c r="L354" s="232"/>
      <c r="M354" s="233"/>
      <c r="N354" s="234"/>
      <c r="O354" s="234"/>
      <c r="P354" s="234"/>
      <c r="Q354" s="234"/>
      <c r="R354" s="234"/>
      <c r="S354" s="234"/>
      <c r="T354" s="235"/>
      <c r="U354" s="13"/>
      <c r="V354" s="13"/>
      <c r="W354" s="13"/>
      <c r="X354" s="13"/>
      <c r="Y354" s="13"/>
      <c r="Z354" s="13"/>
      <c r="AA354" s="13"/>
      <c r="AB354" s="13"/>
      <c r="AC354" s="13"/>
      <c r="AD354" s="13"/>
      <c r="AE354" s="13"/>
      <c r="AT354" s="236" t="s">
        <v>174</v>
      </c>
      <c r="AU354" s="236" t="s">
        <v>87</v>
      </c>
      <c r="AV354" s="13" t="s">
        <v>87</v>
      </c>
      <c r="AW354" s="13" t="s">
        <v>38</v>
      </c>
      <c r="AX354" s="13" t="s">
        <v>77</v>
      </c>
      <c r="AY354" s="236" t="s">
        <v>161</v>
      </c>
    </row>
    <row r="355" s="14" customFormat="1">
      <c r="A355" s="14"/>
      <c r="B355" s="237"/>
      <c r="C355" s="238"/>
      <c r="D355" s="224" t="s">
        <v>174</v>
      </c>
      <c r="E355" s="239" t="s">
        <v>21</v>
      </c>
      <c r="F355" s="240" t="s">
        <v>177</v>
      </c>
      <c r="G355" s="238"/>
      <c r="H355" s="241">
        <v>79.400000000000006</v>
      </c>
      <c r="I355" s="242"/>
      <c r="J355" s="238"/>
      <c r="K355" s="238"/>
      <c r="L355" s="243"/>
      <c r="M355" s="244"/>
      <c r="N355" s="245"/>
      <c r="O355" s="245"/>
      <c r="P355" s="245"/>
      <c r="Q355" s="245"/>
      <c r="R355" s="245"/>
      <c r="S355" s="245"/>
      <c r="T355" s="246"/>
      <c r="U355" s="14"/>
      <c r="V355" s="14"/>
      <c r="W355" s="14"/>
      <c r="X355" s="14"/>
      <c r="Y355" s="14"/>
      <c r="Z355" s="14"/>
      <c r="AA355" s="14"/>
      <c r="AB355" s="14"/>
      <c r="AC355" s="14"/>
      <c r="AD355" s="14"/>
      <c r="AE355" s="14"/>
      <c r="AT355" s="247" t="s">
        <v>174</v>
      </c>
      <c r="AU355" s="247" t="s">
        <v>87</v>
      </c>
      <c r="AV355" s="14" t="s">
        <v>168</v>
      </c>
      <c r="AW355" s="14" t="s">
        <v>38</v>
      </c>
      <c r="AX355" s="14" t="s">
        <v>85</v>
      </c>
      <c r="AY355" s="247" t="s">
        <v>161</v>
      </c>
    </row>
    <row r="356" s="2" customFormat="1" ht="24.15" customHeight="1">
      <c r="A356" s="40"/>
      <c r="B356" s="41"/>
      <c r="C356" s="206" t="s">
        <v>595</v>
      </c>
      <c r="D356" s="206" t="s">
        <v>163</v>
      </c>
      <c r="E356" s="207" t="s">
        <v>596</v>
      </c>
      <c r="F356" s="208" t="s">
        <v>597</v>
      </c>
      <c r="G356" s="209" t="s">
        <v>166</v>
      </c>
      <c r="H356" s="210">
        <v>0.087999999999999995</v>
      </c>
      <c r="I356" s="211"/>
      <c r="J356" s="212">
        <f>ROUND(I356*H356,2)</f>
        <v>0</v>
      </c>
      <c r="K356" s="208" t="s">
        <v>167</v>
      </c>
      <c r="L356" s="46"/>
      <c r="M356" s="213" t="s">
        <v>21</v>
      </c>
      <c r="N356" s="214" t="s">
        <v>48</v>
      </c>
      <c r="O356" s="86"/>
      <c r="P356" s="215">
        <f>O356*H356</f>
        <v>0</v>
      </c>
      <c r="Q356" s="215">
        <v>0</v>
      </c>
      <c r="R356" s="215">
        <f>Q356*H356</f>
        <v>0</v>
      </c>
      <c r="S356" s="215">
        <v>0</v>
      </c>
      <c r="T356" s="216">
        <f>S356*H356</f>
        <v>0</v>
      </c>
      <c r="U356" s="40"/>
      <c r="V356" s="40"/>
      <c r="W356" s="40"/>
      <c r="X356" s="40"/>
      <c r="Y356" s="40"/>
      <c r="Z356" s="40"/>
      <c r="AA356" s="40"/>
      <c r="AB356" s="40"/>
      <c r="AC356" s="40"/>
      <c r="AD356" s="40"/>
      <c r="AE356" s="40"/>
      <c r="AR356" s="217" t="s">
        <v>265</v>
      </c>
      <c r="AT356" s="217" t="s">
        <v>163</v>
      </c>
      <c r="AU356" s="217" t="s">
        <v>87</v>
      </c>
      <c r="AY356" s="19" t="s">
        <v>161</v>
      </c>
      <c r="BE356" s="218">
        <f>IF(N356="základní",J356,0)</f>
        <v>0</v>
      </c>
      <c r="BF356" s="218">
        <f>IF(N356="snížená",J356,0)</f>
        <v>0</v>
      </c>
      <c r="BG356" s="218">
        <f>IF(N356="zákl. přenesená",J356,0)</f>
        <v>0</v>
      </c>
      <c r="BH356" s="218">
        <f>IF(N356="sníž. přenesená",J356,0)</f>
        <v>0</v>
      </c>
      <c r="BI356" s="218">
        <f>IF(N356="nulová",J356,0)</f>
        <v>0</v>
      </c>
      <c r="BJ356" s="19" t="s">
        <v>85</v>
      </c>
      <c r="BK356" s="218">
        <f>ROUND(I356*H356,2)</f>
        <v>0</v>
      </c>
      <c r="BL356" s="19" t="s">
        <v>265</v>
      </c>
      <c r="BM356" s="217" t="s">
        <v>598</v>
      </c>
    </row>
    <row r="357" s="2" customFormat="1">
      <c r="A357" s="40"/>
      <c r="B357" s="41"/>
      <c r="C357" s="42"/>
      <c r="D357" s="219" t="s">
        <v>170</v>
      </c>
      <c r="E357" s="42"/>
      <c r="F357" s="220" t="s">
        <v>599</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170</v>
      </c>
      <c r="AU357" s="19" t="s">
        <v>87</v>
      </c>
    </row>
    <row r="358" s="2" customFormat="1">
      <c r="A358" s="40"/>
      <c r="B358" s="41"/>
      <c r="C358" s="42"/>
      <c r="D358" s="224" t="s">
        <v>172</v>
      </c>
      <c r="E358" s="42"/>
      <c r="F358" s="225" t="s">
        <v>600</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172</v>
      </c>
      <c r="AU358" s="19" t="s">
        <v>87</v>
      </c>
    </row>
    <row r="359" s="2" customFormat="1" ht="16.5" customHeight="1">
      <c r="A359" s="40"/>
      <c r="B359" s="41"/>
      <c r="C359" s="206" t="s">
        <v>601</v>
      </c>
      <c r="D359" s="206" t="s">
        <v>163</v>
      </c>
      <c r="E359" s="207" t="s">
        <v>602</v>
      </c>
      <c r="F359" s="208" t="s">
        <v>603</v>
      </c>
      <c r="G359" s="209" t="s">
        <v>382</v>
      </c>
      <c r="H359" s="210">
        <v>1</v>
      </c>
      <c r="I359" s="211"/>
      <c r="J359" s="212">
        <f>ROUND(I359*H359,2)</f>
        <v>0</v>
      </c>
      <c r="K359" s="208" t="s">
        <v>21</v>
      </c>
      <c r="L359" s="46"/>
      <c r="M359" s="213" t="s">
        <v>21</v>
      </c>
      <c r="N359" s="214" t="s">
        <v>48</v>
      </c>
      <c r="O359" s="86"/>
      <c r="P359" s="215">
        <f>O359*H359</f>
        <v>0</v>
      </c>
      <c r="Q359" s="215">
        <v>0</v>
      </c>
      <c r="R359" s="215">
        <f>Q359*H359</f>
        <v>0</v>
      </c>
      <c r="S359" s="215">
        <v>0</v>
      </c>
      <c r="T359" s="216">
        <f>S359*H359</f>
        <v>0</v>
      </c>
      <c r="U359" s="40"/>
      <c r="V359" s="40"/>
      <c r="W359" s="40"/>
      <c r="X359" s="40"/>
      <c r="Y359" s="40"/>
      <c r="Z359" s="40"/>
      <c r="AA359" s="40"/>
      <c r="AB359" s="40"/>
      <c r="AC359" s="40"/>
      <c r="AD359" s="40"/>
      <c r="AE359" s="40"/>
      <c r="AR359" s="217" t="s">
        <v>168</v>
      </c>
      <c r="AT359" s="217" t="s">
        <v>163</v>
      </c>
      <c r="AU359" s="217" t="s">
        <v>87</v>
      </c>
      <c r="AY359" s="19" t="s">
        <v>161</v>
      </c>
      <c r="BE359" s="218">
        <f>IF(N359="základní",J359,0)</f>
        <v>0</v>
      </c>
      <c r="BF359" s="218">
        <f>IF(N359="snížená",J359,0)</f>
        <v>0</v>
      </c>
      <c r="BG359" s="218">
        <f>IF(N359="zákl. přenesená",J359,0)</f>
        <v>0</v>
      </c>
      <c r="BH359" s="218">
        <f>IF(N359="sníž. přenesená",J359,0)</f>
        <v>0</v>
      </c>
      <c r="BI359" s="218">
        <f>IF(N359="nulová",J359,0)</f>
        <v>0</v>
      </c>
      <c r="BJ359" s="19" t="s">
        <v>85</v>
      </c>
      <c r="BK359" s="218">
        <f>ROUND(I359*H359,2)</f>
        <v>0</v>
      </c>
      <c r="BL359" s="19" t="s">
        <v>168</v>
      </c>
      <c r="BM359" s="217" t="s">
        <v>604</v>
      </c>
    </row>
    <row r="360" s="2" customFormat="1">
      <c r="A360" s="40"/>
      <c r="B360" s="41"/>
      <c r="C360" s="42"/>
      <c r="D360" s="224" t="s">
        <v>183</v>
      </c>
      <c r="E360" s="42"/>
      <c r="F360" s="225" t="s">
        <v>605</v>
      </c>
      <c r="G360" s="42"/>
      <c r="H360" s="42"/>
      <c r="I360" s="221"/>
      <c r="J360" s="42"/>
      <c r="K360" s="42"/>
      <c r="L360" s="46"/>
      <c r="M360" s="222"/>
      <c r="N360" s="223"/>
      <c r="O360" s="86"/>
      <c r="P360" s="86"/>
      <c r="Q360" s="86"/>
      <c r="R360" s="86"/>
      <c r="S360" s="86"/>
      <c r="T360" s="87"/>
      <c r="U360" s="40"/>
      <c r="V360" s="40"/>
      <c r="W360" s="40"/>
      <c r="X360" s="40"/>
      <c r="Y360" s="40"/>
      <c r="Z360" s="40"/>
      <c r="AA360" s="40"/>
      <c r="AB360" s="40"/>
      <c r="AC360" s="40"/>
      <c r="AD360" s="40"/>
      <c r="AE360" s="40"/>
      <c r="AT360" s="19" t="s">
        <v>183</v>
      </c>
      <c r="AU360" s="19" t="s">
        <v>87</v>
      </c>
    </row>
    <row r="361" s="12" customFormat="1" ht="25.92" customHeight="1">
      <c r="A361" s="12"/>
      <c r="B361" s="190"/>
      <c r="C361" s="191"/>
      <c r="D361" s="192" t="s">
        <v>76</v>
      </c>
      <c r="E361" s="193" t="s">
        <v>178</v>
      </c>
      <c r="F361" s="193" t="s">
        <v>606</v>
      </c>
      <c r="G361" s="191"/>
      <c r="H361" s="191"/>
      <c r="I361" s="194"/>
      <c r="J361" s="195">
        <f>BK361</f>
        <v>0</v>
      </c>
      <c r="K361" s="191"/>
      <c r="L361" s="196"/>
      <c r="M361" s="197"/>
      <c r="N361" s="198"/>
      <c r="O361" s="198"/>
      <c r="P361" s="199">
        <f>P362</f>
        <v>0</v>
      </c>
      <c r="Q361" s="198"/>
      <c r="R361" s="199">
        <f>R362</f>
        <v>0.59445999999999999</v>
      </c>
      <c r="S361" s="198"/>
      <c r="T361" s="200">
        <f>T362</f>
        <v>0</v>
      </c>
      <c r="U361" s="12"/>
      <c r="V361" s="12"/>
      <c r="W361" s="12"/>
      <c r="X361" s="12"/>
      <c r="Y361" s="12"/>
      <c r="Z361" s="12"/>
      <c r="AA361" s="12"/>
      <c r="AB361" s="12"/>
      <c r="AC361" s="12"/>
      <c r="AD361" s="12"/>
      <c r="AE361" s="12"/>
      <c r="AR361" s="201" t="s">
        <v>185</v>
      </c>
      <c r="AT361" s="202" t="s">
        <v>76</v>
      </c>
      <c r="AU361" s="202" t="s">
        <v>77</v>
      </c>
      <c r="AY361" s="201" t="s">
        <v>161</v>
      </c>
      <c r="BK361" s="203">
        <f>BK362</f>
        <v>0</v>
      </c>
    </row>
    <row r="362" s="12" customFormat="1" ht="22.8" customHeight="1">
      <c r="A362" s="12"/>
      <c r="B362" s="190"/>
      <c r="C362" s="191"/>
      <c r="D362" s="192" t="s">
        <v>76</v>
      </c>
      <c r="E362" s="204" t="s">
        <v>607</v>
      </c>
      <c r="F362" s="204" t="s">
        <v>608</v>
      </c>
      <c r="G362" s="191"/>
      <c r="H362" s="191"/>
      <c r="I362" s="194"/>
      <c r="J362" s="205">
        <f>BK362</f>
        <v>0</v>
      </c>
      <c r="K362" s="191"/>
      <c r="L362" s="196"/>
      <c r="M362" s="197"/>
      <c r="N362" s="198"/>
      <c r="O362" s="198"/>
      <c r="P362" s="199">
        <f>SUM(P363:P370)</f>
        <v>0</v>
      </c>
      <c r="Q362" s="198"/>
      <c r="R362" s="199">
        <f>SUM(R363:R370)</f>
        <v>0.59445999999999999</v>
      </c>
      <c r="S362" s="198"/>
      <c r="T362" s="200">
        <f>SUM(T363:T370)</f>
        <v>0</v>
      </c>
      <c r="U362" s="12"/>
      <c r="V362" s="12"/>
      <c r="W362" s="12"/>
      <c r="X362" s="12"/>
      <c r="Y362" s="12"/>
      <c r="Z362" s="12"/>
      <c r="AA362" s="12"/>
      <c r="AB362" s="12"/>
      <c r="AC362" s="12"/>
      <c r="AD362" s="12"/>
      <c r="AE362" s="12"/>
      <c r="AR362" s="201" t="s">
        <v>185</v>
      </c>
      <c r="AT362" s="202" t="s">
        <v>76</v>
      </c>
      <c r="AU362" s="202" t="s">
        <v>85</v>
      </c>
      <c r="AY362" s="201" t="s">
        <v>161</v>
      </c>
      <c r="BK362" s="203">
        <f>SUM(BK363:BK370)</f>
        <v>0</v>
      </c>
    </row>
    <row r="363" s="2" customFormat="1" ht="24.15" customHeight="1">
      <c r="A363" s="40"/>
      <c r="B363" s="41"/>
      <c r="C363" s="206" t="s">
        <v>609</v>
      </c>
      <c r="D363" s="206" t="s">
        <v>163</v>
      </c>
      <c r="E363" s="207" t="s">
        <v>610</v>
      </c>
      <c r="F363" s="208" t="s">
        <v>611</v>
      </c>
      <c r="G363" s="209" t="s">
        <v>232</v>
      </c>
      <c r="H363" s="210">
        <v>1</v>
      </c>
      <c r="I363" s="211"/>
      <c r="J363" s="212">
        <f>ROUND(I363*H363,2)</f>
        <v>0</v>
      </c>
      <c r="K363" s="208" t="s">
        <v>167</v>
      </c>
      <c r="L363" s="46"/>
      <c r="M363" s="213" t="s">
        <v>21</v>
      </c>
      <c r="N363" s="214" t="s">
        <v>48</v>
      </c>
      <c r="O363" s="86"/>
      <c r="P363" s="215">
        <f>O363*H363</f>
        <v>0</v>
      </c>
      <c r="Q363" s="215">
        <v>0.37430000000000002</v>
      </c>
      <c r="R363" s="215">
        <f>Q363*H363</f>
        <v>0.37430000000000002</v>
      </c>
      <c r="S363" s="215">
        <v>0</v>
      </c>
      <c r="T363" s="216">
        <f>S363*H363</f>
        <v>0</v>
      </c>
      <c r="U363" s="40"/>
      <c r="V363" s="40"/>
      <c r="W363" s="40"/>
      <c r="X363" s="40"/>
      <c r="Y363" s="40"/>
      <c r="Z363" s="40"/>
      <c r="AA363" s="40"/>
      <c r="AB363" s="40"/>
      <c r="AC363" s="40"/>
      <c r="AD363" s="40"/>
      <c r="AE363" s="40"/>
      <c r="AR363" s="217" t="s">
        <v>559</v>
      </c>
      <c r="AT363" s="217" t="s">
        <v>163</v>
      </c>
      <c r="AU363" s="217" t="s">
        <v>87</v>
      </c>
      <c r="AY363" s="19" t="s">
        <v>161</v>
      </c>
      <c r="BE363" s="218">
        <f>IF(N363="základní",J363,0)</f>
        <v>0</v>
      </c>
      <c r="BF363" s="218">
        <f>IF(N363="snížená",J363,0)</f>
        <v>0</v>
      </c>
      <c r="BG363" s="218">
        <f>IF(N363="zákl. přenesená",J363,0)</f>
        <v>0</v>
      </c>
      <c r="BH363" s="218">
        <f>IF(N363="sníž. přenesená",J363,0)</f>
        <v>0</v>
      </c>
      <c r="BI363" s="218">
        <f>IF(N363="nulová",J363,0)</f>
        <v>0</v>
      </c>
      <c r="BJ363" s="19" t="s">
        <v>85</v>
      </c>
      <c r="BK363" s="218">
        <f>ROUND(I363*H363,2)</f>
        <v>0</v>
      </c>
      <c r="BL363" s="19" t="s">
        <v>559</v>
      </c>
      <c r="BM363" s="217" t="s">
        <v>612</v>
      </c>
    </row>
    <row r="364" s="2" customFormat="1">
      <c r="A364" s="40"/>
      <c r="B364" s="41"/>
      <c r="C364" s="42"/>
      <c r="D364" s="219" t="s">
        <v>170</v>
      </c>
      <c r="E364" s="42"/>
      <c r="F364" s="220" t="s">
        <v>613</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9" t="s">
        <v>170</v>
      </c>
      <c r="AU364" s="19" t="s">
        <v>87</v>
      </c>
    </row>
    <row r="365" s="13" customFormat="1">
      <c r="A365" s="13"/>
      <c r="B365" s="226"/>
      <c r="C365" s="227"/>
      <c r="D365" s="224" t="s">
        <v>174</v>
      </c>
      <c r="E365" s="228" t="s">
        <v>21</v>
      </c>
      <c r="F365" s="229" t="s">
        <v>614</v>
      </c>
      <c r="G365" s="227"/>
      <c r="H365" s="230">
        <v>1</v>
      </c>
      <c r="I365" s="231"/>
      <c r="J365" s="227"/>
      <c r="K365" s="227"/>
      <c r="L365" s="232"/>
      <c r="M365" s="233"/>
      <c r="N365" s="234"/>
      <c r="O365" s="234"/>
      <c r="P365" s="234"/>
      <c r="Q365" s="234"/>
      <c r="R365" s="234"/>
      <c r="S365" s="234"/>
      <c r="T365" s="235"/>
      <c r="U365" s="13"/>
      <c r="V365" s="13"/>
      <c r="W365" s="13"/>
      <c r="X365" s="13"/>
      <c r="Y365" s="13"/>
      <c r="Z365" s="13"/>
      <c r="AA365" s="13"/>
      <c r="AB365" s="13"/>
      <c r="AC365" s="13"/>
      <c r="AD365" s="13"/>
      <c r="AE365" s="13"/>
      <c r="AT365" s="236" t="s">
        <v>174</v>
      </c>
      <c r="AU365" s="236" t="s">
        <v>87</v>
      </c>
      <c r="AV365" s="13" t="s">
        <v>87</v>
      </c>
      <c r="AW365" s="13" t="s">
        <v>38</v>
      </c>
      <c r="AX365" s="13" t="s">
        <v>85</v>
      </c>
      <c r="AY365" s="236" t="s">
        <v>161</v>
      </c>
    </row>
    <row r="366" s="2" customFormat="1" ht="16.5" customHeight="1">
      <c r="A366" s="40"/>
      <c r="B366" s="41"/>
      <c r="C366" s="248" t="s">
        <v>615</v>
      </c>
      <c r="D366" s="248" t="s">
        <v>178</v>
      </c>
      <c r="E366" s="249" t="s">
        <v>616</v>
      </c>
      <c r="F366" s="250" t="s">
        <v>617</v>
      </c>
      <c r="G366" s="251" t="s">
        <v>232</v>
      </c>
      <c r="H366" s="252">
        <v>1</v>
      </c>
      <c r="I366" s="253"/>
      <c r="J366" s="254">
        <f>ROUND(I366*H366,2)</f>
        <v>0</v>
      </c>
      <c r="K366" s="250" t="s">
        <v>21</v>
      </c>
      <c r="L366" s="255"/>
      <c r="M366" s="256" t="s">
        <v>21</v>
      </c>
      <c r="N366" s="257" t="s">
        <v>48</v>
      </c>
      <c r="O366" s="86"/>
      <c r="P366" s="215">
        <f>O366*H366</f>
        <v>0</v>
      </c>
      <c r="Q366" s="215">
        <v>0.028000000000000001</v>
      </c>
      <c r="R366" s="215">
        <f>Q366*H366</f>
        <v>0.028000000000000001</v>
      </c>
      <c r="S366" s="215">
        <v>0</v>
      </c>
      <c r="T366" s="216">
        <f>S366*H366</f>
        <v>0</v>
      </c>
      <c r="U366" s="40"/>
      <c r="V366" s="40"/>
      <c r="W366" s="40"/>
      <c r="X366" s="40"/>
      <c r="Y366" s="40"/>
      <c r="Z366" s="40"/>
      <c r="AA366" s="40"/>
      <c r="AB366" s="40"/>
      <c r="AC366" s="40"/>
      <c r="AD366" s="40"/>
      <c r="AE366" s="40"/>
      <c r="AR366" s="217" t="s">
        <v>618</v>
      </c>
      <c r="AT366" s="217" t="s">
        <v>178</v>
      </c>
      <c r="AU366" s="217" t="s">
        <v>87</v>
      </c>
      <c r="AY366" s="19" t="s">
        <v>161</v>
      </c>
      <c r="BE366" s="218">
        <f>IF(N366="základní",J366,0)</f>
        <v>0</v>
      </c>
      <c r="BF366" s="218">
        <f>IF(N366="snížená",J366,0)</f>
        <v>0</v>
      </c>
      <c r="BG366" s="218">
        <f>IF(N366="zákl. přenesená",J366,0)</f>
        <v>0</v>
      </c>
      <c r="BH366" s="218">
        <f>IF(N366="sníž. přenesená",J366,0)</f>
        <v>0</v>
      </c>
      <c r="BI366" s="218">
        <f>IF(N366="nulová",J366,0)</f>
        <v>0</v>
      </c>
      <c r="BJ366" s="19" t="s">
        <v>85</v>
      </c>
      <c r="BK366" s="218">
        <f>ROUND(I366*H366,2)</f>
        <v>0</v>
      </c>
      <c r="BL366" s="19" t="s">
        <v>618</v>
      </c>
      <c r="BM366" s="217" t="s">
        <v>619</v>
      </c>
    </row>
    <row r="367" s="2" customFormat="1" ht="16.5" customHeight="1">
      <c r="A367" s="40"/>
      <c r="B367" s="41"/>
      <c r="C367" s="206" t="s">
        <v>620</v>
      </c>
      <c r="D367" s="206" t="s">
        <v>163</v>
      </c>
      <c r="E367" s="207" t="s">
        <v>621</v>
      </c>
      <c r="F367" s="208" t="s">
        <v>622</v>
      </c>
      <c r="G367" s="209" t="s">
        <v>232</v>
      </c>
      <c r="H367" s="210">
        <v>1</v>
      </c>
      <c r="I367" s="211"/>
      <c r="J367" s="212">
        <f>ROUND(I367*H367,2)</f>
        <v>0</v>
      </c>
      <c r="K367" s="208" t="s">
        <v>167</v>
      </c>
      <c r="L367" s="46"/>
      <c r="M367" s="213" t="s">
        <v>21</v>
      </c>
      <c r="N367" s="214" t="s">
        <v>48</v>
      </c>
      <c r="O367" s="86"/>
      <c r="P367" s="215">
        <f>O367*H367</f>
        <v>0</v>
      </c>
      <c r="Q367" s="215">
        <v>0.18765999999999999</v>
      </c>
      <c r="R367" s="215">
        <f>Q367*H367</f>
        <v>0.18765999999999999</v>
      </c>
      <c r="S367" s="215">
        <v>0</v>
      </c>
      <c r="T367" s="216">
        <f>S367*H367</f>
        <v>0</v>
      </c>
      <c r="U367" s="40"/>
      <c r="V367" s="40"/>
      <c r="W367" s="40"/>
      <c r="X367" s="40"/>
      <c r="Y367" s="40"/>
      <c r="Z367" s="40"/>
      <c r="AA367" s="40"/>
      <c r="AB367" s="40"/>
      <c r="AC367" s="40"/>
      <c r="AD367" s="40"/>
      <c r="AE367" s="40"/>
      <c r="AR367" s="217" t="s">
        <v>559</v>
      </c>
      <c r="AT367" s="217" t="s">
        <v>163</v>
      </c>
      <c r="AU367" s="217" t="s">
        <v>87</v>
      </c>
      <c r="AY367" s="19" t="s">
        <v>161</v>
      </c>
      <c r="BE367" s="218">
        <f>IF(N367="základní",J367,0)</f>
        <v>0</v>
      </c>
      <c r="BF367" s="218">
        <f>IF(N367="snížená",J367,0)</f>
        <v>0</v>
      </c>
      <c r="BG367" s="218">
        <f>IF(N367="zákl. přenesená",J367,0)</f>
        <v>0</v>
      </c>
      <c r="BH367" s="218">
        <f>IF(N367="sníž. přenesená",J367,0)</f>
        <v>0</v>
      </c>
      <c r="BI367" s="218">
        <f>IF(N367="nulová",J367,0)</f>
        <v>0</v>
      </c>
      <c r="BJ367" s="19" t="s">
        <v>85</v>
      </c>
      <c r="BK367" s="218">
        <f>ROUND(I367*H367,2)</f>
        <v>0</v>
      </c>
      <c r="BL367" s="19" t="s">
        <v>559</v>
      </c>
      <c r="BM367" s="217" t="s">
        <v>623</v>
      </c>
    </row>
    <row r="368" s="2" customFormat="1">
      <c r="A368" s="40"/>
      <c r="B368" s="41"/>
      <c r="C368" s="42"/>
      <c r="D368" s="219" t="s">
        <v>170</v>
      </c>
      <c r="E368" s="42"/>
      <c r="F368" s="220" t="s">
        <v>624</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170</v>
      </c>
      <c r="AU368" s="19" t="s">
        <v>87</v>
      </c>
    </row>
    <row r="369" s="13" customFormat="1">
      <c r="A369" s="13"/>
      <c r="B369" s="226"/>
      <c r="C369" s="227"/>
      <c r="D369" s="224" t="s">
        <v>174</v>
      </c>
      <c r="E369" s="228" t="s">
        <v>21</v>
      </c>
      <c r="F369" s="229" t="s">
        <v>625</v>
      </c>
      <c r="G369" s="227"/>
      <c r="H369" s="230">
        <v>1</v>
      </c>
      <c r="I369" s="231"/>
      <c r="J369" s="227"/>
      <c r="K369" s="227"/>
      <c r="L369" s="232"/>
      <c r="M369" s="233"/>
      <c r="N369" s="234"/>
      <c r="O369" s="234"/>
      <c r="P369" s="234"/>
      <c r="Q369" s="234"/>
      <c r="R369" s="234"/>
      <c r="S369" s="234"/>
      <c r="T369" s="235"/>
      <c r="U369" s="13"/>
      <c r="V369" s="13"/>
      <c r="W369" s="13"/>
      <c r="X369" s="13"/>
      <c r="Y369" s="13"/>
      <c r="Z369" s="13"/>
      <c r="AA369" s="13"/>
      <c r="AB369" s="13"/>
      <c r="AC369" s="13"/>
      <c r="AD369" s="13"/>
      <c r="AE369" s="13"/>
      <c r="AT369" s="236" t="s">
        <v>174</v>
      </c>
      <c r="AU369" s="236" t="s">
        <v>87</v>
      </c>
      <c r="AV369" s="13" t="s">
        <v>87</v>
      </c>
      <c r="AW369" s="13" t="s">
        <v>38</v>
      </c>
      <c r="AX369" s="13" t="s">
        <v>85</v>
      </c>
      <c r="AY369" s="236" t="s">
        <v>161</v>
      </c>
    </row>
    <row r="370" s="2" customFormat="1" ht="24.15" customHeight="1">
      <c r="A370" s="40"/>
      <c r="B370" s="41"/>
      <c r="C370" s="248" t="s">
        <v>626</v>
      </c>
      <c r="D370" s="248" t="s">
        <v>178</v>
      </c>
      <c r="E370" s="249" t="s">
        <v>627</v>
      </c>
      <c r="F370" s="250" t="s">
        <v>628</v>
      </c>
      <c r="G370" s="251" t="s">
        <v>232</v>
      </c>
      <c r="H370" s="252">
        <v>1</v>
      </c>
      <c r="I370" s="253"/>
      <c r="J370" s="254">
        <f>ROUND(I370*H370,2)</f>
        <v>0</v>
      </c>
      <c r="K370" s="250" t="s">
        <v>21</v>
      </c>
      <c r="L370" s="255"/>
      <c r="M370" s="269" t="s">
        <v>21</v>
      </c>
      <c r="N370" s="270" t="s">
        <v>48</v>
      </c>
      <c r="O370" s="271"/>
      <c r="P370" s="272">
        <f>O370*H370</f>
        <v>0</v>
      </c>
      <c r="Q370" s="272">
        <v>0.0044999999999999997</v>
      </c>
      <c r="R370" s="272">
        <f>Q370*H370</f>
        <v>0.0044999999999999997</v>
      </c>
      <c r="S370" s="272">
        <v>0</v>
      </c>
      <c r="T370" s="273">
        <f>S370*H370</f>
        <v>0</v>
      </c>
      <c r="U370" s="40"/>
      <c r="V370" s="40"/>
      <c r="W370" s="40"/>
      <c r="X370" s="40"/>
      <c r="Y370" s="40"/>
      <c r="Z370" s="40"/>
      <c r="AA370" s="40"/>
      <c r="AB370" s="40"/>
      <c r="AC370" s="40"/>
      <c r="AD370" s="40"/>
      <c r="AE370" s="40"/>
      <c r="AR370" s="217" t="s">
        <v>618</v>
      </c>
      <c r="AT370" s="217" t="s">
        <v>178</v>
      </c>
      <c r="AU370" s="217" t="s">
        <v>87</v>
      </c>
      <c r="AY370" s="19" t="s">
        <v>161</v>
      </c>
      <c r="BE370" s="218">
        <f>IF(N370="základní",J370,0)</f>
        <v>0</v>
      </c>
      <c r="BF370" s="218">
        <f>IF(N370="snížená",J370,0)</f>
        <v>0</v>
      </c>
      <c r="BG370" s="218">
        <f>IF(N370="zákl. přenesená",J370,0)</f>
        <v>0</v>
      </c>
      <c r="BH370" s="218">
        <f>IF(N370="sníž. přenesená",J370,0)</f>
        <v>0</v>
      </c>
      <c r="BI370" s="218">
        <f>IF(N370="nulová",J370,0)</f>
        <v>0</v>
      </c>
      <c r="BJ370" s="19" t="s">
        <v>85</v>
      </c>
      <c r="BK370" s="218">
        <f>ROUND(I370*H370,2)</f>
        <v>0</v>
      </c>
      <c r="BL370" s="19" t="s">
        <v>618</v>
      </c>
      <c r="BM370" s="217" t="s">
        <v>629</v>
      </c>
    </row>
    <row r="371" s="2" customFormat="1" ht="6.96" customHeight="1">
      <c r="A371" s="40"/>
      <c r="B371" s="61"/>
      <c r="C371" s="62"/>
      <c r="D371" s="62"/>
      <c r="E371" s="62"/>
      <c r="F371" s="62"/>
      <c r="G371" s="62"/>
      <c r="H371" s="62"/>
      <c r="I371" s="62"/>
      <c r="J371" s="62"/>
      <c r="K371" s="62"/>
      <c r="L371" s="46"/>
      <c r="M371" s="40"/>
      <c r="O371" s="40"/>
      <c r="P371" s="40"/>
      <c r="Q371" s="40"/>
      <c r="R371" s="40"/>
      <c r="S371" s="40"/>
      <c r="T371" s="40"/>
      <c r="U371" s="40"/>
      <c r="V371" s="40"/>
      <c r="W371" s="40"/>
      <c r="X371" s="40"/>
      <c r="Y371" s="40"/>
      <c r="Z371" s="40"/>
      <c r="AA371" s="40"/>
      <c r="AB371" s="40"/>
      <c r="AC371" s="40"/>
      <c r="AD371" s="40"/>
      <c r="AE371" s="40"/>
    </row>
  </sheetData>
  <sheetProtection sheet="1" autoFilter="0" formatColumns="0" formatRows="0" objects="1" scenarios="1" spinCount="100000" saltValue="jNxPmH39Zh3NRAVSv/9Rqkjy3TbuSiJZQkI3tj0m1gGOh84kKfj665PJ5jwTjwkUbsljmfFfj+FNz+VJ4dvikw==" hashValue="rBV/sfhhMM8j7NE1DygmyVP/gWLW2wDOHHsPeW3j0b/HdnaNHbRfa7LbQb+GiwaN6G6Xa9fx72VNWKVRnrEx/w==" algorithmName="SHA-512" password="CC35"/>
  <autoFilter ref="C90:K370"/>
  <mergeCells count="9">
    <mergeCell ref="E7:H7"/>
    <mergeCell ref="E9:H9"/>
    <mergeCell ref="E18:H18"/>
    <mergeCell ref="E27:H27"/>
    <mergeCell ref="E48:H48"/>
    <mergeCell ref="E50:H50"/>
    <mergeCell ref="E81:H81"/>
    <mergeCell ref="E83:H83"/>
    <mergeCell ref="L2:V2"/>
  </mergeCells>
  <hyperlinks>
    <hyperlink ref="F95" r:id="rId1" display="https://podminky.urs.cz/item/CS_URS_2025_01/292111111"/>
    <hyperlink ref="F107" r:id="rId2" display="https://podminky.urs.cz/item/CS_URS_2025_01/292111112"/>
    <hyperlink ref="F173" r:id="rId3" display="https://podminky.urs.cz/item/CS_URS_2025_01/891181295"/>
    <hyperlink ref="F183" r:id="rId4" display="https://podminky.urs.cz/item/CS_URS_2025_01/891311222"/>
    <hyperlink ref="F199" r:id="rId5" display="https://podminky.urs.cz/item/CS_URS_2025_01/891351222"/>
    <hyperlink ref="F204" r:id="rId6" display="https://podminky.urs.cz/item/CS_URS_2025_01/891371222"/>
    <hyperlink ref="F209" r:id="rId7" display="https://podminky.urs.cz/item/CS_URS_2025_01/891391222"/>
    <hyperlink ref="F214" r:id="rId8" display="https://podminky.urs.cz/item/CS_URS_2025_01/899102112"/>
    <hyperlink ref="F219" r:id="rId9" display="https://podminky.urs.cz/item/CS_URS_2025_01/899503111"/>
    <hyperlink ref="F231" r:id="rId10" display="https://podminky.urs.cz/item/CS_URS_2025_01/934956126"/>
    <hyperlink ref="F235" r:id="rId11" display="https://podminky.urs.cz/item/CS_URS_2025_01/953943122"/>
    <hyperlink ref="F246" r:id="rId12" display="https://podminky.urs.cz/item/CS_URS_2025_01/953943123"/>
    <hyperlink ref="F273" r:id="rId13" display="https://podminky.urs.cz/item/CS_URS_2025_01/953943125"/>
    <hyperlink ref="F300" r:id="rId14" display="https://podminky.urs.cz/item/CS_URS_2025_01/998323011"/>
    <hyperlink ref="F305" r:id="rId15" display="https://podminky.urs.cz/item/CS_URS_2025_01/724149101"/>
    <hyperlink ref="F311" r:id="rId16" display="https://podminky.urs.cz/item/CS_URS_2025_01/998724101"/>
    <hyperlink ref="F315" r:id="rId17" display="https://podminky.urs.cz/item/CS_URS_2025_01/741122102"/>
    <hyperlink ref="F320" r:id="rId18" display="https://podminky.urs.cz/item/CS_URS_2025_01/741128021"/>
    <hyperlink ref="F324" r:id="rId19" display="https://podminky.urs.cz/item/CS_URS_2025_01/998741101"/>
    <hyperlink ref="F328" r:id="rId20" display="https://podminky.urs.cz/item/CS_URS_2025_01/767831022"/>
    <hyperlink ref="F337" r:id="rId21" display="https://podminky.urs.cz/item/CS_URS_2025_01/767995113"/>
    <hyperlink ref="F344" r:id="rId22" display="https://podminky.urs.cz/item/CS_URS_2025_01/767995115"/>
    <hyperlink ref="F348" r:id="rId23" display="https://podminky.urs.cz/item/CS_URS_2025_01/767995116"/>
    <hyperlink ref="F357" r:id="rId24" display="https://podminky.urs.cz/item/CS_URS_2025_01/998767101"/>
    <hyperlink ref="F364" r:id="rId25" display="https://podminky.urs.cz/item/CS_URS_2025_01/460841111"/>
    <hyperlink ref="F368" r:id="rId26" display="https://podminky.urs.cz/item/CS_URS_2025_01/46084122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630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ROUND((SUM(BE82:BE230)),  2)</f>
        <v>0</v>
      </c>
      <c r="G33" s="40"/>
      <c r="H33" s="40"/>
      <c r="I33" s="150">
        <v>0.20999999999999999</v>
      </c>
      <c r="J33" s="149">
        <f>ROUND(((SUM(BE82:BE230))*I33),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ROUND((SUM(BF82:BF230)),  2)</f>
        <v>0</v>
      </c>
      <c r="G34" s="40"/>
      <c r="H34" s="40"/>
      <c r="I34" s="150">
        <v>0.12</v>
      </c>
      <c r="J34" s="149">
        <f>ROUND(((SUM(BF82:BF230))*I34),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ROUND((SUM(BG82:BG230)),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ROUND((SUM(BH82:BH230)),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ROUND((SUM(BI82:BI230)),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PS 01.2 - Technologie jezu - elektro část</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144</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631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632</v>
      </c>
      <c r="E62" s="176"/>
      <c r="F62" s="176"/>
      <c r="G62" s="176"/>
      <c r="H62" s="176"/>
      <c r="I62" s="176"/>
      <c r="J62" s="177">
        <f>J97</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146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Jez Šargoun, Malá Voda - rekonstrukce</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128</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PS 01.2 - Technologie jezu - elektro část</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U Šargounského mlýna</v>
      </c>
      <c r="G76" s="42"/>
      <c r="H76" s="42"/>
      <c r="I76" s="34" t="s">
        <v>24</v>
      </c>
      <c r="J76" s="74" t="str">
        <f>IF(J12="","",J12)</f>
        <v>14. 4. 2021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26</v>
      </c>
      <c r="D78" s="42"/>
      <c r="E78" s="42"/>
      <c r="F78" s="29" t="str">
        <f>E15</f>
        <v>Povodí Moravy, státní podnik</v>
      </c>
      <c r="G78" s="42"/>
      <c r="H78" s="42"/>
      <c r="I78" s="34" t="s">
        <v>34</v>
      </c>
      <c r="J78" s="38" t="str">
        <f>E21</f>
        <v>HG Partner s.r.o.</v>
      </c>
      <c r="K78" s="42"/>
      <c r="L78" s="136"/>
      <c r="S78" s="40"/>
      <c r="T78" s="40"/>
      <c r="U78" s="40"/>
      <c r="V78" s="40"/>
      <c r="W78" s="40"/>
      <c r="X78" s="40"/>
      <c r="Y78" s="40"/>
      <c r="Z78" s="40"/>
      <c r="AA78" s="40"/>
      <c r="AB78" s="40"/>
      <c r="AC78" s="40"/>
      <c r="AD78" s="40"/>
      <c r="AE78" s="40"/>
    </row>
    <row r="79" s="2" customFormat="1" ht="15.15" customHeight="1">
      <c r="A79" s="40"/>
      <c r="B79" s="41"/>
      <c r="C79" s="34" t="s">
        <v>32</v>
      </c>
      <c r="D79" s="42"/>
      <c r="E79" s="42"/>
      <c r="F79" s="29" t="str">
        <f>IF(E18="","",E18)</f>
        <v>Vyplň údaj</v>
      </c>
      <c r="G79" s="42"/>
      <c r="H79" s="42"/>
      <c r="I79" s="34" t="s">
        <v>39</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147</v>
      </c>
      <c r="D81" s="182" t="s">
        <v>62</v>
      </c>
      <c r="E81" s="182" t="s">
        <v>58</v>
      </c>
      <c r="F81" s="182" t="s">
        <v>59</v>
      </c>
      <c r="G81" s="182" t="s">
        <v>148</v>
      </c>
      <c r="H81" s="182" t="s">
        <v>149</v>
      </c>
      <c r="I81" s="182" t="s">
        <v>150</v>
      </c>
      <c r="J81" s="182" t="s">
        <v>132</v>
      </c>
      <c r="K81" s="183" t="s">
        <v>151</v>
      </c>
      <c r="L81" s="184"/>
      <c r="M81" s="94" t="s">
        <v>21</v>
      </c>
      <c r="N81" s="95" t="s">
        <v>47</v>
      </c>
      <c r="O81" s="95" t="s">
        <v>152</v>
      </c>
      <c r="P81" s="95" t="s">
        <v>153</v>
      </c>
      <c r="Q81" s="95" t="s">
        <v>154</v>
      </c>
      <c r="R81" s="95" t="s">
        <v>155</v>
      </c>
      <c r="S81" s="95" t="s">
        <v>156</v>
      </c>
      <c r="T81" s="96" t="s">
        <v>157</v>
      </c>
      <c r="U81" s="179"/>
      <c r="V81" s="179"/>
      <c r="W81" s="179"/>
      <c r="X81" s="179"/>
      <c r="Y81" s="179"/>
      <c r="Z81" s="179"/>
      <c r="AA81" s="179"/>
      <c r="AB81" s="179"/>
      <c r="AC81" s="179"/>
      <c r="AD81" s="179"/>
      <c r="AE81" s="179"/>
    </row>
    <row r="82" s="2" customFormat="1" ht="22.8" customHeight="1">
      <c r="A82" s="40"/>
      <c r="B82" s="41"/>
      <c r="C82" s="101" t="s">
        <v>158</v>
      </c>
      <c r="D82" s="42"/>
      <c r="E82" s="42"/>
      <c r="F82" s="42"/>
      <c r="G82" s="42"/>
      <c r="H82" s="42"/>
      <c r="I82" s="42"/>
      <c r="J82" s="185">
        <f>BK82</f>
        <v>0</v>
      </c>
      <c r="K82" s="42"/>
      <c r="L82" s="46"/>
      <c r="M82" s="97"/>
      <c r="N82" s="186"/>
      <c r="O82" s="98"/>
      <c r="P82" s="187">
        <f>P83</f>
        <v>0</v>
      </c>
      <c r="Q82" s="98"/>
      <c r="R82" s="187">
        <f>R83</f>
        <v>0</v>
      </c>
      <c r="S82" s="98"/>
      <c r="T82" s="188">
        <f>T83</f>
        <v>0</v>
      </c>
      <c r="U82" s="40"/>
      <c r="V82" s="40"/>
      <c r="W82" s="40"/>
      <c r="X82" s="40"/>
      <c r="Y82" s="40"/>
      <c r="Z82" s="40"/>
      <c r="AA82" s="40"/>
      <c r="AB82" s="40"/>
      <c r="AC82" s="40"/>
      <c r="AD82" s="40"/>
      <c r="AE82" s="40"/>
      <c r="AT82" s="19" t="s">
        <v>76</v>
      </c>
      <c r="AU82" s="19" t="s">
        <v>133</v>
      </c>
      <c r="BK82" s="189">
        <f>BK83</f>
        <v>0</v>
      </c>
    </row>
    <row r="83" s="12" customFormat="1" ht="25.92" customHeight="1">
      <c r="A83" s="12"/>
      <c r="B83" s="190"/>
      <c r="C83" s="191"/>
      <c r="D83" s="192" t="s">
        <v>76</v>
      </c>
      <c r="E83" s="193" t="s">
        <v>178</v>
      </c>
      <c r="F83" s="193" t="s">
        <v>606</v>
      </c>
      <c r="G83" s="191"/>
      <c r="H83" s="191"/>
      <c r="I83" s="194"/>
      <c r="J83" s="195">
        <f>BK83</f>
        <v>0</v>
      </c>
      <c r="K83" s="191"/>
      <c r="L83" s="196"/>
      <c r="M83" s="197"/>
      <c r="N83" s="198"/>
      <c r="O83" s="198"/>
      <c r="P83" s="199">
        <f>P84+P97</f>
        <v>0</v>
      </c>
      <c r="Q83" s="198"/>
      <c r="R83" s="199">
        <f>R84+R97</f>
        <v>0</v>
      </c>
      <c r="S83" s="198"/>
      <c r="T83" s="200">
        <f>T84+T97</f>
        <v>0</v>
      </c>
      <c r="U83" s="12"/>
      <c r="V83" s="12"/>
      <c r="W83" s="12"/>
      <c r="X83" s="12"/>
      <c r="Y83" s="12"/>
      <c r="Z83" s="12"/>
      <c r="AA83" s="12"/>
      <c r="AB83" s="12"/>
      <c r="AC83" s="12"/>
      <c r="AD83" s="12"/>
      <c r="AE83" s="12"/>
      <c r="AR83" s="201" t="s">
        <v>185</v>
      </c>
      <c r="AT83" s="202" t="s">
        <v>76</v>
      </c>
      <c r="AU83" s="202" t="s">
        <v>77</v>
      </c>
      <c r="AY83" s="201" t="s">
        <v>161</v>
      </c>
      <c r="BK83" s="203">
        <f>BK84+BK97</f>
        <v>0</v>
      </c>
    </row>
    <row r="84" s="12" customFormat="1" ht="22.8" customHeight="1">
      <c r="A84" s="12"/>
      <c r="B84" s="190"/>
      <c r="C84" s="191"/>
      <c r="D84" s="192" t="s">
        <v>76</v>
      </c>
      <c r="E84" s="204" t="s">
        <v>633</v>
      </c>
      <c r="F84" s="204" t="s">
        <v>634</v>
      </c>
      <c r="G84" s="191"/>
      <c r="H84" s="191"/>
      <c r="I84" s="194"/>
      <c r="J84" s="205">
        <f>BK84</f>
        <v>0</v>
      </c>
      <c r="K84" s="191"/>
      <c r="L84" s="196"/>
      <c r="M84" s="197"/>
      <c r="N84" s="198"/>
      <c r="O84" s="198"/>
      <c r="P84" s="199">
        <f>SUM(P85:P96)</f>
        <v>0</v>
      </c>
      <c r="Q84" s="198"/>
      <c r="R84" s="199">
        <f>SUM(R85:R96)</f>
        <v>0</v>
      </c>
      <c r="S84" s="198"/>
      <c r="T84" s="200">
        <f>SUM(T85:T96)</f>
        <v>0</v>
      </c>
      <c r="U84" s="12"/>
      <c r="V84" s="12"/>
      <c r="W84" s="12"/>
      <c r="X84" s="12"/>
      <c r="Y84" s="12"/>
      <c r="Z84" s="12"/>
      <c r="AA84" s="12"/>
      <c r="AB84" s="12"/>
      <c r="AC84" s="12"/>
      <c r="AD84" s="12"/>
      <c r="AE84" s="12"/>
      <c r="AR84" s="201" t="s">
        <v>185</v>
      </c>
      <c r="AT84" s="202" t="s">
        <v>76</v>
      </c>
      <c r="AU84" s="202" t="s">
        <v>85</v>
      </c>
      <c r="AY84" s="201" t="s">
        <v>161</v>
      </c>
      <c r="BK84" s="203">
        <f>SUM(BK85:BK96)</f>
        <v>0</v>
      </c>
    </row>
    <row r="85" s="2" customFormat="1" ht="16.5" customHeight="1">
      <c r="A85" s="40"/>
      <c r="B85" s="41"/>
      <c r="C85" s="206" t="s">
        <v>635</v>
      </c>
      <c r="D85" s="206" t="s">
        <v>163</v>
      </c>
      <c r="E85" s="207" t="s">
        <v>636</v>
      </c>
      <c r="F85" s="208" t="s">
        <v>637</v>
      </c>
      <c r="G85" s="209" t="s">
        <v>488</v>
      </c>
      <c r="H85" s="210">
        <v>1</v>
      </c>
      <c r="I85" s="211"/>
      <c r="J85" s="212">
        <f>ROUND(I85*H85,2)</f>
        <v>0</v>
      </c>
      <c r="K85" s="208" t="s">
        <v>21</v>
      </c>
      <c r="L85" s="46"/>
      <c r="M85" s="213" t="s">
        <v>21</v>
      </c>
      <c r="N85" s="214" t="s">
        <v>48</v>
      </c>
      <c r="O85" s="86"/>
      <c r="P85" s="215">
        <f>O85*H85</f>
        <v>0</v>
      </c>
      <c r="Q85" s="215">
        <v>0</v>
      </c>
      <c r="R85" s="215">
        <f>Q85*H85</f>
        <v>0</v>
      </c>
      <c r="S85" s="215">
        <v>0</v>
      </c>
      <c r="T85" s="216">
        <f>S85*H85</f>
        <v>0</v>
      </c>
      <c r="U85" s="40"/>
      <c r="V85" s="40"/>
      <c r="W85" s="40"/>
      <c r="X85" s="40"/>
      <c r="Y85" s="40"/>
      <c r="Z85" s="40"/>
      <c r="AA85" s="40"/>
      <c r="AB85" s="40"/>
      <c r="AC85" s="40"/>
      <c r="AD85" s="40"/>
      <c r="AE85" s="40"/>
      <c r="AR85" s="217" t="s">
        <v>168</v>
      </c>
      <c r="AT85" s="217" t="s">
        <v>163</v>
      </c>
      <c r="AU85" s="217" t="s">
        <v>87</v>
      </c>
      <c r="AY85" s="19" t="s">
        <v>161</v>
      </c>
      <c r="BE85" s="218">
        <f>IF(N85="základní",J85,0)</f>
        <v>0</v>
      </c>
      <c r="BF85" s="218">
        <f>IF(N85="snížená",J85,0)</f>
        <v>0</v>
      </c>
      <c r="BG85" s="218">
        <f>IF(N85="zákl. přenesená",J85,0)</f>
        <v>0</v>
      </c>
      <c r="BH85" s="218">
        <f>IF(N85="sníž. přenesená",J85,0)</f>
        <v>0</v>
      </c>
      <c r="BI85" s="218">
        <f>IF(N85="nulová",J85,0)</f>
        <v>0</v>
      </c>
      <c r="BJ85" s="19" t="s">
        <v>85</v>
      </c>
      <c r="BK85" s="218">
        <f>ROUND(I85*H85,2)</f>
        <v>0</v>
      </c>
      <c r="BL85" s="19" t="s">
        <v>168</v>
      </c>
      <c r="BM85" s="217" t="s">
        <v>638</v>
      </c>
    </row>
    <row r="86" s="2" customFormat="1">
      <c r="A86" s="40"/>
      <c r="B86" s="41"/>
      <c r="C86" s="42"/>
      <c r="D86" s="224" t="s">
        <v>183</v>
      </c>
      <c r="E86" s="42"/>
      <c r="F86" s="225" t="s">
        <v>639</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183</v>
      </c>
      <c r="AU86" s="19" t="s">
        <v>87</v>
      </c>
    </row>
    <row r="87" s="2" customFormat="1" ht="16.5" customHeight="1">
      <c r="A87" s="40"/>
      <c r="B87" s="41"/>
      <c r="C87" s="206" t="s">
        <v>640</v>
      </c>
      <c r="D87" s="206" t="s">
        <v>163</v>
      </c>
      <c r="E87" s="207" t="s">
        <v>641</v>
      </c>
      <c r="F87" s="208" t="s">
        <v>642</v>
      </c>
      <c r="G87" s="209" t="s">
        <v>488</v>
      </c>
      <c r="H87" s="210">
        <v>1</v>
      </c>
      <c r="I87" s="211"/>
      <c r="J87" s="212">
        <f>ROUND(I87*H87,2)</f>
        <v>0</v>
      </c>
      <c r="K87" s="208" t="s">
        <v>21</v>
      </c>
      <c r="L87" s="46"/>
      <c r="M87" s="213" t="s">
        <v>21</v>
      </c>
      <c r="N87" s="214" t="s">
        <v>48</v>
      </c>
      <c r="O87" s="86"/>
      <c r="P87" s="215">
        <f>O87*H87</f>
        <v>0</v>
      </c>
      <c r="Q87" s="215">
        <v>0</v>
      </c>
      <c r="R87" s="215">
        <f>Q87*H87</f>
        <v>0</v>
      </c>
      <c r="S87" s="215">
        <v>0</v>
      </c>
      <c r="T87" s="216">
        <f>S87*H87</f>
        <v>0</v>
      </c>
      <c r="U87" s="40"/>
      <c r="V87" s="40"/>
      <c r="W87" s="40"/>
      <c r="X87" s="40"/>
      <c r="Y87" s="40"/>
      <c r="Z87" s="40"/>
      <c r="AA87" s="40"/>
      <c r="AB87" s="40"/>
      <c r="AC87" s="40"/>
      <c r="AD87" s="40"/>
      <c r="AE87" s="40"/>
      <c r="AR87" s="217" t="s">
        <v>168</v>
      </c>
      <c r="AT87" s="217" t="s">
        <v>163</v>
      </c>
      <c r="AU87" s="217" t="s">
        <v>87</v>
      </c>
      <c r="AY87" s="19" t="s">
        <v>161</v>
      </c>
      <c r="BE87" s="218">
        <f>IF(N87="základní",J87,0)</f>
        <v>0</v>
      </c>
      <c r="BF87" s="218">
        <f>IF(N87="snížená",J87,0)</f>
        <v>0</v>
      </c>
      <c r="BG87" s="218">
        <f>IF(N87="zákl. přenesená",J87,0)</f>
        <v>0</v>
      </c>
      <c r="BH87" s="218">
        <f>IF(N87="sníž. přenesená",J87,0)</f>
        <v>0</v>
      </c>
      <c r="BI87" s="218">
        <f>IF(N87="nulová",J87,0)</f>
        <v>0</v>
      </c>
      <c r="BJ87" s="19" t="s">
        <v>85</v>
      </c>
      <c r="BK87" s="218">
        <f>ROUND(I87*H87,2)</f>
        <v>0</v>
      </c>
      <c r="BL87" s="19" t="s">
        <v>168</v>
      </c>
      <c r="BM87" s="217" t="s">
        <v>643</v>
      </c>
    </row>
    <row r="88" s="2" customFormat="1">
      <c r="A88" s="40"/>
      <c r="B88" s="41"/>
      <c r="C88" s="42"/>
      <c r="D88" s="224" t="s">
        <v>183</v>
      </c>
      <c r="E88" s="42"/>
      <c r="F88" s="225" t="s">
        <v>644</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9" t="s">
        <v>183</v>
      </c>
      <c r="AU88" s="19" t="s">
        <v>87</v>
      </c>
    </row>
    <row r="89" s="2" customFormat="1" ht="16.5" customHeight="1">
      <c r="A89" s="40"/>
      <c r="B89" s="41"/>
      <c r="C89" s="206" t="s">
        <v>645</v>
      </c>
      <c r="D89" s="206" t="s">
        <v>163</v>
      </c>
      <c r="E89" s="207" t="s">
        <v>646</v>
      </c>
      <c r="F89" s="208" t="s">
        <v>647</v>
      </c>
      <c r="G89" s="209" t="s">
        <v>488</v>
      </c>
      <c r="H89" s="210">
        <v>1</v>
      </c>
      <c r="I89" s="211"/>
      <c r="J89" s="212">
        <f>ROUND(I89*H89,2)</f>
        <v>0</v>
      </c>
      <c r="K89" s="208" t="s">
        <v>21</v>
      </c>
      <c r="L89" s="46"/>
      <c r="M89" s="213" t="s">
        <v>21</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168</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168</v>
      </c>
      <c r="BM89" s="217" t="s">
        <v>648</v>
      </c>
    </row>
    <row r="90" s="2" customFormat="1">
      <c r="A90" s="40"/>
      <c r="B90" s="41"/>
      <c r="C90" s="42"/>
      <c r="D90" s="224" t="s">
        <v>183</v>
      </c>
      <c r="E90" s="42"/>
      <c r="F90" s="225" t="s">
        <v>649</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183</v>
      </c>
      <c r="AU90" s="19" t="s">
        <v>87</v>
      </c>
    </row>
    <row r="91" s="2" customFormat="1" ht="16.5" customHeight="1">
      <c r="A91" s="40"/>
      <c r="B91" s="41"/>
      <c r="C91" s="206" t="s">
        <v>650</v>
      </c>
      <c r="D91" s="206" t="s">
        <v>163</v>
      </c>
      <c r="E91" s="207" t="s">
        <v>651</v>
      </c>
      <c r="F91" s="208" t="s">
        <v>652</v>
      </c>
      <c r="G91" s="209" t="s">
        <v>488</v>
      </c>
      <c r="H91" s="210">
        <v>1</v>
      </c>
      <c r="I91" s="211"/>
      <c r="J91" s="212">
        <f>ROUND(I91*H91,2)</f>
        <v>0</v>
      </c>
      <c r="K91" s="208" t="s">
        <v>21</v>
      </c>
      <c r="L91" s="46"/>
      <c r="M91" s="213" t="s">
        <v>21</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168</v>
      </c>
      <c r="AT91" s="217" t="s">
        <v>163</v>
      </c>
      <c r="AU91" s="217" t="s">
        <v>87</v>
      </c>
      <c r="AY91" s="19" t="s">
        <v>161</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168</v>
      </c>
      <c r="BM91" s="217" t="s">
        <v>653</v>
      </c>
    </row>
    <row r="92" s="2" customFormat="1">
      <c r="A92" s="40"/>
      <c r="B92" s="41"/>
      <c r="C92" s="42"/>
      <c r="D92" s="224" t="s">
        <v>183</v>
      </c>
      <c r="E92" s="42"/>
      <c r="F92" s="225" t="s">
        <v>654</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183</v>
      </c>
      <c r="AU92" s="19" t="s">
        <v>87</v>
      </c>
    </row>
    <row r="93" s="2" customFormat="1" ht="16.5" customHeight="1">
      <c r="A93" s="40"/>
      <c r="B93" s="41"/>
      <c r="C93" s="206" t="s">
        <v>655</v>
      </c>
      <c r="D93" s="206" t="s">
        <v>163</v>
      </c>
      <c r="E93" s="207" t="s">
        <v>656</v>
      </c>
      <c r="F93" s="208" t="s">
        <v>652</v>
      </c>
      <c r="G93" s="209" t="s">
        <v>488</v>
      </c>
      <c r="H93" s="210">
        <v>1</v>
      </c>
      <c r="I93" s="211"/>
      <c r="J93" s="212">
        <f>ROUND(I93*H93,2)</f>
        <v>0</v>
      </c>
      <c r="K93" s="208" t="s">
        <v>21</v>
      </c>
      <c r="L93" s="46"/>
      <c r="M93" s="213" t="s">
        <v>21</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168</v>
      </c>
      <c r="AT93" s="217" t="s">
        <v>163</v>
      </c>
      <c r="AU93" s="217" t="s">
        <v>87</v>
      </c>
      <c r="AY93" s="19" t="s">
        <v>161</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168</v>
      </c>
      <c r="BM93" s="217" t="s">
        <v>657</v>
      </c>
    </row>
    <row r="94" s="2" customFormat="1">
      <c r="A94" s="40"/>
      <c r="B94" s="41"/>
      <c r="C94" s="42"/>
      <c r="D94" s="224" t="s">
        <v>183</v>
      </c>
      <c r="E94" s="42"/>
      <c r="F94" s="225" t="s">
        <v>658</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183</v>
      </c>
      <c r="AU94" s="19" t="s">
        <v>87</v>
      </c>
    </row>
    <row r="95" s="2" customFormat="1" ht="16.5" customHeight="1">
      <c r="A95" s="40"/>
      <c r="B95" s="41"/>
      <c r="C95" s="206" t="s">
        <v>659</v>
      </c>
      <c r="D95" s="206" t="s">
        <v>163</v>
      </c>
      <c r="E95" s="207" t="s">
        <v>660</v>
      </c>
      <c r="F95" s="208" t="s">
        <v>652</v>
      </c>
      <c r="G95" s="209" t="s">
        <v>488</v>
      </c>
      <c r="H95" s="210">
        <v>1</v>
      </c>
      <c r="I95" s="211"/>
      <c r="J95" s="212">
        <f>ROUND(I95*H95,2)</f>
        <v>0</v>
      </c>
      <c r="K95" s="208" t="s">
        <v>21</v>
      </c>
      <c r="L95" s="46"/>
      <c r="M95" s="213" t="s">
        <v>21</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168</v>
      </c>
      <c r="AT95" s="217" t="s">
        <v>163</v>
      </c>
      <c r="AU95" s="217" t="s">
        <v>87</v>
      </c>
      <c r="AY95" s="19" t="s">
        <v>161</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168</v>
      </c>
      <c r="BM95" s="217" t="s">
        <v>661</v>
      </c>
    </row>
    <row r="96" s="2" customFormat="1">
      <c r="A96" s="40"/>
      <c r="B96" s="41"/>
      <c r="C96" s="42"/>
      <c r="D96" s="224" t="s">
        <v>183</v>
      </c>
      <c r="E96" s="42"/>
      <c r="F96" s="225" t="s">
        <v>662</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183</v>
      </c>
      <c r="AU96" s="19" t="s">
        <v>87</v>
      </c>
    </row>
    <row r="97" s="12" customFormat="1" ht="22.8" customHeight="1">
      <c r="A97" s="12"/>
      <c r="B97" s="190"/>
      <c r="C97" s="191"/>
      <c r="D97" s="192" t="s">
        <v>76</v>
      </c>
      <c r="E97" s="204" t="s">
        <v>663</v>
      </c>
      <c r="F97" s="204" t="s">
        <v>664</v>
      </c>
      <c r="G97" s="191"/>
      <c r="H97" s="191"/>
      <c r="I97" s="194"/>
      <c r="J97" s="205">
        <f>BK97</f>
        <v>0</v>
      </c>
      <c r="K97" s="191"/>
      <c r="L97" s="196"/>
      <c r="M97" s="197"/>
      <c r="N97" s="198"/>
      <c r="O97" s="198"/>
      <c r="P97" s="199">
        <f>SUM(P98:P230)</f>
        <v>0</v>
      </c>
      <c r="Q97" s="198"/>
      <c r="R97" s="199">
        <f>SUM(R98:R230)</f>
        <v>0</v>
      </c>
      <c r="S97" s="198"/>
      <c r="T97" s="200">
        <f>SUM(T98:T230)</f>
        <v>0</v>
      </c>
      <c r="U97" s="12"/>
      <c r="V97" s="12"/>
      <c r="W97" s="12"/>
      <c r="X97" s="12"/>
      <c r="Y97" s="12"/>
      <c r="Z97" s="12"/>
      <c r="AA97" s="12"/>
      <c r="AB97" s="12"/>
      <c r="AC97" s="12"/>
      <c r="AD97" s="12"/>
      <c r="AE97" s="12"/>
      <c r="AR97" s="201" t="s">
        <v>185</v>
      </c>
      <c r="AT97" s="202" t="s">
        <v>76</v>
      </c>
      <c r="AU97" s="202" t="s">
        <v>85</v>
      </c>
      <c r="AY97" s="201" t="s">
        <v>161</v>
      </c>
      <c r="BK97" s="203">
        <f>SUM(BK98:BK230)</f>
        <v>0</v>
      </c>
    </row>
    <row r="98" s="2" customFormat="1" ht="16.5" customHeight="1">
      <c r="A98" s="40"/>
      <c r="B98" s="41"/>
      <c r="C98" s="248" t="s">
        <v>85</v>
      </c>
      <c r="D98" s="248" t="s">
        <v>178</v>
      </c>
      <c r="E98" s="249" t="s">
        <v>665</v>
      </c>
      <c r="F98" s="250" t="s">
        <v>666</v>
      </c>
      <c r="G98" s="251" t="s">
        <v>667</v>
      </c>
      <c r="H98" s="252">
        <v>2</v>
      </c>
      <c r="I98" s="253"/>
      <c r="J98" s="254">
        <f>ROUND(I98*H98,2)</f>
        <v>0</v>
      </c>
      <c r="K98" s="250" t="s">
        <v>21</v>
      </c>
      <c r="L98" s="255"/>
      <c r="M98" s="256" t="s">
        <v>21</v>
      </c>
      <c r="N98" s="257"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181</v>
      </c>
      <c r="AT98" s="217" t="s">
        <v>178</v>
      </c>
      <c r="AU98" s="217" t="s">
        <v>87</v>
      </c>
      <c r="AY98" s="19" t="s">
        <v>161</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168</v>
      </c>
      <c r="BM98" s="217" t="s">
        <v>668</v>
      </c>
    </row>
    <row r="99" s="2" customFormat="1">
      <c r="A99" s="40"/>
      <c r="B99" s="41"/>
      <c r="C99" s="42"/>
      <c r="D99" s="224" t="s">
        <v>183</v>
      </c>
      <c r="E99" s="42"/>
      <c r="F99" s="225" t="s">
        <v>669</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183</v>
      </c>
      <c r="AU99" s="19" t="s">
        <v>87</v>
      </c>
    </row>
    <row r="100" s="2" customFormat="1" ht="16.5" customHeight="1">
      <c r="A100" s="40"/>
      <c r="B100" s="41"/>
      <c r="C100" s="248" t="s">
        <v>87</v>
      </c>
      <c r="D100" s="248" t="s">
        <v>178</v>
      </c>
      <c r="E100" s="249" t="s">
        <v>670</v>
      </c>
      <c r="F100" s="250" t="s">
        <v>671</v>
      </c>
      <c r="G100" s="251" t="s">
        <v>201</v>
      </c>
      <c r="H100" s="252">
        <v>20</v>
      </c>
      <c r="I100" s="253"/>
      <c r="J100" s="254">
        <f>ROUND(I100*H100,2)</f>
        <v>0</v>
      </c>
      <c r="K100" s="250" t="s">
        <v>21</v>
      </c>
      <c r="L100" s="255"/>
      <c r="M100" s="256" t="s">
        <v>21</v>
      </c>
      <c r="N100" s="257"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181</v>
      </c>
      <c r="AT100" s="217" t="s">
        <v>178</v>
      </c>
      <c r="AU100" s="217" t="s">
        <v>87</v>
      </c>
      <c r="AY100" s="19" t="s">
        <v>161</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168</v>
      </c>
      <c r="BM100" s="217" t="s">
        <v>672</v>
      </c>
    </row>
    <row r="101" s="2" customFormat="1" ht="16.5" customHeight="1">
      <c r="A101" s="40"/>
      <c r="B101" s="41"/>
      <c r="C101" s="248" t="s">
        <v>185</v>
      </c>
      <c r="D101" s="248" t="s">
        <v>178</v>
      </c>
      <c r="E101" s="249" t="s">
        <v>673</v>
      </c>
      <c r="F101" s="250" t="s">
        <v>674</v>
      </c>
      <c r="G101" s="251" t="s">
        <v>201</v>
      </c>
      <c r="H101" s="252">
        <v>30</v>
      </c>
      <c r="I101" s="253"/>
      <c r="J101" s="254">
        <f>ROUND(I101*H101,2)</f>
        <v>0</v>
      </c>
      <c r="K101" s="250" t="s">
        <v>21</v>
      </c>
      <c r="L101" s="255"/>
      <c r="M101" s="256" t="s">
        <v>21</v>
      </c>
      <c r="N101" s="257" t="s">
        <v>48</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181</v>
      </c>
      <c r="AT101" s="217" t="s">
        <v>178</v>
      </c>
      <c r="AU101" s="217" t="s">
        <v>87</v>
      </c>
      <c r="AY101" s="19" t="s">
        <v>161</v>
      </c>
      <c r="BE101" s="218">
        <f>IF(N101="základní",J101,0)</f>
        <v>0</v>
      </c>
      <c r="BF101" s="218">
        <f>IF(N101="snížená",J101,0)</f>
        <v>0</v>
      </c>
      <c r="BG101" s="218">
        <f>IF(N101="zákl. přenesená",J101,0)</f>
        <v>0</v>
      </c>
      <c r="BH101" s="218">
        <f>IF(N101="sníž. přenesená",J101,0)</f>
        <v>0</v>
      </c>
      <c r="BI101" s="218">
        <f>IF(N101="nulová",J101,0)</f>
        <v>0</v>
      </c>
      <c r="BJ101" s="19" t="s">
        <v>85</v>
      </c>
      <c r="BK101" s="218">
        <f>ROUND(I101*H101,2)</f>
        <v>0</v>
      </c>
      <c r="BL101" s="19" t="s">
        <v>168</v>
      </c>
      <c r="BM101" s="217" t="s">
        <v>675</v>
      </c>
    </row>
    <row r="102" s="2" customFormat="1" ht="16.5" customHeight="1">
      <c r="A102" s="40"/>
      <c r="B102" s="41"/>
      <c r="C102" s="248" t="s">
        <v>168</v>
      </c>
      <c r="D102" s="248" t="s">
        <v>178</v>
      </c>
      <c r="E102" s="249" t="s">
        <v>676</v>
      </c>
      <c r="F102" s="250" t="s">
        <v>677</v>
      </c>
      <c r="G102" s="251" t="s">
        <v>201</v>
      </c>
      <c r="H102" s="252">
        <v>30</v>
      </c>
      <c r="I102" s="253"/>
      <c r="J102" s="254">
        <f>ROUND(I102*H102,2)</f>
        <v>0</v>
      </c>
      <c r="K102" s="250" t="s">
        <v>21</v>
      </c>
      <c r="L102" s="255"/>
      <c r="M102" s="256" t="s">
        <v>21</v>
      </c>
      <c r="N102" s="257"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181</v>
      </c>
      <c r="AT102" s="217" t="s">
        <v>178</v>
      </c>
      <c r="AU102" s="217" t="s">
        <v>87</v>
      </c>
      <c r="AY102" s="19" t="s">
        <v>161</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168</v>
      </c>
      <c r="BM102" s="217" t="s">
        <v>678</v>
      </c>
    </row>
    <row r="103" s="2" customFormat="1" ht="16.5" customHeight="1">
      <c r="A103" s="40"/>
      <c r="B103" s="41"/>
      <c r="C103" s="248" t="s">
        <v>198</v>
      </c>
      <c r="D103" s="248" t="s">
        <v>178</v>
      </c>
      <c r="E103" s="249" t="s">
        <v>679</v>
      </c>
      <c r="F103" s="250" t="s">
        <v>680</v>
      </c>
      <c r="G103" s="251" t="s">
        <v>201</v>
      </c>
      <c r="H103" s="252">
        <v>45</v>
      </c>
      <c r="I103" s="253"/>
      <c r="J103" s="254">
        <f>ROUND(I103*H103,2)</f>
        <v>0</v>
      </c>
      <c r="K103" s="250" t="s">
        <v>21</v>
      </c>
      <c r="L103" s="255"/>
      <c r="M103" s="256" t="s">
        <v>21</v>
      </c>
      <c r="N103" s="257" t="s">
        <v>48</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181</v>
      </c>
      <c r="AT103" s="217" t="s">
        <v>178</v>
      </c>
      <c r="AU103" s="217" t="s">
        <v>87</v>
      </c>
      <c r="AY103" s="19" t="s">
        <v>161</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168</v>
      </c>
      <c r="BM103" s="217" t="s">
        <v>681</v>
      </c>
    </row>
    <row r="104" s="2" customFormat="1" ht="16.5" customHeight="1">
      <c r="A104" s="40"/>
      <c r="B104" s="41"/>
      <c r="C104" s="248" t="s">
        <v>216</v>
      </c>
      <c r="D104" s="248" t="s">
        <v>178</v>
      </c>
      <c r="E104" s="249" t="s">
        <v>682</v>
      </c>
      <c r="F104" s="250" t="s">
        <v>683</v>
      </c>
      <c r="G104" s="251" t="s">
        <v>201</v>
      </c>
      <c r="H104" s="252">
        <v>30</v>
      </c>
      <c r="I104" s="253"/>
      <c r="J104" s="254">
        <f>ROUND(I104*H104,2)</f>
        <v>0</v>
      </c>
      <c r="K104" s="250" t="s">
        <v>21</v>
      </c>
      <c r="L104" s="255"/>
      <c r="M104" s="256" t="s">
        <v>21</v>
      </c>
      <c r="N104" s="257" t="s">
        <v>48</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181</v>
      </c>
      <c r="AT104" s="217" t="s">
        <v>178</v>
      </c>
      <c r="AU104" s="217" t="s">
        <v>87</v>
      </c>
      <c r="AY104" s="19" t="s">
        <v>161</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168</v>
      </c>
      <c r="BM104" s="217" t="s">
        <v>684</v>
      </c>
    </row>
    <row r="105" s="2" customFormat="1" ht="16.5" customHeight="1">
      <c r="A105" s="40"/>
      <c r="B105" s="41"/>
      <c r="C105" s="248" t="s">
        <v>221</v>
      </c>
      <c r="D105" s="248" t="s">
        <v>178</v>
      </c>
      <c r="E105" s="249" t="s">
        <v>685</v>
      </c>
      <c r="F105" s="250" t="s">
        <v>686</v>
      </c>
      <c r="G105" s="251" t="s">
        <v>201</v>
      </c>
      <c r="H105" s="252">
        <v>105</v>
      </c>
      <c r="I105" s="253"/>
      <c r="J105" s="254">
        <f>ROUND(I105*H105,2)</f>
        <v>0</v>
      </c>
      <c r="K105" s="250" t="s">
        <v>21</v>
      </c>
      <c r="L105" s="255"/>
      <c r="M105" s="256" t="s">
        <v>21</v>
      </c>
      <c r="N105" s="257"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181</v>
      </c>
      <c r="AT105" s="217" t="s">
        <v>178</v>
      </c>
      <c r="AU105" s="217" t="s">
        <v>87</v>
      </c>
      <c r="AY105" s="19" t="s">
        <v>161</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168</v>
      </c>
      <c r="BM105" s="217" t="s">
        <v>687</v>
      </c>
    </row>
    <row r="106" s="2" customFormat="1" ht="16.5" customHeight="1">
      <c r="A106" s="40"/>
      <c r="B106" s="41"/>
      <c r="C106" s="248" t="s">
        <v>181</v>
      </c>
      <c r="D106" s="248" t="s">
        <v>178</v>
      </c>
      <c r="E106" s="249" t="s">
        <v>688</v>
      </c>
      <c r="F106" s="250" t="s">
        <v>689</v>
      </c>
      <c r="G106" s="251" t="s">
        <v>201</v>
      </c>
      <c r="H106" s="252">
        <v>58</v>
      </c>
      <c r="I106" s="253"/>
      <c r="J106" s="254">
        <f>ROUND(I106*H106,2)</f>
        <v>0</v>
      </c>
      <c r="K106" s="250" t="s">
        <v>21</v>
      </c>
      <c r="L106" s="255"/>
      <c r="M106" s="256" t="s">
        <v>21</v>
      </c>
      <c r="N106" s="257" t="s">
        <v>48</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181</v>
      </c>
      <c r="AT106" s="217" t="s">
        <v>178</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168</v>
      </c>
      <c r="BM106" s="217" t="s">
        <v>690</v>
      </c>
    </row>
    <row r="107" s="2" customFormat="1" ht="16.5" customHeight="1">
      <c r="A107" s="40"/>
      <c r="B107" s="41"/>
      <c r="C107" s="248" t="s">
        <v>229</v>
      </c>
      <c r="D107" s="248" t="s">
        <v>178</v>
      </c>
      <c r="E107" s="249" t="s">
        <v>691</v>
      </c>
      <c r="F107" s="250" t="s">
        <v>692</v>
      </c>
      <c r="G107" s="251" t="s">
        <v>201</v>
      </c>
      <c r="H107" s="252">
        <v>30</v>
      </c>
      <c r="I107" s="253"/>
      <c r="J107" s="254">
        <f>ROUND(I107*H107,2)</f>
        <v>0</v>
      </c>
      <c r="K107" s="250" t="s">
        <v>21</v>
      </c>
      <c r="L107" s="255"/>
      <c r="M107" s="256" t="s">
        <v>21</v>
      </c>
      <c r="N107" s="257"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181</v>
      </c>
      <c r="AT107" s="217" t="s">
        <v>178</v>
      </c>
      <c r="AU107" s="217" t="s">
        <v>87</v>
      </c>
      <c r="AY107" s="19" t="s">
        <v>161</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168</v>
      </c>
      <c r="BM107" s="217" t="s">
        <v>693</v>
      </c>
    </row>
    <row r="108" s="2" customFormat="1" ht="16.5" customHeight="1">
      <c r="A108" s="40"/>
      <c r="B108" s="41"/>
      <c r="C108" s="248" t="s">
        <v>235</v>
      </c>
      <c r="D108" s="248" t="s">
        <v>178</v>
      </c>
      <c r="E108" s="249" t="s">
        <v>694</v>
      </c>
      <c r="F108" s="250" t="s">
        <v>695</v>
      </c>
      <c r="G108" s="251" t="s">
        <v>667</v>
      </c>
      <c r="H108" s="252">
        <v>2</v>
      </c>
      <c r="I108" s="253"/>
      <c r="J108" s="254">
        <f>ROUND(I108*H108,2)</f>
        <v>0</v>
      </c>
      <c r="K108" s="250" t="s">
        <v>21</v>
      </c>
      <c r="L108" s="255"/>
      <c r="M108" s="256" t="s">
        <v>21</v>
      </c>
      <c r="N108" s="257"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181</v>
      </c>
      <c r="AT108" s="217" t="s">
        <v>178</v>
      </c>
      <c r="AU108" s="217" t="s">
        <v>87</v>
      </c>
      <c r="AY108" s="19" t="s">
        <v>161</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168</v>
      </c>
      <c r="BM108" s="217" t="s">
        <v>696</v>
      </c>
    </row>
    <row r="109" s="2" customFormat="1">
      <c r="A109" s="40"/>
      <c r="B109" s="41"/>
      <c r="C109" s="42"/>
      <c r="D109" s="224" t="s">
        <v>183</v>
      </c>
      <c r="E109" s="42"/>
      <c r="F109" s="225" t="s">
        <v>697</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183</v>
      </c>
      <c r="AU109" s="19" t="s">
        <v>87</v>
      </c>
    </row>
    <row r="110" s="2" customFormat="1" ht="16.5" customHeight="1">
      <c r="A110" s="40"/>
      <c r="B110" s="41"/>
      <c r="C110" s="248" t="s">
        <v>240</v>
      </c>
      <c r="D110" s="248" t="s">
        <v>178</v>
      </c>
      <c r="E110" s="249" t="s">
        <v>698</v>
      </c>
      <c r="F110" s="250" t="s">
        <v>699</v>
      </c>
      <c r="G110" s="251" t="s">
        <v>667</v>
      </c>
      <c r="H110" s="252">
        <v>1</v>
      </c>
      <c r="I110" s="253"/>
      <c r="J110" s="254">
        <f>ROUND(I110*H110,2)</f>
        <v>0</v>
      </c>
      <c r="K110" s="250" t="s">
        <v>21</v>
      </c>
      <c r="L110" s="255"/>
      <c r="M110" s="256" t="s">
        <v>21</v>
      </c>
      <c r="N110" s="257" t="s">
        <v>48</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181</v>
      </c>
      <c r="AT110" s="217" t="s">
        <v>178</v>
      </c>
      <c r="AU110" s="217" t="s">
        <v>87</v>
      </c>
      <c r="AY110" s="19" t="s">
        <v>161</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168</v>
      </c>
      <c r="BM110" s="217" t="s">
        <v>700</v>
      </c>
    </row>
    <row r="111" s="2" customFormat="1">
      <c r="A111" s="40"/>
      <c r="B111" s="41"/>
      <c r="C111" s="42"/>
      <c r="D111" s="224" t="s">
        <v>183</v>
      </c>
      <c r="E111" s="42"/>
      <c r="F111" s="225" t="s">
        <v>701</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183</v>
      </c>
      <c r="AU111" s="19" t="s">
        <v>87</v>
      </c>
    </row>
    <row r="112" s="2" customFormat="1" ht="16.5" customHeight="1">
      <c r="A112" s="40"/>
      <c r="B112" s="41"/>
      <c r="C112" s="248" t="s">
        <v>8</v>
      </c>
      <c r="D112" s="248" t="s">
        <v>178</v>
      </c>
      <c r="E112" s="249" t="s">
        <v>702</v>
      </c>
      <c r="F112" s="250" t="s">
        <v>703</v>
      </c>
      <c r="G112" s="251" t="s">
        <v>667</v>
      </c>
      <c r="H112" s="252">
        <v>9</v>
      </c>
      <c r="I112" s="253"/>
      <c r="J112" s="254">
        <f>ROUND(I112*H112,2)</f>
        <v>0</v>
      </c>
      <c r="K112" s="250" t="s">
        <v>21</v>
      </c>
      <c r="L112" s="255"/>
      <c r="M112" s="256" t="s">
        <v>21</v>
      </c>
      <c r="N112" s="257" t="s">
        <v>48</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181</v>
      </c>
      <c r="AT112" s="217" t="s">
        <v>178</v>
      </c>
      <c r="AU112" s="217" t="s">
        <v>87</v>
      </c>
      <c r="AY112" s="19" t="s">
        <v>161</v>
      </c>
      <c r="BE112" s="218">
        <f>IF(N112="základní",J112,0)</f>
        <v>0</v>
      </c>
      <c r="BF112" s="218">
        <f>IF(N112="snížená",J112,0)</f>
        <v>0</v>
      </c>
      <c r="BG112" s="218">
        <f>IF(N112="zákl. přenesená",J112,0)</f>
        <v>0</v>
      </c>
      <c r="BH112" s="218">
        <f>IF(N112="sníž. přenesená",J112,0)</f>
        <v>0</v>
      </c>
      <c r="BI112" s="218">
        <f>IF(N112="nulová",J112,0)</f>
        <v>0</v>
      </c>
      <c r="BJ112" s="19" t="s">
        <v>85</v>
      </c>
      <c r="BK112" s="218">
        <f>ROUND(I112*H112,2)</f>
        <v>0</v>
      </c>
      <c r="BL112" s="19" t="s">
        <v>168</v>
      </c>
      <c r="BM112" s="217" t="s">
        <v>704</v>
      </c>
    </row>
    <row r="113" s="2" customFormat="1">
      <c r="A113" s="40"/>
      <c r="B113" s="41"/>
      <c r="C113" s="42"/>
      <c r="D113" s="224" t="s">
        <v>183</v>
      </c>
      <c r="E113" s="42"/>
      <c r="F113" s="225" t="s">
        <v>705</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183</v>
      </c>
      <c r="AU113" s="19" t="s">
        <v>87</v>
      </c>
    </row>
    <row r="114" s="2" customFormat="1" ht="24.15" customHeight="1">
      <c r="A114" s="40"/>
      <c r="B114" s="41"/>
      <c r="C114" s="248" t="s">
        <v>250</v>
      </c>
      <c r="D114" s="248" t="s">
        <v>178</v>
      </c>
      <c r="E114" s="249" t="s">
        <v>706</v>
      </c>
      <c r="F114" s="250" t="s">
        <v>707</v>
      </c>
      <c r="G114" s="251" t="s">
        <v>667</v>
      </c>
      <c r="H114" s="252">
        <v>2</v>
      </c>
      <c r="I114" s="253"/>
      <c r="J114" s="254">
        <f>ROUND(I114*H114,2)</f>
        <v>0</v>
      </c>
      <c r="K114" s="250" t="s">
        <v>21</v>
      </c>
      <c r="L114" s="255"/>
      <c r="M114" s="256" t="s">
        <v>21</v>
      </c>
      <c r="N114" s="257" t="s">
        <v>48</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181</v>
      </c>
      <c r="AT114" s="217" t="s">
        <v>178</v>
      </c>
      <c r="AU114" s="217" t="s">
        <v>87</v>
      </c>
      <c r="AY114" s="19" t="s">
        <v>161</v>
      </c>
      <c r="BE114" s="218">
        <f>IF(N114="základní",J114,0)</f>
        <v>0</v>
      </c>
      <c r="BF114" s="218">
        <f>IF(N114="snížená",J114,0)</f>
        <v>0</v>
      </c>
      <c r="BG114" s="218">
        <f>IF(N114="zákl. přenesená",J114,0)</f>
        <v>0</v>
      </c>
      <c r="BH114" s="218">
        <f>IF(N114="sníž. přenesená",J114,0)</f>
        <v>0</v>
      </c>
      <c r="BI114" s="218">
        <f>IF(N114="nulová",J114,0)</f>
        <v>0</v>
      </c>
      <c r="BJ114" s="19" t="s">
        <v>85</v>
      </c>
      <c r="BK114" s="218">
        <f>ROUND(I114*H114,2)</f>
        <v>0</v>
      </c>
      <c r="BL114" s="19" t="s">
        <v>168</v>
      </c>
      <c r="BM114" s="217" t="s">
        <v>708</v>
      </c>
    </row>
    <row r="115" s="2" customFormat="1">
      <c r="A115" s="40"/>
      <c r="B115" s="41"/>
      <c r="C115" s="42"/>
      <c r="D115" s="224" t="s">
        <v>183</v>
      </c>
      <c r="E115" s="42"/>
      <c r="F115" s="225" t="s">
        <v>709</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183</v>
      </c>
      <c r="AU115" s="19" t="s">
        <v>87</v>
      </c>
    </row>
    <row r="116" s="2" customFormat="1" ht="16.5" customHeight="1">
      <c r="A116" s="40"/>
      <c r="B116" s="41"/>
      <c r="C116" s="248" t="s">
        <v>255</v>
      </c>
      <c r="D116" s="248" t="s">
        <v>178</v>
      </c>
      <c r="E116" s="249" t="s">
        <v>710</v>
      </c>
      <c r="F116" s="250" t="s">
        <v>711</v>
      </c>
      <c r="G116" s="251" t="s">
        <v>667</v>
      </c>
      <c r="H116" s="252">
        <v>1</v>
      </c>
      <c r="I116" s="253"/>
      <c r="J116" s="254">
        <f>ROUND(I116*H116,2)</f>
        <v>0</v>
      </c>
      <c r="K116" s="250" t="s">
        <v>21</v>
      </c>
      <c r="L116" s="255"/>
      <c r="M116" s="256" t="s">
        <v>21</v>
      </c>
      <c r="N116" s="257" t="s">
        <v>48</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181</v>
      </c>
      <c r="AT116" s="217" t="s">
        <v>178</v>
      </c>
      <c r="AU116" s="217" t="s">
        <v>87</v>
      </c>
      <c r="AY116" s="19" t="s">
        <v>161</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168</v>
      </c>
      <c r="BM116" s="217" t="s">
        <v>712</v>
      </c>
    </row>
    <row r="117" s="2" customFormat="1">
      <c r="A117" s="40"/>
      <c r="B117" s="41"/>
      <c r="C117" s="42"/>
      <c r="D117" s="224" t="s">
        <v>183</v>
      </c>
      <c r="E117" s="42"/>
      <c r="F117" s="225" t="s">
        <v>713</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183</v>
      </c>
      <c r="AU117" s="19" t="s">
        <v>87</v>
      </c>
    </row>
    <row r="118" s="2" customFormat="1" ht="16.5" customHeight="1">
      <c r="A118" s="40"/>
      <c r="B118" s="41"/>
      <c r="C118" s="248" t="s">
        <v>260</v>
      </c>
      <c r="D118" s="248" t="s">
        <v>178</v>
      </c>
      <c r="E118" s="249" t="s">
        <v>714</v>
      </c>
      <c r="F118" s="250" t="s">
        <v>715</v>
      </c>
      <c r="G118" s="251" t="s">
        <v>667</v>
      </c>
      <c r="H118" s="252">
        <v>1</v>
      </c>
      <c r="I118" s="253"/>
      <c r="J118" s="254">
        <f>ROUND(I118*H118,2)</f>
        <v>0</v>
      </c>
      <c r="K118" s="250" t="s">
        <v>21</v>
      </c>
      <c r="L118" s="255"/>
      <c r="M118" s="256" t="s">
        <v>21</v>
      </c>
      <c r="N118" s="257" t="s">
        <v>48</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181</v>
      </c>
      <c r="AT118" s="217" t="s">
        <v>178</v>
      </c>
      <c r="AU118" s="217" t="s">
        <v>87</v>
      </c>
      <c r="AY118" s="19" t="s">
        <v>161</v>
      </c>
      <c r="BE118" s="218">
        <f>IF(N118="základní",J118,0)</f>
        <v>0</v>
      </c>
      <c r="BF118" s="218">
        <f>IF(N118="snížená",J118,0)</f>
        <v>0</v>
      </c>
      <c r="BG118" s="218">
        <f>IF(N118="zákl. přenesená",J118,0)</f>
        <v>0</v>
      </c>
      <c r="BH118" s="218">
        <f>IF(N118="sníž. přenesená",J118,0)</f>
        <v>0</v>
      </c>
      <c r="BI118" s="218">
        <f>IF(N118="nulová",J118,0)</f>
        <v>0</v>
      </c>
      <c r="BJ118" s="19" t="s">
        <v>85</v>
      </c>
      <c r="BK118" s="218">
        <f>ROUND(I118*H118,2)</f>
        <v>0</v>
      </c>
      <c r="BL118" s="19" t="s">
        <v>168</v>
      </c>
      <c r="BM118" s="217" t="s">
        <v>716</v>
      </c>
    </row>
    <row r="119" s="2" customFormat="1">
      <c r="A119" s="40"/>
      <c r="B119" s="41"/>
      <c r="C119" s="42"/>
      <c r="D119" s="224" t="s">
        <v>183</v>
      </c>
      <c r="E119" s="42"/>
      <c r="F119" s="225" t="s">
        <v>717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183</v>
      </c>
      <c r="AU119" s="19" t="s">
        <v>87</v>
      </c>
    </row>
    <row r="120" s="2" customFormat="1" ht="16.5" customHeight="1">
      <c r="A120" s="40"/>
      <c r="B120" s="41"/>
      <c r="C120" s="248" t="s">
        <v>265</v>
      </c>
      <c r="D120" s="248" t="s">
        <v>178</v>
      </c>
      <c r="E120" s="249" t="s">
        <v>718</v>
      </c>
      <c r="F120" s="250" t="s">
        <v>719</v>
      </c>
      <c r="G120" s="251" t="s">
        <v>667</v>
      </c>
      <c r="H120" s="252">
        <v>2</v>
      </c>
      <c r="I120" s="253"/>
      <c r="J120" s="254">
        <f>ROUND(I120*H120,2)</f>
        <v>0</v>
      </c>
      <c r="K120" s="250" t="s">
        <v>21</v>
      </c>
      <c r="L120" s="255"/>
      <c r="M120" s="256" t="s">
        <v>21</v>
      </c>
      <c r="N120" s="257" t="s">
        <v>48</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181</v>
      </c>
      <c r="AT120" s="217" t="s">
        <v>178</v>
      </c>
      <c r="AU120" s="217" t="s">
        <v>87</v>
      </c>
      <c r="AY120" s="19" t="s">
        <v>161</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168</v>
      </c>
      <c r="BM120" s="217" t="s">
        <v>720</v>
      </c>
    </row>
    <row r="121" s="2" customFormat="1">
      <c r="A121" s="40"/>
      <c r="B121" s="41"/>
      <c r="C121" s="42"/>
      <c r="D121" s="224" t="s">
        <v>183</v>
      </c>
      <c r="E121" s="42"/>
      <c r="F121" s="225" t="s">
        <v>721</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183</v>
      </c>
      <c r="AU121" s="19" t="s">
        <v>87</v>
      </c>
    </row>
    <row r="122" s="2" customFormat="1" ht="16.5" customHeight="1">
      <c r="A122" s="40"/>
      <c r="B122" s="41"/>
      <c r="C122" s="248" t="s">
        <v>270</v>
      </c>
      <c r="D122" s="248" t="s">
        <v>178</v>
      </c>
      <c r="E122" s="249" t="s">
        <v>722</v>
      </c>
      <c r="F122" s="250" t="s">
        <v>723</v>
      </c>
      <c r="G122" s="251" t="s">
        <v>667</v>
      </c>
      <c r="H122" s="252">
        <v>1</v>
      </c>
      <c r="I122" s="253"/>
      <c r="J122" s="254">
        <f>ROUND(I122*H122,2)</f>
        <v>0</v>
      </c>
      <c r="K122" s="250" t="s">
        <v>21</v>
      </c>
      <c r="L122" s="255"/>
      <c r="M122" s="256" t="s">
        <v>21</v>
      </c>
      <c r="N122" s="257" t="s">
        <v>48</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181</v>
      </c>
      <c r="AT122" s="217" t="s">
        <v>178</v>
      </c>
      <c r="AU122" s="217" t="s">
        <v>87</v>
      </c>
      <c r="AY122" s="19" t="s">
        <v>161</v>
      </c>
      <c r="BE122" s="218">
        <f>IF(N122="základní",J122,0)</f>
        <v>0</v>
      </c>
      <c r="BF122" s="218">
        <f>IF(N122="snížená",J122,0)</f>
        <v>0</v>
      </c>
      <c r="BG122" s="218">
        <f>IF(N122="zákl. přenesená",J122,0)</f>
        <v>0</v>
      </c>
      <c r="BH122" s="218">
        <f>IF(N122="sníž. přenesená",J122,0)</f>
        <v>0</v>
      </c>
      <c r="BI122" s="218">
        <f>IF(N122="nulová",J122,0)</f>
        <v>0</v>
      </c>
      <c r="BJ122" s="19" t="s">
        <v>85</v>
      </c>
      <c r="BK122" s="218">
        <f>ROUND(I122*H122,2)</f>
        <v>0</v>
      </c>
      <c r="BL122" s="19" t="s">
        <v>168</v>
      </c>
      <c r="BM122" s="217" t="s">
        <v>724</v>
      </c>
    </row>
    <row r="123" s="2" customFormat="1">
      <c r="A123" s="40"/>
      <c r="B123" s="41"/>
      <c r="C123" s="42"/>
      <c r="D123" s="224" t="s">
        <v>183</v>
      </c>
      <c r="E123" s="42"/>
      <c r="F123" s="225" t="s">
        <v>725</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183</v>
      </c>
      <c r="AU123" s="19" t="s">
        <v>87</v>
      </c>
    </row>
    <row r="124" s="2" customFormat="1" ht="16.5" customHeight="1">
      <c r="A124" s="40"/>
      <c r="B124" s="41"/>
      <c r="C124" s="248" t="s">
        <v>275</v>
      </c>
      <c r="D124" s="248" t="s">
        <v>178</v>
      </c>
      <c r="E124" s="249" t="s">
        <v>726</v>
      </c>
      <c r="F124" s="250" t="s">
        <v>727</v>
      </c>
      <c r="G124" s="251" t="s">
        <v>667</v>
      </c>
      <c r="H124" s="252">
        <v>1</v>
      </c>
      <c r="I124" s="253"/>
      <c r="J124" s="254">
        <f>ROUND(I124*H124,2)</f>
        <v>0</v>
      </c>
      <c r="K124" s="250" t="s">
        <v>21</v>
      </c>
      <c r="L124" s="255"/>
      <c r="M124" s="256" t="s">
        <v>21</v>
      </c>
      <c r="N124" s="257" t="s">
        <v>48</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181</v>
      </c>
      <c r="AT124" s="217" t="s">
        <v>178</v>
      </c>
      <c r="AU124" s="217" t="s">
        <v>87</v>
      </c>
      <c r="AY124" s="19" t="s">
        <v>161</v>
      </c>
      <c r="BE124" s="218">
        <f>IF(N124="základní",J124,0)</f>
        <v>0</v>
      </c>
      <c r="BF124" s="218">
        <f>IF(N124="snížená",J124,0)</f>
        <v>0</v>
      </c>
      <c r="BG124" s="218">
        <f>IF(N124="zákl. přenesená",J124,0)</f>
        <v>0</v>
      </c>
      <c r="BH124" s="218">
        <f>IF(N124="sníž. přenesená",J124,0)</f>
        <v>0</v>
      </c>
      <c r="BI124" s="218">
        <f>IF(N124="nulová",J124,0)</f>
        <v>0</v>
      </c>
      <c r="BJ124" s="19" t="s">
        <v>85</v>
      </c>
      <c r="BK124" s="218">
        <f>ROUND(I124*H124,2)</f>
        <v>0</v>
      </c>
      <c r="BL124" s="19" t="s">
        <v>168</v>
      </c>
      <c r="BM124" s="217" t="s">
        <v>728</v>
      </c>
    </row>
    <row r="125" s="2" customFormat="1">
      <c r="A125" s="40"/>
      <c r="B125" s="41"/>
      <c r="C125" s="42"/>
      <c r="D125" s="224" t="s">
        <v>183</v>
      </c>
      <c r="E125" s="42"/>
      <c r="F125" s="225" t="s">
        <v>729</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183</v>
      </c>
      <c r="AU125" s="19" t="s">
        <v>87</v>
      </c>
    </row>
    <row r="126" s="2" customFormat="1" ht="16.5" customHeight="1">
      <c r="A126" s="40"/>
      <c r="B126" s="41"/>
      <c r="C126" s="248" t="s">
        <v>280</v>
      </c>
      <c r="D126" s="248" t="s">
        <v>178</v>
      </c>
      <c r="E126" s="249" t="s">
        <v>730</v>
      </c>
      <c r="F126" s="250" t="s">
        <v>731</v>
      </c>
      <c r="G126" s="251" t="s">
        <v>667</v>
      </c>
      <c r="H126" s="252">
        <v>3</v>
      </c>
      <c r="I126" s="253"/>
      <c r="J126" s="254">
        <f>ROUND(I126*H126,2)</f>
        <v>0</v>
      </c>
      <c r="K126" s="250" t="s">
        <v>21</v>
      </c>
      <c r="L126" s="255"/>
      <c r="M126" s="256" t="s">
        <v>21</v>
      </c>
      <c r="N126" s="257" t="s">
        <v>48</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181</v>
      </c>
      <c r="AT126" s="217" t="s">
        <v>178</v>
      </c>
      <c r="AU126" s="217" t="s">
        <v>87</v>
      </c>
      <c r="AY126" s="19" t="s">
        <v>161</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168</v>
      </c>
      <c r="BM126" s="217" t="s">
        <v>732</v>
      </c>
    </row>
    <row r="127" s="2" customFormat="1">
      <c r="A127" s="40"/>
      <c r="B127" s="41"/>
      <c r="C127" s="42"/>
      <c r="D127" s="224" t="s">
        <v>183</v>
      </c>
      <c r="E127" s="42"/>
      <c r="F127" s="225" t="s">
        <v>733</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183</v>
      </c>
      <c r="AU127" s="19" t="s">
        <v>87</v>
      </c>
    </row>
    <row r="128" s="2" customFormat="1" ht="16.5" customHeight="1">
      <c r="A128" s="40"/>
      <c r="B128" s="41"/>
      <c r="C128" s="248" t="s">
        <v>285</v>
      </c>
      <c r="D128" s="248" t="s">
        <v>178</v>
      </c>
      <c r="E128" s="249" t="s">
        <v>734</v>
      </c>
      <c r="F128" s="250" t="s">
        <v>731</v>
      </c>
      <c r="G128" s="251" t="s">
        <v>667</v>
      </c>
      <c r="H128" s="252">
        <v>4</v>
      </c>
      <c r="I128" s="253"/>
      <c r="J128" s="254">
        <f>ROUND(I128*H128,2)</f>
        <v>0</v>
      </c>
      <c r="K128" s="250" t="s">
        <v>21</v>
      </c>
      <c r="L128" s="255"/>
      <c r="M128" s="256" t="s">
        <v>21</v>
      </c>
      <c r="N128" s="257" t="s">
        <v>48</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181</v>
      </c>
      <c r="AT128" s="217" t="s">
        <v>178</v>
      </c>
      <c r="AU128" s="217" t="s">
        <v>87</v>
      </c>
      <c r="AY128" s="19" t="s">
        <v>161</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168</v>
      </c>
      <c r="BM128" s="217" t="s">
        <v>735</v>
      </c>
    </row>
    <row r="129" s="2" customFormat="1">
      <c r="A129" s="40"/>
      <c r="B129" s="41"/>
      <c r="C129" s="42"/>
      <c r="D129" s="224" t="s">
        <v>183</v>
      </c>
      <c r="E129" s="42"/>
      <c r="F129" s="225" t="s">
        <v>736</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183</v>
      </c>
      <c r="AU129" s="19" t="s">
        <v>87</v>
      </c>
    </row>
    <row r="130" s="2" customFormat="1" ht="16.5" customHeight="1">
      <c r="A130" s="40"/>
      <c r="B130" s="41"/>
      <c r="C130" s="248" t="s">
        <v>7</v>
      </c>
      <c r="D130" s="248" t="s">
        <v>178</v>
      </c>
      <c r="E130" s="249" t="s">
        <v>737</v>
      </c>
      <c r="F130" s="250" t="s">
        <v>731</v>
      </c>
      <c r="G130" s="251" t="s">
        <v>667</v>
      </c>
      <c r="H130" s="252">
        <v>7</v>
      </c>
      <c r="I130" s="253"/>
      <c r="J130" s="254">
        <f>ROUND(I130*H130,2)</f>
        <v>0</v>
      </c>
      <c r="K130" s="250" t="s">
        <v>21</v>
      </c>
      <c r="L130" s="255"/>
      <c r="M130" s="256" t="s">
        <v>21</v>
      </c>
      <c r="N130" s="257" t="s">
        <v>48</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181</v>
      </c>
      <c r="AT130" s="217" t="s">
        <v>178</v>
      </c>
      <c r="AU130" s="217" t="s">
        <v>87</v>
      </c>
      <c r="AY130" s="19" t="s">
        <v>161</v>
      </c>
      <c r="BE130" s="218">
        <f>IF(N130="základní",J130,0)</f>
        <v>0</v>
      </c>
      <c r="BF130" s="218">
        <f>IF(N130="snížená",J130,0)</f>
        <v>0</v>
      </c>
      <c r="BG130" s="218">
        <f>IF(N130="zákl. přenesená",J130,0)</f>
        <v>0</v>
      </c>
      <c r="BH130" s="218">
        <f>IF(N130="sníž. přenesená",J130,0)</f>
        <v>0</v>
      </c>
      <c r="BI130" s="218">
        <f>IF(N130="nulová",J130,0)</f>
        <v>0</v>
      </c>
      <c r="BJ130" s="19" t="s">
        <v>85</v>
      </c>
      <c r="BK130" s="218">
        <f>ROUND(I130*H130,2)</f>
        <v>0</v>
      </c>
      <c r="BL130" s="19" t="s">
        <v>168</v>
      </c>
      <c r="BM130" s="217" t="s">
        <v>738</v>
      </c>
    </row>
    <row r="131" s="2" customFormat="1">
      <c r="A131" s="40"/>
      <c r="B131" s="41"/>
      <c r="C131" s="42"/>
      <c r="D131" s="224" t="s">
        <v>183</v>
      </c>
      <c r="E131" s="42"/>
      <c r="F131" s="225" t="s">
        <v>739</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183</v>
      </c>
      <c r="AU131" s="19" t="s">
        <v>87</v>
      </c>
    </row>
    <row r="132" s="2" customFormat="1" ht="16.5" customHeight="1">
      <c r="A132" s="40"/>
      <c r="B132" s="41"/>
      <c r="C132" s="248" t="s">
        <v>294</v>
      </c>
      <c r="D132" s="248" t="s">
        <v>178</v>
      </c>
      <c r="E132" s="249" t="s">
        <v>740</v>
      </c>
      <c r="F132" s="250" t="s">
        <v>741</v>
      </c>
      <c r="G132" s="251" t="s">
        <v>667</v>
      </c>
      <c r="H132" s="252">
        <v>3</v>
      </c>
      <c r="I132" s="253"/>
      <c r="J132" s="254">
        <f>ROUND(I132*H132,2)</f>
        <v>0</v>
      </c>
      <c r="K132" s="250" t="s">
        <v>21</v>
      </c>
      <c r="L132" s="255"/>
      <c r="M132" s="256" t="s">
        <v>21</v>
      </c>
      <c r="N132" s="257" t="s">
        <v>48</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181</v>
      </c>
      <c r="AT132" s="217" t="s">
        <v>178</v>
      </c>
      <c r="AU132" s="217" t="s">
        <v>87</v>
      </c>
      <c r="AY132" s="19" t="s">
        <v>161</v>
      </c>
      <c r="BE132" s="218">
        <f>IF(N132="základní",J132,0)</f>
        <v>0</v>
      </c>
      <c r="BF132" s="218">
        <f>IF(N132="snížená",J132,0)</f>
        <v>0</v>
      </c>
      <c r="BG132" s="218">
        <f>IF(N132="zákl. přenesená",J132,0)</f>
        <v>0</v>
      </c>
      <c r="BH132" s="218">
        <f>IF(N132="sníž. přenesená",J132,0)</f>
        <v>0</v>
      </c>
      <c r="BI132" s="218">
        <f>IF(N132="nulová",J132,0)</f>
        <v>0</v>
      </c>
      <c r="BJ132" s="19" t="s">
        <v>85</v>
      </c>
      <c r="BK132" s="218">
        <f>ROUND(I132*H132,2)</f>
        <v>0</v>
      </c>
      <c r="BL132" s="19" t="s">
        <v>168</v>
      </c>
      <c r="BM132" s="217" t="s">
        <v>742</v>
      </c>
    </row>
    <row r="133" s="2" customFormat="1">
      <c r="A133" s="40"/>
      <c r="B133" s="41"/>
      <c r="C133" s="42"/>
      <c r="D133" s="224" t="s">
        <v>183</v>
      </c>
      <c r="E133" s="42"/>
      <c r="F133" s="225" t="s">
        <v>743</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183</v>
      </c>
      <c r="AU133" s="19" t="s">
        <v>87</v>
      </c>
    </row>
    <row r="134" s="2" customFormat="1" ht="16.5" customHeight="1">
      <c r="A134" s="40"/>
      <c r="B134" s="41"/>
      <c r="C134" s="248" t="s">
        <v>306</v>
      </c>
      <c r="D134" s="248" t="s">
        <v>178</v>
      </c>
      <c r="E134" s="249" t="s">
        <v>744</v>
      </c>
      <c r="F134" s="250" t="s">
        <v>745</v>
      </c>
      <c r="G134" s="251" t="s">
        <v>667</v>
      </c>
      <c r="H134" s="252">
        <v>2</v>
      </c>
      <c r="I134" s="253"/>
      <c r="J134" s="254">
        <f>ROUND(I134*H134,2)</f>
        <v>0</v>
      </c>
      <c r="K134" s="250" t="s">
        <v>21</v>
      </c>
      <c r="L134" s="255"/>
      <c r="M134" s="256" t="s">
        <v>21</v>
      </c>
      <c r="N134" s="257" t="s">
        <v>48</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181</v>
      </c>
      <c r="AT134" s="217" t="s">
        <v>178</v>
      </c>
      <c r="AU134" s="217" t="s">
        <v>87</v>
      </c>
      <c r="AY134" s="19" t="s">
        <v>161</v>
      </c>
      <c r="BE134" s="218">
        <f>IF(N134="základní",J134,0)</f>
        <v>0</v>
      </c>
      <c r="BF134" s="218">
        <f>IF(N134="snížená",J134,0)</f>
        <v>0</v>
      </c>
      <c r="BG134" s="218">
        <f>IF(N134="zákl. přenesená",J134,0)</f>
        <v>0</v>
      </c>
      <c r="BH134" s="218">
        <f>IF(N134="sníž. přenesená",J134,0)</f>
        <v>0</v>
      </c>
      <c r="BI134" s="218">
        <f>IF(N134="nulová",J134,0)</f>
        <v>0</v>
      </c>
      <c r="BJ134" s="19" t="s">
        <v>85</v>
      </c>
      <c r="BK134" s="218">
        <f>ROUND(I134*H134,2)</f>
        <v>0</v>
      </c>
      <c r="BL134" s="19" t="s">
        <v>168</v>
      </c>
      <c r="BM134" s="217" t="s">
        <v>746</v>
      </c>
    </row>
    <row r="135" s="2" customFormat="1">
      <c r="A135" s="40"/>
      <c r="B135" s="41"/>
      <c r="C135" s="42"/>
      <c r="D135" s="224" t="s">
        <v>183</v>
      </c>
      <c r="E135" s="42"/>
      <c r="F135" s="225" t="s">
        <v>747</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183</v>
      </c>
      <c r="AU135" s="19" t="s">
        <v>87</v>
      </c>
    </row>
    <row r="136" s="2" customFormat="1" ht="16.5" customHeight="1">
      <c r="A136" s="40"/>
      <c r="B136" s="41"/>
      <c r="C136" s="248" t="s">
        <v>313</v>
      </c>
      <c r="D136" s="248" t="s">
        <v>178</v>
      </c>
      <c r="E136" s="249" t="s">
        <v>748</v>
      </c>
      <c r="F136" s="250" t="s">
        <v>749</v>
      </c>
      <c r="G136" s="251" t="s">
        <v>667</v>
      </c>
      <c r="H136" s="252">
        <v>3</v>
      </c>
      <c r="I136" s="253"/>
      <c r="J136" s="254">
        <f>ROUND(I136*H136,2)</f>
        <v>0</v>
      </c>
      <c r="K136" s="250" t="s">
        <v>21</v>
      </c>
      <c r="L136" s="255"/>
      <c r="M136" s="256" t="s">
        <v>21</v>
      </c>
      <c r="N136" s="257" t="s">
        <v>48</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181</v>
      </c>
      <c r="AT136" s="217" t="s">
        <v>178</v>
      </c>
      <c r="AU136" s="217" t="s">
        <v>87</v>
      </c>
      <c r="AY136" s="19" t="s">
        <v>161</v>
      </c>
      <c r="BE136" s="218">
        <f>IF(N136="základní",J136,0)</f>
        <v>0</v>
      </c>
      <c r="BF136" s="218">
        <f>IF(N136="snížená",J136,0)</f>
        <v>0</v>
      </c>
      <c r="BG136" s="218">
        <f>IF(N136="zákl. přenesená",J136,0)</f>
        <v>0</v>
      </c>
      <c r="BH136" s="218">
        <f>IF(N136="sníž. přenesená",J136,0)</f>
        <v>0</v>
      </c>
      <c r="BI136" s="218">
        <f>IF(N136="nulová",J136,0)</f>
        <v>0</v>
      </c>
      <c r="BJ136" s="19" t="s">
        <v>85</v>
      </c>
      <c r="BK136" s="218">
        <f>ROUND(I136*H136,2)</f>
        <v>0</v>
      </c>
      <c r="BL136" s="19" t="s">
        <v>168</v>
      </c>
      <c r="BM136" s="217" t="s">
        <v>750</v>
      </c>
    </row>
    <row r="137" s="2" customFormat="1">
      <c r="A137" s="40"/>
      <c r="B137" s="41"/>
      <c r="C137" s="42"/>
      <c r="D137" s="224" t="s">
        <v>183</v>
      </c>
      <c r="E137" s="42"/>
      <c r="F137" s="225" t="s">
        <v>751</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183</v>
      </c>
      <c r="AU137" s="19" t="s">
        <v>87</v>
      </c>
    </row>
    <row r="138" s="2" customFormat="1" ht="16.5" customHeight="1">
      <c r="A138" s="40"/>
      <c r="B138" s="41"/>
      <c r="C138" s="248" t="s">
        <v>317</v>
      </c>
      <c r="D138" s="248" t="s">
        <v>178</v>
      </c>
      <c r="E138" s="249" t="s">
        <v>752</v>
      </c>
      <c r="F138" s="250" t="s">
        <v>753</v>
      </c>
      <c r="G138" s="251" t="s">
        <v>667</v>
      </c>
      <c r="H138" s="252">
        <v>1</v>
      </c>
      <c r="I138" s="253"/>
      <c r="J138" s="254">
        <f>ROUND(I138*H138,2)</f>
        <v>0</v>
      </c>
      <c r="K138" s="250" t="s">
        <v>21</v>
      </c>
      <c r="L138" s="255"/>
      <c r="M138" s="256" t="s">
        <v>21</v>
      </c>
      <c r="N138" s="257" t="s">
        <v>48</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181</v>
      </c>
      <c r="AT138" s="217" t="s">
        <v>178</v>
      </c>
      <c r="AU138" s="217" t="s">
        <v>87</v>
      </c>
      <c r="AY138" s="19" t="s">
        <v>161</v>
      </c>
      <c r="BE138" s="218">
        <f>IF(N138="základní",J138,0)</f>
        <v>0</v>
      </c>
      <c r="BF138" s="218">
        <f>IF(N138="snížená",J138,0)</f>
        <v>0</v>
      </c>
      <c r="BG138" s="218">
        <f>IF(N138="zákl. přenesená",J138,0)</f>
        <v>0</v>
      </c>
      <c r="BH138" s="218">
        <f>IF(N138="sníž. přenesená",J138,0)</f>
        <v>0</v>
      </c>
      <c r="BI138" s="218">
        <f>IF(N138="nulová",J138,0)</f>
        <v>0</v>
      </c>
      <c r="BJ138" s="19" t="s">
        <v>85</v>
      </c>
      <c r="BK138" s="218">
        <f>ROUND(I138*H138,2)</f>
        <v>0</v>
      </c>
      <c r="BL138" s="19" t="s">
        <v>168</v>
      </c>
      <c r="BM138" s="217" t="s">
        <v>754</v>
      </c>
    </row>
    <row r="139" s="2" customFormat="1">
      <c r="A139" s="40"/>
      <c r="B139" s="41"/>
      <c r="C139" s="42"/>
      <c r="D139" s="224" t="s">
        <v>183</v>
      </c>
      <c r="E139" s="42"/>
      <c r="F139" s="225" t="s">
        <v>755</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183</v>
      </c>
      <c r="AU139" s="19" t="s">
        <v>87</v>
      </c>
    </row>
    <row r="140" s="2" customFormat="1" ht="16.5" customHeight="1">
      <c r="A140" s="40"/>
      <c r="B140" s="41"/>
      <c r="C140" s="248" t="s">
        <v>322</v>
      </c>
      <c r="D140" s="248" t="s">
        <v>178</v>
      </c>
      <c r="E140" s="249" t="s">
        <v>756</v>
      </c>
      <c r="F140" s="250" t="s">
        <v>757</v>
      </c>
      <c r="G140" s="251" t="s">
        <v>667</v>
      </c>
      <c r="H140" s="252">
        <v>1</v>
      </c>
      <c r="I140" s="253"/>
      <c r="J140" s="254">
        <f>ROUND(I140*H140,2)</f>
        <v>0</v>
      </c>
      <c r="K140" s="250" t="s">
        <v>21</v>
      </c>
      <c r="L140" s="255"/>
      <c r="M140" s="256" t="s">
        <v>21</v>
      </c>
      <c r="N140" s="257" t="s">
        <v>48</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181</v>
      </c>
      <c r="AT140" s="217" t="s">
        <v>178</v>
      </c>
      <c r="AU140" s="217" t="s">
        <v>87</v>
      </c>
      <c r="AY140" s="19" t="s">
        <v>161</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168</v>
      </c>
      <c r="BM140" s="217" t="s">
        <v>758</v>
      </c>
    </row>
    <row r="141" s="2" customFormat="1">
      <c r="A141" s="40"/>
      <c r="B141" s="41"/>
      <c r="C141" s="42"/>
      <c r="D141" s="224" t="s">
        <v>183</v>
      </c>
      <c r="E141" s="42"/>
      <c r="F141" s="225" t="s">
        <v>759</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183</v>
      </c>
      <c r="AU141" s="19" t="s">
        <v>87</v>
      </c>
    </row>
    <row r="142" s="2" customFormat="1" ht="16.5" customHeight="1">
      <c r="A142" s="40"/>
      <c r="B142" s="41"/>
      <c r="C142" s="248" t="s">
        <v>326</v>
      </c>
      <c r="D142" s="248" t="s">
        <v>178</v>
      </c>
      <c r="E142" s="249" t="s">
        <v>760</v>
      </c>
      <c r="F142" s="250" t="s">
        <v>761</v>
      </c>
      <c r="G142" s="251" t="s">
        <v>667</v>
      </c>
      <c r="H142" s="252">
        <v>5</v>
      </c>
      <c r="I142" s="253"/>
      <c r="J142" s="254">
        <f>ROUND(I142*H142,2)</f>
        <v>0</v>
      </c>
      <c r="K142" s="250" t="s">
        <v>21</v>
      </c>
      <c r="L142" s="255"/>
      <c r="M142" s="256" t="s">
        <v>21</v>
      </c>
      <c r="N142" s="257" t="s">
        <v>48</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181</v>
      </c>
      <c r="AT142" s="217" t="s">
        <v>178</v>
      </c>
      <c r="AU142" s="217" t="s">
        <v>87</v>
      </c>
      <c r="AY142" s="19" t="s">
        <v>161</v>
      </c>
      <c r="BE142" s="218">
        <f>IF(N142="základní",J142,0)</f>
        <v>0</v>
      </c>
      <c r="BF142" s="218">
        <f>IF(N142="snížená",J142,0)</f>
        <v>0</v>
      </c>
      <c r="BG142" s="218">
        <f>IF(N142="zákl. přenesená",J142,0)</f>
        <v>0</v>
      </c>
      <c r="BH142" s="218">
        <f>IF(N142="sníž. přenesená",J142,0)</f>
        <v>0</v>
      </c>
      <c r="BI142" s="218">
        <f>IF(N142="nulová",J142,0)</f>
        <v>0</v>
      </c>
      <c r="BJ142" s="19" t="s">
        <v>85</v>
      </c>
      <c r="BK142" s="218">
        <f>ROUND(I142*H142,2)</f>
        <v>0</v>
      </c>
      <c r="BL142" s="19" t="s">
        <v>168</v>
      </c>
      <c r="BM142" s="217" t="s">
        <v>762</v>
      </c>
    </row>
    <row r="143" s="2" customFormat="1">
      <c r="A143" s="40"/>
      <c r="B143" s="41"/>
      <c r="C143" s="42"/>
      <c r="D143" s="224" t="s">
        <v>183</v>
      </c>
      <c r="E143" s="42"/>
      <c r="F143" s="225" t="s">
        <v>763</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183</v>
      </c>
      <c r="AU143" s="19" t="s">
        <v>87</v>
      </c>
    </row>
    <row r="144" s="2" customFormat="1" ht="16.5" customHeight="1">
      <c r="A144" s="40"/>
      <c r="B144" s="41"/>
      <c r="C144" s="248" t="s">
        <v>332</v>
      </c>
      <c r="D144" s="248" t="s">
        <v>178</v>
      </c>
      <c r="E144" s="249" t="s">
        <v>764</v>
      </c>
      <c r="F144" s="250" t="s">
        <v>765</v>
      </c>
      <c r="G144" s="251" t="s">
        <v>667</v>
      </c>
      <c r="H144" s="252">
        <v>2</v>
      </c>
      <c r="I144" s="253"/>
      <c r="J144" s="254">
        <f>ROUND(I144*H144,2)</f>
        <v>0</v>
      </c>
      <c r="K144" s="250" t="s">
        <v>21</v>
      </c>
      <c r="L144" s="255"/>
      <c r="M144" s="256" t="s">
        <v>21</v>
      </c>
      <c r="N144" s="257" t="s">
        <v>48</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181</v>
      </c>
      <c r="AT144" s="217" t="s">
        <v>178</v>
      </c>
      <c r="AU144" s="217" t="s">
        <v>87</v>
      </c>
      <c r="AY144" s="19" t="s">
        <v>161</v>
      </c>
      <c r="BE144" s="218">
        <f>IF(N144="základní",J144,0)</f>
        <v>0</v>
      </c>
      <c r="BF144" s="218">
        <f>IF(N144="snížená",J144,0)</f>
        <v>0</v>
      </c>
      <c r="BG144" s="218">
        <f>IF(N144="zákl. přenesená",J144,0)</f>
        <v>0</v>
      </c>
      <c r="BH144" s="218">
        <f>IF(N144="sníž. přenesená",J144,0)</f>
        <v>0</v>
      </c>
      <c r="BI144" s="218">
        <f>IF(N144="nulová",J144,0)</f>
        <v>0</v>
      </c>
      <c r="BJ144" s="19" t="s">
        <v>85</v>
      </c>
      <c r="BK144" s="218">
        <f>ROUND(I144*H144,2)</f>
        <v>0</v>
      </c>
      <c r="BL144" s="19" t="s">
        <v>168</v>
      </c>
      <c r="BM144" s="217" t="s">
        <v>766</v>
      </c>
    </row>
    <row r="145" s="2" customFormat="1">
      <c r="A145" s="40"/>
      <c r="B145" s="41"/>
      <c r="C145" s="42"/>
      <c r="D145" s="224" t="s">
        <v>183</v>
      </c>
      <c r="E145" s="42"/>
      <c r="F145" s="225" t="s">
        <v>767</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183</v>
      </c>
      <c r="AU145" s="19" t="s">
        <v>87</v>
      </c>
    </row>
    <row r="146" s="2" customFormat="1" ht="16.5" customHeight="1">
      <c r="A146" s="40"/>
      <c r="B146" s="41"/>
      <c r="C146" s="248" t="s">
        <v>336</v>
      </c>
      <c r="D146" s="248" t="s">
        <v>178</v>
      </c>
      <c r="E146" s="249" t="s">
        <v>768</v>
      </c>
      <c r="F146" s="250" t="s">
        <v>769</v>
      </c>
      <c r="G146" s="251" t="s">
        <v>667</v>
      </c>
      <c r="H146" s="252">
        <v>7</v>
      </c>
      <c r="I146" s="253"/>
      <c r="J146" s="254">
        <f>ROUND(I146*H146,2)</f>
        <v>0</v>
      </c>
      <c r="K146" s="250" t="s">
        <v>21</v>
      </c>
      <c r="L146" s="255"/>
      <c r="M146" s="256" t="s">
        <v>21</v>
      </c>
      <c r="N146" s="257" t="s">
        <v>48</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181</v>
      </c>
      <c r="AT146" s="217" t="s">
        <v>178</v>
      </c>
      <c r="AU146" s="217" t="s">
        <v>87</v>
      </c>
      <c r="AY146" s="19" t="s">
        <v>161</v>
      </c>
      <c r="BE146" s="218">
        <f>IF(N146="základní",J146,0)</f>
        <v>0</v>
      </c>
      <c r="BF146" s="218">
        <f>IF(N146="snížená",J146,0)</f>
        <v>0</v>
      </c>
      <c r="BG146" s="218">
        <f>IF(N146="zákl. přenesená",J146,0)</f>
        <v>0</v>
      </c>
      <c r="BH146" s="218">
        <f>IF(N146="sníž. přenesená",J146,0)</f>
        <v>0</v>
      </c>
      <c r="BI146" s="218">
        <f>IF(N146="nulová",J146,0)</f>
        <v>0</v>
      </c>
      <c r="BJ146" s="19" t="s">
        <v>85</v>
      </c>
      <c r="BK146" s="218">
        <f>ROUND(I146*H146,2)</f>
        <v>0</v>
      </c>
      <c r="BL146" s="19" t="s">
        <v>168</v>
      </c>
      <c r="BM146" s="217" t="s">
        <v>770</v>
      </c>
    </row>
    <row r="147" s="2" customFormat="1">
      <c r="A147" s="40"/>
      <c r="B147" s="41"/>
      <c r="C147" s="42"/>
      <c r="D147" s="224" t="s">
        <v>183</v>
      </c>
      <c r="E147" s="42"/>
      <c r="F147" s="225" t="s">
        <v>771</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183</v>
      </c>
      <c r="AU147" s="19" t="s">
        <v>87</v>
      </c>
    </row>
    <row r="148" s="2" customFormat="1" ht="16.5" customHeight="1">
      <c r="A148" s="40"/>
      <c r="B148" s="41"/>
      <c r="C148" s="248" t="s">
        <v>342</v>
      </c>
      <c r="D148" s="248" t="s">
        <v>178</v>
      </c>
      <c r="E148" s="249" t="s">
        <v>772</v>
      </c>
      <c r="F148" s="250" t="s">
        <v>773</v>
      </c>
      <c r="G148" s="251" t="s">
        <v>667</v>
      </c>
      <c r="H148" s="252">
        <v>1</v>
      </c>
      <c r="I148" s="253"/>
      <c r="J148" s="254">
        <f>ROUND(I148*H148,2)</f>
        <v>0</v>
      </c>
      <c r="K148" s="250" t="s">
        <v>21</v>
      </c>
      <c r="L148" s="255"/>
      <c r="M148" s="256" t="s">
        <v>21</v>
      </c>
      <c r="N148" s="257" t="s">
        <v>48</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181</v>
      </c>
      <c r="AT148" s="217" t="s">
        <v>178</v>
      </c>
      <c r="AU148" s="217" t="s">
        <v>87</v>
      </c>
      <c r="AY148" s="19" t="s">
        <v>161</v>
      </c>
      <c r="BE148" s="218">
        <f>IF(N148="základní",J148,0)</f>
        <v>0</v>
      </c>
      <c r="BF148" s="218">
        <f>IF(N148="snížená",J148,0)</f>
        <v>0</v>
      </c>
      <c r="BG148" s="218">
        <f>IF(N148="zákl. přenesená",J148,0)</f>
        <v>0</v>
      </c>
      <c r="BH148" s="218">
        <f>IF(N148="sníž. přenesená",J148,0)</f>
        <v>0</v>
      </c>
      <c r="BI148" s="218">
        <f>IF(N148="nulová",J148,0)</f>
        <v>0</v>
      </c>
      <c r="BJ148" s="19" t="s">
        <v>85</v>
      </c>
      <c r="BK148" s="218">
        <f>ROUND(I148*H148,2)</f>
        <v>0</v>
      </c>
      <c r="BL148" s="19" t="s">
        <v>168</v>
      </c>
      <c r="BM148" s="217" t="s">
        <v>774</v>
      </c>
    </row>
    <row r="149" s="2" customFormat="1">
      <c r="A149" s="40"/>
      <c r="B149" s="41"/>
      <c r="C149" s="42"/>
      <c r="D149" s="224" t="s">
        <v>183</v>
      </c>
      <c r="E149" s="42"/>
      <c r="F149" s="225" t="s">
        <v>775</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183</v>
      </c>
      <c r="AU149" s="19" t="s">
        <v>87</v>
      </c>
    </row>
    <row r="150" s="2" customFormat="1" ht="16.5" customHeight="1">
      <c r="A150" s="40"/>
      <c r="B150" s="41"/>
      <c r="C150" s="248" t="s">
        <v>346</v>
      </c>
      <c r="D150" s="248" t="s">
        <v>178</v>
      </c>
      <c r="E150" s="249" t="s">
        <v>776</v>
      </c>
      <c r="F150" s="250" t="s">
        <v>777</v>
      </c>
      <c r="G150" s="251" t="s">
        <v>667</v>
      </c>
      <c r="H150" s="252">
        <v>9</v>
      </c>
      <c r="I150" s="253"/>
      <c r="J150" s="254">
        <f>ROUND(I150*H150,2)</f>
        <v>0</v>
      </c>
      <c r="K150" s="250" t="s">
        <v>21</v>
      </c>
      <c r="L150" s="255"/>
      <c r="M150" s="256" t="s">
        <v>21</v>
      </c>
      <c r="N150" s="257" t="s">
        <v>48</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181</v>
      </c>
      <c r="AT150" s="217" t="s">
        <v>178</v>
      </c>
      <c r="AU150" s="217" t="s">
        <v>87</v>
      </c>
      <c r="AY150" s="19" t="s">
        <v>161</v>
      </c>
      <c r="BE150" s="218">
        <f>IF(N150="základní",J150,0)</f>
        <v>0</v>
      </c>
      <c r="BF150" s="218">
        <f>IF(N150="snížená",J150,0)</f>
        <v>0</v>
      </c>
      <c r="BG150" s="218">
        <f>IF(N150="zákl. přenesená",J150,0)</f>
        <v>0</v>
      </c>
      <c r="BH150" s="218">
        <f>IF(N150="sníž. přenesená",J150,0)</f>
        <v>0</v>
      </c>
      <c r="BI150" s="218">
        <f>IF(N150="nulová",J150,0)</f>
        <v>0</v>
      </c>
      <c r="BJ150" s="19" t="s">
        <v>85</v>
      </c>
      <c r="BK150" s="218">
        <f>ROUND(I150*H150,2)</f>
        <v>0</v>
      </c>
      <c r="BL150" s="19" t="s">
        <v>168</v>
      </c>
      <c r="BM150" s="217" t="s">
        <v>778</v>
      </c>
    </row>
    <row r="151" s="2" customFormat="1" ht="16.5" customHeight="1">
      <c r="A151" s="40"/>
      <c r="B151" s="41"/>
      <c r="C151" s="248" t="s">
        <v>351</v>
      </c>
      <c r="D151" s="248" t="s">
        <v>178</v>
      </c>
      <c r="E151" s="249" t="s">
        <v>779</v>
      </c>
      <c r="F151" s="250" t="s">
        <v>780</v>
      </c>
      <c r="G151" s="251" t="s">
        <v>667</v>
      </c>
      <c r="H151" s="252">
        <v>17</v>
      </c>
      <c r="I151" s="253"/>
      <c r="J151" s="254">
        <f>ROUND(I151*H151,2)</f>
        <v>0</v>
      </c>
      <c r="K151" s="250" t="s">
        <v>21</v>
      </c>
      <c r="L151" s="255"/>
      <c r="M151" s="256" t="s">
        <v>21</v>
      </c>
      <c r="N151" s="257" t="s">
        <v>48</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181</v>
      </c>
      <c r="AT151" s="217" t="s">
        <v>178</v>
      </c>
      <c r="AU151" s="217" t="s">
        <v>87</v>
      </c>
      <c r="AY151" s="19" t="s">
        <v>161</v>
      </c>
      <c r="BE151" s="218">
        <f>IF(N151="základní",J151,0)</f>
        <v>0</v>
      </c>
      <c r="BF151" s="218">
        <f>IF(N151="snížená",J151,0)</f>
        <v>0</v>
      </c>
      <c r="BG151" s="218">
        <f>IF(N151="zákl. přenesená",J151,0)</f>
        <v>0</v>
      </c>
      <c r="BH151" s="218">
        <f>IF(N151="sníž. přenesená",J151,0)</f>
        <v>0</v>
      </c>
      <c r="BI151" s="218">
        <f>IF(N151="nulová",J151,0)</f>
        <v>0</v>
      </c>
      <c r="BJ151" s="19" t="s">
        <v>85</v>
      </c>
      <c r="BK151" s="218">
        <f>ROUND(I151*H151,2)</f>
        <v>0</v>
      </c>
      <c r="BL151" s="19" t="s">
        <v>168</v>
      </c>
      <c r="BM151" s="217" t="s">
        <v>781</v>
      </c>
    </row>
    <row r="152" s="2" customFormat="1">
      <c r="A152" s="40"/>
      <c r="B152" s="41"/>
      <c r="C152" s="42"/>
      <c r="D152" s="224" t="s">
        <v>183</v>
      </c>
      <c r="E152" s="42"/>
      <c r="F152" s="225" t="s">
        <v>782</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183</v>
      </c>
      <c r="AU152" s="19" t="s">
        <v>87</v>
      </c>
    </row>
    <row r="153" s="2" customFormat="1" ht="16.5" customHeight="1">
      <c r="A153" s="40"/>
      <c r="B153" s="41"/>
      <c r="C153" s="248" t="s">
        <v>355</v>
      </c>
      <c r="D153" s="248" t="s">
        <v>178</v>
      </c>
      <c r="E153" s="249" t="s">
        <v>783</v>
      </c>
      <c r="F153" s="250" t="s">
        <v>784</v>
      </c>
      <c r="G153" s="251" t="s">
        <v>667</v>
      </c>
      <c r="H153" s="252">
        <v>5</v>
      </c>
      <c r="I153" s="253"/>
      <c r="J153" s="254">
        <f>ROUND(I153*H153,2)</f>
        <v>0</v>
      </c>
      <c r="K153" s="250" t="s">
        <v>21</v>
      </c>
      <c r="L153" s="255"/>
      <c r="M153" s="256" t="s">
        <v>21</v>
      </c>
      <c r="N153" s="257" t="s">
        <v>48</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181</v>
      </c>
      <c r="AT153" s="217" t="s">
        <v>178</v>
      </c>
      <c r="AU153" s="217" t="s">
        <v>87</v>
      </c>
      <c r="AY153" s="19" t="s">
        <v>161</v>
      </c>
      <c r="BE153" s="218">
        <f>IF(N153="základní",J153,0)</f>
        <v>0</v>
      </c>
      <c r="BF153" s="218">
        <f>IF(N153="snížená",J153,0)</f>
        <v>0</v>
      </c>
      <c r="BG153" s="218">
        <f>IF(N153="zákl. přenesená",J153,0)</f>
        <v>0</v>
      </c>
      <c r="BH153" s="218">
        <f>IF(N153="sníž. přenesená",J153,0)</f>
        <v>0</v>
      </c>
      <c r="BI153" s="218">
        <f>IF(N153="nulová",J153,0)</f>
        <v>0</v>
      </c>
      <c r="BJ153" s="19" t="s">
        <v>85</v>
      </c>
      <c r="BK153" s="218">
        <f>ROUND(I153*H153,2)</f>
        <v>0</v>
      </c>
      <c r="BL153" s="19" t="s">
        <v>168</v>
      </c>
      <c r="BM153" s="217" t="s">
        <v>785</v>
      </c>
    </row>
    <row r="154" s="2" customFormat="1">
      <c r="A154" s="40"/>
      <c r="B154" s="41"/>
      <c r="C154" s="42"/>
      <c r="D154" s="224" t="s">
        <v>183</v>
      </c>
      <c r="E154" s="42"/>
      <c r="F154" s="225" t="s">
        <v>786</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183</v>
      </c>
      <c r="AU154" s="19" t="s">
        <v>87</v>
      </c>
    </row>
    <row r="155" s="2" customFormat="1" ht="16.5" customHeight="1">
      <c r="A155" s="40"/>
      <c r="B155" s="41"/>
      <c r="C155" s="248" t="s">
        <v>362</v>
      </c>
      <c r="D155" s="248" t="s">
        <v>178</v>
      </c>
      <c r="E155" s="249" t="s">
        <v>787</v>
      </c>
      <c r="F155" s="250" t="s">
        <v>788</v>
      </c>
      <c r="G155" s="251" t="s">
        <v>667</v>
      </c>
      <c r="H155" s="252">
        <v>8</v>
      </c>
      <c r="I155" s="253"/>
      <c r="J155" s="254">
        <f>ROUND(I155*H155,2)</f>
        <v>0</v>
      </c>
      <c r="K155" s="250" t="s">
        <v>21</v>
      </c>
      <c r="L155" s="255"/>
      <c r="M155" s="256" t="s">
        <v>21</v>
      </c>
      <c r="N155" s="257" t="s">
        <v>48</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181</v>
      </c>
      <c r="AT155" s="217" t="s">
        <v>178</v>
      </c>
      <c r="AU155" s="217" t="s">
        <v>87</v>
      </c>
      <c r="AY155" s="19" t="s">
        <v>161</v>
      </c>
      <c r="BE155" s="218">
        <f>IF(N155="základní",J155,0)</f>
        <v>0</v>
      </c>
      <c r="BF155" s="218">
        <f>IF(N155="snížená",J155,0)</f>
        <v>0</v>
      </c>
      <c r="BG155" s="218">
        <f>IF(N155="zákl. přenesená",J155,0)</f>
        <v>0</v>
      </c>
      <c r="BH155" s="218">
        <f>IF(N155="sníž. přenesená",J155,0)</f>
        <v>0</v>
      </c>
      <c r="BI155" s="218">
        <f>IF(N155="nulová",J155,0)</f>
        <v>0</v>
      </c>
      <c r="BJ155" s="19" t="s">
        <v>85</v>
      </c>
      <c r="BK155" s="218">
        <f>ROUND(I155*H155,2)</f>
        <v>0</v>
      </c>
      <c r="BL155" s="19" t="s">
        <v>168</v>
      </c>
      <c r="BM155" s="217" t="s">
        <v>789</v>
      </c>
    </row>
    <row r="156" s="2" customFormat="1">
      <c r="A156" s="40"/>
      <c r="B156" s="41"/>
      <c r="C156" s="42"/>
      <c r="D156" s="224" t="s">
        <v>183</v>
      </c>
      <c r="E156" s="42"/>
      <c r="F156" s="225" t="s">
        <v>790</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183</v>
      </c>
      <c r="AU156" s="19" t="s">
        <v>87</v>
      </c>
    </row>
    <row r="157" s="2" customFormat="1" ht="16.5" customHeight="1">
      <c r="A157" s="40"/>
      <c r="B157" s="41"/>
      <c r="C157" s="248" t="s">
        <v>366</v>
      </c>
      <c r="D157" s="248" t="s">
        <v>178</v>
      </c>
      <c r="E157" s="249" t="s">
        <v>791</v>
      </c>
      <c r="F157" s="250" t="s">
        <v>792</v>
      </c>
      <c r="G157" s="251" t="s">
        <v>667</v>
      </c>
      <c r="H157" s="252">
        <v>1</v>
      </c>
      <c r="I157" s="253"/>
      <c r="J157" s="254">
        <f>ROUND(I157*H157,2)</f>
        <v>0</v>
      </c>
      <c r="K157" s="250" t="s">
        <v>21</v>
      </c>
      <c r="L157" s="255"/>
      <c r="M157" s="256" t="s">
        <v>21</v>
      </c>
      <c r="N157" s="257" t="s">
        <v>48</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181</v>
      </c>
      <c r="AT157" s="217" t="s">
        <v>178</v>
      </c>
      <c r="AU157" s="217" t="s">
        <v>87</v>
      </c>
      <c r="AY157" s="19" t="s">
        <v>161</v>
      </c>
      <c r="BE157" s="218">
        <f>IF(N157="základní",J157,0)</f>
        <v>0</v>
      </c>
      <c r="BF157" s="218">
        <f>IF(N157="snížená",J157,0)</f>
        <v>0</v>
      </c>
      <c r="BG157" s="218">
        <f>IF(N157="zákl. přenesená",J157,0)</f>
        <v>0</v>
      </c>
      <c r="BH157" s="218">
        <f>IF(N157="sníž. přenesená",J157,0)</f>
        <v>0</v>
      </c>
      <c r="BI157" s="218">
        <f>IF(N157="nulová",J157,0)</f>
        <v>0</v>
      </c>
      <c r="BJ157" s="19" t="s">
        <v>85</v>
      </c>
      <c r="BK157" s="218">
        <f>ROUND(I157*H157,2)</f>
        <v>0</v>
      </c>
      <c r="BL157" s="19" t="s">
        <v>168</v>
      </c>
      <c r="BM157" s="217" t="s">
        <v>793</v>
      </c>
    </row>
    <row r="158" s="2" customFormat="1">
      <c r="A158" s="40"/>
      <c r="B158" s="41"/>
      <c r="C158" s="42"/>
      <c r="D158" s="224" t="s">
        <v>183</v>
      </c>
      <c r="E158" s="42"/>
      <c r="F158" s="225" t="s">
        <v>794</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183</v>
      </c>
      <c r="AU158" s="19" t="s">
        <v>87</v>
      </c>
    </row>
    <row r="159" s="2" customFormat="1" ht="16.5" customHeight="1">
      <c r="A159" s="40"/>
      <c r="B159" s="41"/>
      <c r="C159" s="248" t="s">
        <v>374</v>
      </c>
      <c r="D159" s="248" t="s">
        <v>178</v>
      </c>
      <c r="E159" s="249" t="s">
        <v>795</v>
      </c>
      <c r="F159" s="250" t="s">
        <v>796</v>
      </c>
      <c r="G159" s="251" t="s">
        <v>667</v>
      </c>
      <c r="H159" s="252">
        <v>1</v>
      </c>
      <c r="I159" s="253"/>
      <c r="J159" s="254">
        <f>ROUND(I159*H159,2)</f>
        <v>0</v>
      </c>
      <c r="K159" s="250" t="s">
        <v>21</v>
      </c>
      <c r="L159" s="255"/>
      <c r="M159" s="256" t="s">
        <v>21</v>
      </c>
      <c r="N159" s="257" t="s">
        <v>48</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181</v>
      </c>
      <c r="AT159" s="217" t="s">
        <v>178</v>
      </c>
      <c r="AU159" s="217" t="s">
        <v>87</v>
      </c>
      <c r="AY159" s="19" t="s">
        <v>161</v>
      </c>
      <c r="BE159" s="218">
        <f>IF(N159="základní",J159,0)</f>
        <v>0</v>
      </c>
      <c r="BF159" s="218">
        <f>IF(N159="snížená",J159,0)</f>
        <v>0</v>
      </c>
      <c r="BG159" s="218">
        <f>IF(N159="zákl. přenesená",J159,0)</f>
        <v>0</v>
      </c>
      <c r="BH159" s="218">
        <f>IF(N159="sníž. přenesená",J159,0)</f>
        <v>0</v>
      </c>
      <c r="BI159" s="218">
        <f>IF(N159="nulová",J159,0)</f>
        <v>0</v>
      </c>
      <c r="BJ159" s="19" t="s">
        <v>85</v>
      </c>
      <c r="BK159" s="218">
        <f>ROUND(I159*H159,2)</f>
        <v>0</v>
      </c>
      <c r="BL159" s="19" t="s">
        <v>168</v>
      </c>
      <c r="BM159" s="217" t="s">
        <v>797</v>
      </c>
    </row>
    <row r="160" s="2" customFormat="1">
      <c r="A160" s="40"/>
      <c r="B160" s="41"/>
      <c r="C160" s="42"/>
      <c r="D160" s="224" t="s">
        <v>183</v>
      </c>
      <c r="E160" s="42"/>
      <c r="F160" s="225" t="s">
        <v>798</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183</v>
      </c>
      <c r="AU160" s="19" t="s">
        <v>87</v>
      </c>
    </row>
    <row r="161" s="2" customFormat="1" ht="16.5" customHeight="1">
      <c r="A161" s="40"/>
      <c r="B161" s="41"/>
      <c r="C161" s="248" t="s">
        <v>379</v>
      </c>
      <c r="D161" s="248" t="s">
        <v>178</v>
      </c>
      <c r="E161" s="249" t="s">
        <v>799</v>
      </c>
      <c r="F161" s="250" t="s">
        <v>800</v>
      </c>
      <c r="G161" s="251" t="s">
        <v>667</v>
      </c>
      <c r="H161" s="252">
        <v>2</v>
      </c>
      <c r="I161" s="253"/>
      <c r="J161" s="254">
        <f>ROUND(I161*H161,2)</f>
        <v>0</v>
      </c>
      <c r="K161" s="250" t="s">
        <v>21</v>
      </c>
      <c r="L161" s="255"/>
      <c r="M161" s="256" t="s">
        <v>21</v>
      </c>
      <c r="N161" s="257" t="s">
        <v>48</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181</v>
      </c>
      <c r="AT161" s="217" t="s">
        <v>178</v>
      </c>
      <c r="AU161" s="217" t="s">
        <v>87</v>
      </c>
      <c r="AY161" s="19" t="s">
        <v>161</v>
      </c>
      <c r="BE161" s="218">
        <f>IF(N161="základní",J161,0)</f>
        <v>0</v>
      </c>
      <c r="BF161" s="218">
        <f>IF(N161="snížená",J161,0)</f>
        <v>0</v>
      </c>
      <c r="BG161" s="218">
        <f>IF(N161="zákl. přenesená",J161,0)</f>
        <v>0</v>
      </c>
      <c r="BH161" s="218">
        <f>IF(N161="sníž. přenesená",J161,0)</f>
        <v>0</v>
      </c>
      <c r="BI161" s="218">
        <f>IF(N161="nulová",J161,0)</f>
        <v>0</v>
      </c>
      <c r="BJ161" s="19" t="s">
        <v>85</v>
      </c>
      <c r="BK161" s="218">
        <f>ROUND(I161*H161,2)</f>
        <v>0</v>
      </c>
      <c r="BL161" s="19" t="s">
        <v>168</v>
      </c>
      <c r="BM161" s="217" t="s">
        <v>801</v>
      </c>
    </row>
    <row r="162" s="2" customFormat="1">
      <c r="A162" s="40"/>
      <c r="B162" s="41"/>
      <c r="C162" s="42"/>
      <c r="D162" s="224" t="s">
        <v>183</v>
      </c>
      <c r="E162" s="42"/>
      <c r="F162" s="225" t="s">
        <v>802</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183</v>
      </c>
      <c r="AU162" s="19" t="s">
        <v>87</v>
      </c>
    </row>
    <row r="163" s="2" customFormat="1" ht="16.5" customHeight="1">
      <c r="A163" s="40"/>
      <c r="B163" s="41"/>
      <c r="C163" s="248" t="s">
        <v>384</v>
      </c>
      <c r="D163" s="248" t="s">
        <v>178</v>
      </c>
      <c r="E163" s="249" t="s">
        <v>803</v>
      </c>
      <c r="F163" s="250" t="s">
        <v>804</v>
      </c>
      <c r="G163" s="251" t="s">
        <v>667</v>
      </c>
      <c r="H163" s="252">
        <v>2</v>
      </c>
      <c r="I163" s="253"/>
      <c r="J163" s="254">
        <f>ROUND(I163*H163,2)</f>
        <v>0</v>
      </c>
      <c r="K163" s="250" t="s">
        <v>21</v>
      </c>
      <c r="L163" s="255"/>
      <c r="M163" s="256" t="s">
        <v>21</v>
      </c>
      <c r="N163" s="257" t="s">
        <v>48</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181</v>
      </c>
      <c r="AT163" s="217" t="s">
        <v>178</v>
      </c>
      <c r="AU163" s="217" t="s">
        <v>87</v>
      </c>
      <c r="AY163" s="19" t="s">
        <v>161</v>
      </c>
      <c r="BE163" s="218">
        <f>IF(N163="základní",J163,0)</f>
        <v>0</v>
      </c>
      <c r="BF163" s="218">
        <f>IF(N163="snížená",J163,0)</f>
        <v>0</v>
      </c>
      <c r="BG163" s="218">
        <f>IF(N163="zákl. přenesená",J163,0)</f>
        <v>0</v>
      </c>
      <c r="BH163" s="218">
        <f>IF(N163="sníž. přenesená",J163,0)</f>
        <v>0</v>
      </c>
      <c r="BI163" s="218">
        <f>IF(N163="nulová",J163,0)</f>
        <v>0</v>
      </c>
      <c r="BJ163" s="19" t="s">
        <v>85</v>
      </c>
      <c r="BK163" s="218">
        <f>ROUND(I163*H163,2)</f>
        <v>0</v>
      </c>
      <c r="BL163" s="19" t="s">
        <v>168</v>
      </c>
      <c r="BM163" s="217" t="s">
        <v>805</v>
      </c>
    </row>
    <row r="164" s="2" customFormat="1">
      <c r="A164" s="40"/>
      <c r="B164" s="41"/>
      <c r="C164" s="42"/>
      <c r="D164" s="224" t="s">
        <v>183</v>
      </c>
      <c r="E164" s="42"/>
      <c r="F164" s="225" t="s">
        <v>802</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183</v>
      </c>
      <c r="AU164" s="19" t="s">
        <v>87</v>
      </c>
    </row>
    <row r="165" s="2" customFormat="1" ht="16.5" customHeight="1">
      <c r="A165" s="40"/>
      <c r="B165" s="41"/>
      <c r="C165" s="248" t="s">
        <v>388</v>
      </c>
      <c r="D165" s="248" t="s">
        <v>178</v>
      </c>
      <c r="E165" s="249" t="s">
        <v>806</v>
      </c>
      <c r="F165" s="250" t="s">
        <v>807</v>
      </c>
      <c r="G165" s="251" t="s">
        <v>667</v>
      </c>
      <c r="H165" s="252">
        <v>4</v>
      </c>
      <c r="I165" s="253"/>
      <c r="J165" s="254">
        <f>ROUND(I165*H165,2)</f>
        <v>0</v>
      </c>
      <c r="K165" s="250" t="s">
        <v>21</v>
      </c>
      <c r="L165" s="255"/>
      <c r="M165" s="256" t="s">
        <v>21</v>
      </c>
      <c r="N165" s="257" t="s">
        <v>48</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181</v>
      </c>
      <c r="AT165" s="217" t="s">
        <v>178</v>
      </c>
      <c r="AU165" s="217" t="s">
        <v>87</v>
      </c>
      <c r="AY165" s="19" t="s">
        <v>161</v>
      </c>
      <c r="BE165" s="218">
        <f>IF(N165="základní",J165,0)</f>
        <v>0</v>
      </c>
      <c r="BF165" s="218">
        <f>IF(N165="snížená",J165,0)</f>
        <v>0</v>
      </c>
      <c r="BG165" s="218">
        <f>IF(N165="zákl. přenesená",J165,0)</f>
        <v>0</v>
      </c>
      <c r="BH165" s="218">
        <f>IF(N165="sníž. přenesená",J165,0)</f>
        <v>0</v>
      </c>
      <c r="BI165" s="218">
        <f>IF(N165="nulová",J165,0)</f>
        <v>0</v>
      </c>
      <c r="BJ165" s="19" t="s">
        <v>85</v>
      </c>
      <c r="BK165" s="218">
        <f>ROUND(I165*H165,2)</f>
        <v>0</v>
      </c>
      <c r="BL165" s="19" t="s">
        <v>168</v>
      </c>
      <c r="BM165" s="217" t="s">
        <v>808</v>
      </c>
    </row>
    <row r="166" s="2" customFormat="1">
      <c r="A166" s="40"/>
      <c r="B166" s="41"/>
      <c r="C166" s="42"/>
      <c r="D166" s="224" t="s">
        <v>183</v>
      </c>
      <c r="E166" s="42"/>
      <c r="F166" s="225" t="s">
        <v>809</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183</v>
      </c>
      <c r="AU166" s="19" t="s">
        <v>87</v>
      </c>
    </row>
    <row r="167" s="2" customFormat="1" ht="16.5" customHeight="1">
      <c r="A167" s="40"/>
      <c r="B167" s="41"/>
      <c r="C167" s="248" t="s">
        <v>394</v>
      </c>
      <c r="D167" s="248" t="s">
        <v>178</v>
      </c>
      <c r="E167" s="249" t="s">
        <v>810</v>
      </c>
      <c r="F167" s="250" t="s">
        <v>811</v>
      </c>
      <c r="G167" s="251" t="s">
        <v>667</v>
      </c>
      <c r="H167" s="252">
        <v>1</v>
      </c>
      <c r="I167" s="253"/>
      <c r="J167" s="254">
        <f>ROUND(I167*H167,2)</f>
        <v>0</v>
      </c>
      <c r="K167" s="250" t="s">
        <v>21</v>
      </c>
      <c r="L167" s="255"/>
      <c r="M167" s="256" t="s">
        <v>21</v>
      </c>
      <c r="N167" s="257" t="s">
        <v>48</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181</v>
      </c>
      <c r="AT167" s="217" t="s">
        <v>178</v>
      </c>
      <c r="AU167" s="217" t="s">
        <v>87</v>
      </c>
      <c r="AY167" s="19" t="s">
        <v>161</v>
      </c>
      <c r="BE167" s="218">
        <f>IF(N167="základní",J167,0)</f>
        <v>0</v>
      </c>
      <c r="BF167" s="218">
        <f>IF(N167="snížená",J167,0)</f>
        <v>0</v>
      </c>
      <c r="BG167" s="218">
        <f>IF(N167="zákl. přenesená",J167,0)</f>
        <v>0</v>
      </c>
      <c r="BH167" s="218">
        <f>IF(N167="sníž. přenesená",J167,0)</f>
        <v>0</v>
      </c>
      <c r="BI167" s="218">
        <f>IF(N167="nulová",J167,0)</f>
        <v>0</v>
      </c>
      <c r="BJ167" s="19" t="s">
        <v>85</v>
      </c>
      <c r="BK167" s="218">
        <f>ROUND(I167*H167,2)</f>
        <v>0</v>
      </c>
      <c r="BL167" s="19" t="s">
        <v>168</v>
      </c>
      <c r="BM167" s="217" t="s">
        <v>812</v>
      </c>
    </row>
    <row r="168" s="2" customFormat="1">
      <c r="A168" s="40"/>
      <c r="B168" s="41"/>
      <c r="C168" s="42"/>
      <c r="D168" s="224" t="s">
        <v>183</v>
      </c>
      <c r="E168" s="42"/>
      <c r="F168" s="225" t="s">
        <v>813</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183</v>
      </c>
      <c r="AU168" s="19" t="s">
        <v>87</v>
      </c>
    </row>
    <row r="169" s="2" customFormat="1" ht="16.5" customHeight="1">
      <c r="A169" s="40"/>
      <c r="B169" s="41"/>
      <c r="C169" s="248" t="s">
        <v>401</v>
      </c>
      <c r="D169" s="248" t="s">
        <v>178</v>
      </c>
      <c r="E169" s="249" t="s">
        <v>814</v>
      </c>
      <c r="F169" s="250" t="s">
        <v>815</v>
      </c>
      <c r="G169" s="251" t="s">
        <v>667</v>
      </c>
      <c r="H169" s="252">
        <v>1</v>
      </c>
      <c r="I169" s="253"/>
      <c r="J169" s="254">
        <f>ROUND(I169*H169,2)</f>
        <v>0</v>
      </c>
      <c r="K169" s="250" t="s">
        <v>21</v>
      </c>
      <c r="L169" s="255"/>
      <c r="M169" s="256" t="s">
        <v>21</v>
      </c>
      <c r="N169" s="257" t="s">
        <v>48</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181</v>
      </c>
      <c r="AT169" s="217" t="s">
        <v>178</v>
      </c>
      <c r="AU169" s="217" t="s">
        <v>87</v>
      </c>
      <c r="AY169" s="19" t="s">
        <v>161</v>
      </c>
      <c r="BE169" s="218">
        <f>IF(N169="základní",J169,0)</f>
        <v>0</v>
      </c>
      <c r="BF169" s="218">
        <f>IF(N169="snížená",J169,0)</f>
        <v>0</v>
      </c>
      <c r="BG169" s="218">
        <f>IF(N169="zákl. přenesená",J169,0)</f>
        <v>0</v>
      </c>
      <c r="BH169" s="218">
        <f>IF(N169="sníž. přenesená",J169,0)</f>
        <v>0</v>
      </c>
      <c r="BI169" s="218">
        <f>IF(N169="nulová",J169,0)</f>
        <v>0</v>
      </c>
      <c r="BJ169" s="19" t="s">
        <v>85</v>
      </c>
      <c r="BK169" s="218">
        <f>ROUND(I169*H169,2)</f>
        <v>0</v>
      </c>
      <c r="BL169" s="19" t="s">
        <v>168</v>
      </c>
      <c r="BM169" s="217" t="s">
        <v>816</v>
      </c>
    </row>
    <row r="170" s="2" customFormat="1">
      <c r="A170" s="40"/>
      <c r="B170" s="41"/>
      <c r="C170" s="42"/>
      <c r="D170" s="224" t="s">
        <v>183</v>
      </c>
      <c r="E170" s="42"/>
      <c r="F170" s="225" t="s">
        <v>817</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183</v>
      </c>
      <c r="AU170" s="19" t="s">
        <v>87</v>
      </c>
    </row>
    <row r="171" s="2" customFormat="1" ht="16.5" customHeight="1">
      <c r="A171" s="40"/>
      <c r="B171" s="41"/>
      <c r="C171" s="248" t="s">
        <v>410</v>
      </c>
      <c r="D171" s="248" t="s">
        <v>178</v>
      </c>
      <c r="E171" s="249" t="s">
        <v>818</v>
      </c>
      <c r="F171" s="250" t="s">
        <v>819</v>
      </c>
      <c r="G171" s="251" t="s">
        <v>667</v>
      </c>
      <c r="H171" s="252">
        <v>1</v>
      </c>
      <c r="I171" s="253"/>
      <c r="J171" s="254">
        <f>ROUND(I171*H171,2)</f>
        <v>0</v>
      </c>
      <c r="K171" s="250" t="s">
        <v>21</v>
      </c>
      <c r="L171" s="255"/>
      <c r="M171" s="256" t="s">
        <v>21</v>
      </c>
      <c r="N171" s="257" t="s">
        <v>48</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181</v>
      </c>
      <c r="AT171" s="217" t="s">
        <v>178</v>
      </c>
      <c r="AU171" s="217" t="s">
        <v>87</v>
      </c>
      <c r="AY171" s="19" t="s">
        <v>161</v>
      </c>
      <c r="BE171" s="218">
        <f>IF(N171="základní",J171,0)</f>
        <v>0</v>
      </c>
      <c r="BF171" s="218">
        <f>IF(N171="snížená",J171,0)</f>
        <v>0</v>
      </c>
      <c r="BG171" s="218">
        <f>IF(N171="zákl. přenesená",J171,0)</f>
        <v>0</v>
      </c>
      <c r="BH171" s="218">
        <f>IF(N171="sníž. přenesená",J171,0)</f>
        <v>0</v>
      </c>
      <c r="BI171" s="218">
        <f>IF(N171="nulová",J171,0)</f>
        <v>0</v>
      </c>
      <c r="BJ171" s="19" t="s">
        <v>85</v>
      </c>
      <c r="BK171" s="218">
        <f>ROUND(I171*H171,2)</f>
        <v>0</v>
      </c>
      <c r="BL171" s="19" t="s">
        <v>168</v>
      </c>
      <c r="BM171" s="217" t="s">
        <v>820</v>
      </c>
    </row>
    <row r="172" s="2" customFormat="1">
      <c r="A172" s="40"/>
      <c r="B172" s="41"/>
      <c r="C172" s="42"/>
      <c r="D172" s="224" t="s">
        <v>183</v>
      </c>
      <c r="E172" s="42"/>
      <c r="F172" s="225" t="s">
        <v>821</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183</v>
      </c>
      <c r="AU172" s="19" t="s">
        <v>87</v>
      </c>
    </row>
    <row r="173" s="2" customFormat="1" ht="16.5" customHeight="1">
      <c r="A173" s="40"/>
      <c r="B173" s="41"/>
      <c r="C173" s="248" t="s">
        <v>414</v>
      </c>
      <c r="D173" s="248" t="s">
        <v>178</v>
      </c>
      <c r="E173" s="249" t="s">
        <v>822</v>
      </c>
      <c r="F173" s="250" t="s">
        <v>823</v>
      </c>
      <c r="G173" s="251" t="s">
        <v>667</v>
      </c>
      <c r="H173" s="252">
        <v>1</v>
      </c>
      <c r="I173" s="253"/>
      <c r="J173" s="254">
        <f>ROUND(I173*H173,2)</f>
        <v>0</v>
      </c>
      <c r="K173" s="250" t="s">
        <v>21</v>
      </c>
      <c r="L173" s="255"/>
      <c r="M173" s="256" t="s">
        <v>21</v>
      </c>
      <c r="N173" s="257" t="s">
        <v>48</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181</v>
      </c>
      <c r="AT173" s="217" t="s">
        <v>178</v>
      </c>
      <c r="AU173" s="217" t="s">
        <v>87</v>
      </c>
      <c r="AY173" s="19" t="s">
        <v>161</v>
      </c>
      <c r="BE173" s="218">
        <f>IF(N173="základní",J173,0)</f>
        <v>0</v>
      </c>
      <c r="BF173" s="218">
        <f>IF(N173="snížená",J173,0)</f>
        <v>0</v>
      </c>
      <c r="BG173" s="218">
        <f>IF(N173="zákl. přenesená",J173,0)</f>
        <v>0</v>
      </c>
      <c r="BH173" s="218">
        <f>IF(N173="sníž. přenesená",J173,0)</f>
        <v>0</v>
      </c>
      <c r="BI173" s="218">
        <f>IF(N173="nulová",J173,0)</f>
        <v>0</v>
      </c>
      <c r="BJ173" s="19" t="s">
        <v>85</v>
      </c>
      <c r="BK173" s="218">
        <f>ROUND(I173*H173,2)</f>
        <v>0</v>
      </c>
      <c r="BL173" s="19" t="s">
        <v>168</v>
      </c>
      <c r="BM173" s="217" t="s">
        <v>824</v>
      </c>
    </row>
    <row r="174" s="2" customFormat="1">
      <c r="A174" s="40"/>
      <c r="B174" s="41"/>
      <c r="C174" s="42"/>
      <c r="D174" s="224" t="s">
        <v>183</v>
      </c>
      <c r="E174" s="42"/>
      <c r="F174" s="225" t="s">
        <v>825</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183</v>
      </c>
      <c r="AU174" s="19" t="s">
        <v>87</v>
      </c>
    </row>
    <row r="175" s="2" customFormat="1" ht="16.5" customHeight="1">
      <c r="A175" s="40"/>
      <c r="B175" s="41"/>
      <c r="C175" s="248" t="s">
        <v>418</v>
      </c>
      <c r="D175" s="248" t="s">
        <v>178</v>
      </c>
      <c r="E175" s="249" t="s">
        <v>826</v>
      </c>
      <c r="F175" s="250" t="s">
        <v>827</v>
      </c>
      <c r="G175" s="251" t="s">
        <v>667</v>
      </c>
      <c r="H175" s="252">
        <v>1</v>
      </c>
      <c r="I175" s="253"/>
      <c r="J175" s="254">
        <f>ROUND(I175*H175,2)</f>
        <v>0</v>
      </c>
      <c r="K175" s="250" t="s">
        <v>21</v>
      </c>
      <c r="L175" s="255"/>
      <c r="M175" s="256" t="s">
        <v>21</v>
      </c>
      <c r="N175" s="257" t="s">
        <v>48</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181</v>
      </c>
      <c r="AT175" s="217" t="s">
        <v>178</v>
      </c>
      <c r="AU175" s="217" t="s">
        <v>87</v>
      </c>
      <c r="AY175" s="19" t="s">
        <v>161</v>
      </c>
      <c r="BE175" s="218">
        <f>IF(N175="základní",J175,0)</f>
        <v>0</v>
      </c>
      <c r="BF175" s="218">
        <f>IF(N175="snížená",J175,0)</f>
        <v>0</v>
      </c>
      <c r="BG175" s="218">
        <f>IF(N175="zákl. přenesená",J175,0)</f>
        <v>0</v>
      </c>
      <c r="BH175" s="218">
        <f>IF(N175="sníž. přenesená",J175,0)</f>
        <v>0</v>
      </c>
      <c r="BI175" s="218">
        <f>IF(N175="nulová",J175,0)</f>
        <v>0</v>
      </c>
      <c r="BJ175" s="19" t="s">
        <v>85</v>
      </c>
      <c r="BK175" s="218">
        <f>ROUND(I175*H175,2)</f>
        <v>0</v>
      </c>
      <c r="BL175" s="19" t="s">
        <v>168</v>
      </c>
      <c r="BM175" s="217" t="s">
        <v>828</v>
      </c>
    </row>
    <row r="176" s="2" customFormat="1">
      <c r="A176" s="40"/>
      <c r="B176" s="41"/>
      <c r="C176" s="42"/>
      <c r="D176" s="224" t="s">
        <v>183</v>
      </c>
      <c r="E176" s="42"/>
      <c r="F176" s="225" t="s">
        <v>829</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183</v>
      </c>
      <c r="AU176" s="19" t="s">
        <v>87</v>
      </c>
    </row>
    <row r="177" s="2" customFormat="1" ht="16.5" customHeight="1">
      <c r="A177" s="40"/>
      <c r="B177" s="41"/>
      <c r="C177" s="248" t="s">
        <v>428</v>
      </c>
      <c r="D177" s="248" t="s">
        <v>178</v>
      </c>
      <c r="E177" s="249" t="s">
        <v>830</v>
      </c>
      <c r="F177" s="250" t="s">
        <v>831</v>
      </c>
      <c r="G177" s="251" t="s">
        <v>667</v>
      </c>
      <c r="H177" s="252">
        <v>1</v>
      </c>
      <c r="I177" s="253"/>
      <c r="J177" s="254">
        <f>ROUND(I177*H177,2)</f>
        <v>0</v>
      </c>
      <c r="K177" s="250" t="s">
        <v>21</v>
      </c>
      <c r="L177" s="255"/>
      <c r="M177" s="256" t="s">
        <v>21</v>
      </c>
      <c r="N177" s="257" t="s">
        <v>48</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181</v>
      </c>
      <c r="AT177" s="217" t="s">
        <v>178</v>
      </c>
      <c r="AU177" s="217" t="s">
        <v>87</v>
      </c>
      <c r="AY177" s="19" t="s">
        <v>161</v>
      </c>
      <c r="BE177" s="218">
        <f>IF(N177="základní",J177,0)</f>
        <v>0</v>
      </c>
      <c r="BF177" s="218">
        <f>IF(N177="snížená",J177,0)</f>
        <v>0</v>
      </c>
      <c r="BG177" s="218">
        <f>IF(N177="zákl. přenesená",J177,0)</f>
        <v>0</v>
      </c>
      <c r="BH177" s="218">
        <f>IF(N177="sníž. přenesená",J177,0)</f>
        <v>0</v>
      </c>
      <c r="BI177" s="218">
        <f>IF(N177="nulová",J177,0)</f>
        <v>0</v>
      </c>
      <c r="BJ177" s="19" t="s">
        <v>85</v>
      </c>
      <c r="BK177" s="218">
        <f>ROUND(I177*H177,2)</f>
        <v>0</v>
      </c>
      <c r="BL177" s="19" t="s">
        <v>168</v>
      </c>
      <c r="BM177" s="217" t="s">
        <v>832</v>
      </c>
    </row>
    <row r="178" s="2" customFormat="1">
      <c r="A178" s="40"/>
      <c r="B178" s="41"/>
      <c r="C178" s="42"/>
      <c r="D178" s="224" t="s">
        <v>183</v>
      </c>
      <c r="E178" s="42"/>
      <c r="F178" s="225" t="s">
        <v>833</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183</v>
      </c>
      <c r="AU178" s="19" t="s">
        <v>87</v>
      </c>
    </row>
    <row r="179" s="2" customFormat="1" ht="16.5" customHeight="1">
      <c r="A179" s="40"/>
      <c r="B179" s="41"/>
      <c r="C179" s="248" t="s">
        <v>435</v>
      </c>
      <c r="D179" s="248" t="s">
        <v>178</v>
      </c>
      <c r="E179" s="249" t="s">
        <v>834</v>
      </c>
      <c r="F179" s="250" t="s">
        <v>835</v>
      </c>
      <c r="G179" s="251" t="s">
        <v>667</v>
      </c>
      <c r="H179" s="252">
        <v>3</v>
      </c>
      <c r="I179" s="253"/>
      <c r="J179" s="254">
        <f>ROUND(I179*H179,2)</f>
        <v>0</v>
      </c>
      <c r="K179" s="250" t="s">
        <v>21</v>
      </c>
      <c r="L179" s="255"/>
      <c r="M179" s="256" t="s">
        <v>21</v>
      </c>
      <c r="N179" s="257" t="s">
        <v>48</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181</v>
      </c>
      <c r="AT179" s="217" t="s">
        <v>178</v>
      </c>
      <c r="AU179" s="217" t="s">
        <v>87</v>
      </c>
      <c r="AY179" s="19" t="s">
        <v>161</v>
      </c>
      <c r="BE179" s="218">
        <f>IF(N179="základní",J179,0)</f>
        <v>0</v>
      </c>
      <c r="BF179" s="218">
        <f>IF(N179="snížená",J179,0)</f>
        <v>0</v>
      </c>
      <c r="BG179" s="218">
        <f>IF(N179="zákl. přenesená",J179,0)</f>
        <v>0</v>
      </c>
      <c r="BH179" s="218">
        <f>IF(N179="sníž. přenesená",J179,0)</f>
        <v>0</v>
      </c>
      <c r="BI179" s="218">
        <f>IF(N179="nulová",J179,0)</f>
        <v>0</v>
      </c>
      <c r="BJ179" s="19" t="s">
        <v>85</v>
      </c>
      <c r="BK179" s="218">
        <f>ROUND(I179*H179,2)</f>
        <v>0</v>
      </c>
      <c r="BL179" s="19" t="s">
        <v>168</v>
      </c>
      <c r="BM179" s="217" t="s">
        <v>836</v>
      </c>
    </row>
    <row r="180" s="2" customFormat="1">
      <c r="A180" s="40"/>
      <c r="B180" s="41"/>
      <c r="C180" s="42"/>
      <c r="D180" s="224" t="s">
        <v>183</v>
      </c>
      <c r="E180" s="42"/>
      <c r="F180" s="225" t="s">
        <v>837</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183</v>
      </c>
      <c r="AU180" s="19" t="s">
        <v>87</v>
      </c>
    </row>
    <row r="181" s="2" customFormat="1" ht="16.5" customHeight="1">
      <c r="A181" s="40"/>
      <c r="B181" s="41"/>
      <c r="C181" s="248" t="s">
        <v>442</v>
      </c>
      <c r="D181" s="248" t="s">
        <v>178</v>
      </c>
      <c r="E181" s="249" t="s">
        <v>838</v>
      </c>
      <c r="F181" s="250" t="s">
        <v>835</v>
      </c>
      <c r="G181" s="251" t="s">
        <v>667</v>
      </c>
      <c r="H181" s="252">
        <v>3</v>
      </c>
      <c r="I181" s="253"/>
      <c r="J181" s="254">
        <f>ROUND(I181*H181,2)</f>
        <v>0</v>
      </c>
      <c r="K181" s="250" t="s">
        <v>21</v>
      </c>
      <c r="L181" s="255"/>
      <c r="M181" s="256" t="s">
        <v>21</v>
      </c>
      <c r="N181" s="257" t="s">
        <v>48</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181</v>
      </c>
      <c r="AT181" s="217" t="s">
        <v>178</v>
      </c>
      <c r="AU181" s="217" t="s">
        <v>87</v>
      </c>
      <c r="AY181" s="19" t="s">
        <v>161</v>
      </c>
      <c r="BE181" s="218">
        <f>IF(N181="základní",J181,0)</f>
        <v>0</v>
      </c>
      <c r="BF181" s="218">
        <f>IF(N181="snížená",J181,0)</f>
        <v>0</v>
      </c>
      <c r="BG181" s="218">
        <f>IF(N181="zákl. přenesená",J181,0)</f>
        <v>0</v>
      </c>
      <c r="BH181" s="218">
        <f>IF(N181="sníž. přenesená",J181,0)</f>
        <v>0</v>
      </c>
      <c r="BI181" s="218">
        <f>IF(N181="nulová",J181,0)</f>
        <v>0</v>
      </c>
      <c r="BJ181" s="19" t="s">
        <v>85</v>
      </c>
      <c r="BK181" s="218">
        <f>ROUND(I181*H181,2)</f>
        <v>0</v>
      </c>
      <c r="BL181" s="19" t="s">
        <v>168</v>
      </c>
      <c r="BM181" s="217" t="s">
        <v>839</v>
      </c>
    </row>
    <row r="182" s="2" customFormat="1">
      <c r="A182" s="40"/>
      <c r="B182" s="41"/>
      <c r="C182" s="42"/>
      <c r="D182" s="224" t="s">
        <v>183</v>
      </c>
      <c r="E182" s="42"/>
      <c r="F182" s="225" t="s">
        <v>840</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183</v>
      </c>
      <c r="AU182" s="19" t="s">
        <v>87</v>
      </c>
    </row>
    <row r="183" s="2" customFormat="1" ht="16.5" customHeight="1">
      <c r="A183" s="40"/>
      <c r="B183" s="41"/>
      <c r="C183" s="248" t="s">
        <v>451</v>
      </c>
      <c r="D183" s="248" t="s">
        <v>178</v>
      </c>
      <c r="E183" s="249" t="s">
        <v>841</v>
      </c>
      <c r="F183" s="250" t="s">
        <v>842</v>
      </c>
      <c r="G183" s="251" t="s">
        <v>667</v>
      </c>
      <c r="H183" s="252">
        <v>11</v>
      </c>
      <c r="I183" s="253"/>
      <c r="J183" s="254">
        <f>ROUND(I183*H183,2)</f>
        <v>0</v>
      </c>
      <c r="K183" s="250" t="s">
        <v>21</v>
      </c>
      <c r="L183" s="255"/>
      <c r="M183" s="256" t="s">
        <v>21</v>
      </c>
      <c r="N183" s="257" t="s">
        <v>48</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181</v>
      </c>
      <c r="AT183" s="217" t="s">
        <v>178</v>
      </c>
      <c r="AU183" s="217" t="s">
        <v>87</v>
      </c>
      <c r="AY183" s="19" t="s">
        <v>161</v>
      </c>
      <c r="BE183" s="218">
        <f>IF(N183="základní",J183,0)</f>
        <v>0</v>
      </c>
      <c r="BF183" s="218">
        <f>IF(N183="snížená",J183,0)</f>
        <v>0</v>
      </c>
      <c r="BG183" s="218">
        <f>IF(N183="zákl. přenesená",J183,0)</f>
        <v>0</v>
      </c>
      <c r="BH183" s="218">
        <f>IF(N183="sníž. přenesená",J183,0)</f>
        <v>0</v>
      </c>
      <c r="BI183" s="218">
        <f>IF(N183="nulová",J183,0)</f>
        <v>0</v>
      </c>
      <c r="BJ183" s="19" t="s">
        <v>85</v>
      </c>
      <c r="BK183" s="218">
        <f>ROUND(I183*H183,2)</f>
        <v>0</v>
      </c>
      <c r="BL183" s="19" t="s">
        <v>168</v>
      </c>
      <c r="BM183" s="217" t="s">
        <v>843</v>
      </c>
    </row>
    <row r="184" s="2" customFormat="1">
      <c r="A184" s="40"/>
      <c r="B184" s="41"/>
      <c r="C184" s="42"/>
      <c r="D184" s="224" t="s">
        <v>183</v>
      </c>
      <c r="E184" s="42"/>
      <c r="F184" s="225" t="s">
        <v>844</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183</v>
      </c>
      <c r="AU184" s="19" t="s">
        <v>87</v>
      </c>
    </row>
    <row r="185" s="2" customFormat="1" ht="16.5" customHeight="1">
      <c r="A185" s="40"/>
      <c r="B185" s="41"/>
      <c r="C185" s="248" t="s">
        <v>461</v>
      </c>
      <c r="D185" s="248" t="s">
        <v>178</v>
      </c>
      <c r="E185" s="249" t="s">
        <v>845</v>
      </c>
      <c r="F185" s="250" t="s">
        <v>846</v>
      </c>
      <c r="G185" s="251" t="s">
        <v>667</v>
      </c>
      <c r="H185" s="252">
        <v>1</v>
      </c>
      <c r="I185" s="253"/>
      <c r="J185" s="254">
        <f>ROUND(I185*H185,2)</f>
        <v>0</v>
      </c>
      <c r="K185" s="250" t="s">
        <v>21</v>
      </c>
      <c r="L185" s="255"/>
      <c r="M185" s="256" t="s">
        <v>21</v>
      </c>
      <c r="N185" s="257" t="s">
        <v>48</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181</v>
      </c>
      <c r="AT185" s="217" t="s">
        <v>178</v>
      </c>
      <c r="AU185" s="217" t="s">
        <v>87</v>
      </c>
      <c r="AY185" s="19" t="s">
        <v>161</v>
      </c>
      <c r="BE185" s="218">
        <f>IF(N185="základní",J185,0)</f>
        <v>0</v>
      </c>
      <c r="BF185" s="218">
        <f>IF(N185="snížená",J185,0)</f>
        <v>0</v>
      </c>
      <c r="BG185" s="218">
        <f>IF(N185="zákl. přenesená",J185,0)</f>
        <v>0</v>
      </c>
      <c r="BH185" s="218">
        <f>IF(N185="sníž. přenesená",J185,0)</f>
        <v>0</v>
      </c>
      <c r="BI185" s="218">
        <f>IF(N185="nulová",J185,0)</f>
        <v>0</v>
      </c>
      <c r="BJ185" s="19" t="s">
        <v>85</v>
      </c>
      <c r="BK185" s="218">
        <f>ROUND(I185*H185,2)</f>
        <v>0</v>
      </c>
      <c r="BL185" s="19" t="s">
        <v>168</v>
      </c>
      <c r="BM185" s="217" t="s">
        <v>847</v>
      </c>
    </row>
    <row r="186" s="2" customFormat="1">
      <c r="A186" s="40"/>
      <c r="B186" s="41"/>
      <c r="C186" s="42"/>
      <c r="D186" s="224" t="s">
        <v>183</v>
      </c>
      <c r="E186" s="42"/>
      <c r="F186" s="225" t="s">
        <v>848</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183</v>
      </c>
      <c r="AU186" s="19" t="s">
        <v>87</v>
      </c>
    </row>
    <row r="187" s="2" customFormat="1" ht="16.5" customHeight="1">
      <c r="A187" s="40"/>
      <c r="B187" s="41"/>
      <c r="C187" s="248" t="s">
        <v>466</v>
      </c>
      <c r="D187" s="248" t="s">
        <v>178</v>
      </c>
      <c r="E187" s="249" t="s">
        <v>849</v>
      </c>
      <c r="F187" s="250" t="s">
        <v>850</v>
      </c>
      <c r="G187" s="251" t="s">
        <v>667</v>
      </c>
      <c r="H187" s="252">
        <v>1</v>
      </c>
      <c r="I187" s="253"/>
      <c r="J187" s="254">
        <f>ROUND(I187*H187,2)</f>
        <v>0</v>
      </c>
      <c r="K187" s="250" t="s">
        <v>21</v>
      </c>
      <c r="L187" s="255"/>
      <c r="M187" s="256" t="s">
        <v>21</v>
      </c>
      <c r="N187" s="257" t="s">
        <v>48</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181</v>
      </c>
      <c r="AT187" s="217" t="s">
        <v>178</v>
      </c>
      <c r="AU187" s="217" t="s">
        <v>87</v>
      </c>
      <c r="AY187" s="19" t="s">
        <v>161</v>
      </c>
      <c r="BE187" s="218">
        <f>IF(N187="základní",J187,0)</f>
        <v>0</v>
      </c>
      <c r="BF187" s="218">
        <f>IF(N187="snížená",J187,0)</f>
        <v>0</v>
      </c>
      <c r="BG187" s="218">
        <f>IF(N187="zákl. přenesená",J187,0)</f>
        <v>0</v>
      </c>
      <c r="BH187" s="218">
        <f>IF(N187="sníž. přenesená",J187,0)</f>
        <v>0</v>
      </c>
      <c r="BI187" s="218">
        <f>IF(N187="nulová",J187,0)</f>
        <v>0</v>
      </c>
      <c r="BJ187" s="19" t="s">
        <v>85</v>
      </c>
      <c r="BK187" s="218">
        <f>ROUND(I187*H187,2)</f>
        <v>0</v>
      </c>
      <c r="BL187" s="19" t="s">
        <v>168</v>
      </c>
      <c r="BM187" s="217" t="s">
        <v>851</v>
      </c>
    </row>
    <row r="188" s="2" customFormat="1" ht="16.5" customHeight="1">
      <c r="A188" s="40"/>
      <c r="B188" s="41"/>
      <c r="C188" s="248" t="s">
        <v>473</v>
      </c>
      <c r="D188" s="248" t="s">
        <v>178</v>
      </c>
      <c r="E188" s="249" t="s">
        <v>852</v>
      </c>
      <c r="F188" s="250" t="s">
        <v>853</v>
      </c>
      <c r="G188" s="251" t="s">
        <v>667</v>
      </c>
      <c r="H188" s="252">
        <v>1</v>
      </c>
      <c r="I188" s="253"/>
      <c r="J188" s="254">
        <f>ROUND(I188*H188,2)</f>
        <v>0</v>
      </c>
      <c r="K188" s="250" t="s">
        <v>21</v>
      </c>
      <c r="L188" s="255"/>
      <c r="M188" s="256" t="s">
        <v>21</v>
      </c>
      <c r="N188" s="257" t="s">
        <v>48</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181</v>
      </c>
      <c r="AT188" s="217" t="s">
        <v>178</v>
      </c>
      <c r="AU188" s="217" t="s">
        <v>87</v>
      </c>
      <c r="AY188" s="19" t="s">
        <v>161</v>
      </c>
      <c r="BE188" s="218">
        <f>IF(N188="základní",J188,0)</f>
        <v>0</v>
      </c>
      <c r="BF188" s="218">
        <f>IF(N188="snížená",J188,0)</f>
        <v>0</v>
      </c>
      <c r="BG188" s="218">
        <f>IF(N188="zákl. přenesená",J188,0)</f>
        <v>0</v>
      </c>
      <c r="BH188" s="218">
        <f>IF(N188="sníž. přenesená",J188,0)</f>
        <v>0</v>
      </c>
      <c r="BI188" s="218">
        <f>IF(N188="nulová",J188,0)</f>
        <v>0</v>
      </c>
      <c r="BJ188" s="19" t="s">
        <v>85</v>
      </c>
      <c r="BK188" s="218">
        <f>ROUND(I188*H188,2)</f>
        <v>0</v>
      </c>
      <c r="BL188" s="19" t="s">
        <v>168</v>
      </c>
      <c r="BM188" s="217" t="s">
        <v>854</v>
      </c>
    </row>
    <row r="189" s="2" customFormat="1">
      <c r="A189" s="40"/>
      <c r="B189" s="41"/>
      <c r="C189" s="42"/>
      <c r="D189" s="224" t="s">
        <v>183</v>
      </c>
      <c r="E189" s="42"/>
      <c r="F189" s="225" t="s">
        <v>855</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183</v>
      </c>
      <c r="AU189" s="19" t="s">
        <v>87</v>
      </c>
    </row>
    <row r="190" s="2" customFormat="1" ht="16.5" customHeight="1">
      <c r="A190" s="40"/>
      <c r="B190" s="41"/>
      <c r="C190" s="248" t="s">
        <v>479</v>
      </c>
      <c r="D190" s="248" t="s">
        <v>178</v>
      </c>
      <c r="E190" s="249" t="s">
        <v>856</v>
      </c>
      <c r="F190" s="250" t="s">
        <v>857</v>
      </c>
      <c r="G190" s="251" t="s">
        <v>667</v>
      </c>
      <c r="H190" s="252">
        <v>1</v>
      </c>
      <c r="I190" s="253"/>
      <c r="J190" s="254">
        <f>ROUND(I190*H190,2)</f>
        <v>0</v>
      </c>
      <c r="K190" s="250" t="s">
        <v>21</v>
      </c>
      <c r="L190" s="255"/>
      <c r="M190" s="256" t="s">
        <v>21</v>
      </c>
      <c r="N190" s="257" t="s">
        <v>48</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181</v>
      </c>
      <c r="AT190" s="217" t="s">
        <v>178</v>
      </c>
      <c r="AU190" s="217" t="s">
        <v>87</v>
      </c>
      <c r="AY190" s="19" t="s">
        <v>161</v>
      </c>
      <c r="BE190" s="218">
        <f>IF(N190="základní",J190,0)</f>
        <v>0</v>
      </c>
      <c r="BF190" s="218">
        <f>IF(N190="snížená",J190,0)</f>
        <v>0</v>
      </c>
      <c r="BG190" s="218">
        <f>IF(N190="zákl. přenesená",J190,0)</f>
        <v>0</v>
      </c>
      <c r="BH190" s="218">
        <f>IF(N190="sníž. přenesená",J190,0)</f>
        <v>0</v>
      </c>
      <c r="BI190" s="218">
        <f>IF(N190="nulová",J190,0)</f>
        <v>0</v>
      </c>
      <c r="BJ190" s="19" t="s">
        <v>85</v>
      </c>
      <c r="BK190" s="218">
        <f>ROUND(I190*H190,2)</f>
        <v>0</v>
      </c>
      <c r="BL190" s="19" t="s">
        <v>168</v>
      </c>
      <c r="BM190" s="217" t="s">
        <v>858</v>
      </c>
    </row>
    <row r="191" s="2" customFormat="1">
      <c r="A191" s="40"/>
      <c r="B191" s="41"/>
      <c r="C191" s="42"/>
      <c r="D191" s="224" t="s">
        <v>183</v>
      </c>
      <c r="E191" s="42"/>
      <c r="F191" s="225" t="s">
        <v>859</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183</v>
      </c>
      <c r="AU191" s="19" t="s">
        <v>87</v>
      </c>
    </row>
    <row r="192" s="2" customFormat="1" ht="16.5" customHeight="1">
      <c r="A192" s="40"/>
      <c r="B192" s="41"/>
      <c r="C192" s="248" t="s">
        <v>485</v>
      </c>
      <c r="D192" s="248" t="s">
        <v>178</v>
      </c>
      <c r="E192" s="249" t="s">
        <v>860</v>
      </c>
      <c r="F192" s="250" t="s">
        <v>861</v>
      </c>
      <c r="G192" s="251" t="s">
        <v>667</v>
      </c>
      <c r="H192" s="252">
        <v>1</v>
      </c>
      <c r="I192" s="253"/>
      <c r="J192" s="254">
        <f>ROUND(I192*H192,2)</f>
        <v>0</v>
      </c>
      <c r="K192" s="250" t="s">
        <v>21</v>
      </c>
      <c r="L192" s="255"/>
      <c r="M192" s="256" t="s">
        <v>21</v>
      </c>
      <c r="N192" s="257" t="s">
        <v>48</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181</v>
      </c>
      <c r="AT192" s="217" t="s">
        <v>178</v>
      </c>
      <c r="AU192" s="217" t="s">
        <v>87</v>
      </c>
      <c r="AY192" s="19" t="s">
        <v>161</v>
      </c>
      <c r="BE192" s="218">
        <f>IF(N192="základní",J192,0)</f>
        <v>0</v>
      </c>
      <c r="BF192" s="218">
        <f>IF(N192="snížená",J192,0)</f>
        <v>0</v>
      </c>
      <c r="BG192" s="218">
        <f>IF(N192="zákl. přenesená",J192,0)</f>
        <v>0</v>
      </c>
      <c r="BH192" s="218">
        <f>IF(N192="sníž. přenesená",J192,0)</f>
        <v>0</v>
      </c>
      <c r="BI192" s="218">
        <f>IF(N192="nulová",J192,0)</f>
        <v>0</v>
      </c>
      <c r="BJ192" s="19" t="s">
        <v>85</v>
      </c>
      <c r="BK192" s="218">
        <f>ROUND(I192*H192,2)</f>
        <v>0</v>
      </c>
      <c r="BL192" s="19" t="s">
        <v>168</v>
      </c>
      <c r="BM192" s="217" t="s">
        <v>862</v>
      </c>
    </row>
    <row r="193" s="2" customFormat="1">
      <c r="A193" s="40"/>
      <c r="B193" s="41"/>
      <c r="C193" s="42"/>
      <c r="D193" s="224" t="s">
        <v>183</v>
      </c>
      <c r="E193" s="42"/>
      <c r="F193" s="225" t="s">
        <v>863</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183</v>
      </c>
      <c r="AU193" s="19" t="s">
        <v>87</v>
      </c>
    </row>
    <row r="194" s="2" customFormat="1" ht="16.5" customHeight="1">
      <c r="A194" s="40"/>
      <c r="B194" s="41"/>
      <c r="C194" s="248" t="s">
        <v>493</v>
      </c>
      <c r="D194" s="248" t="s">
        <v>178</v>
      </c>
      <c r="E194" s="249" t="s">
        <v>864</v>
      </c>
      <c r="F194" s="250" t="s">
        <v>865</v>
      </c>
      <c r="G194" s="251" t="s">
        <v>667</v>
      </c>
      <c r="H194" s="252">
        <v>2</v>
      </c>
      <c r="I194" s="253"/>
      <c r="J194" s="254">
        <f>ROUND(I194*H194,2)</f>
        <v>0</v>
      </c>
      <c r="K194" s="250" t="s">
        <v>21</v>
      </c>
      <c r="L194" s="255"/>
      <c r="M194" s="256" t="s">
        <v>21</v>
      </c>
      <c r="N194" s="257" t="s">
        <v>48</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181</v>
      </c>
      <c r="AT194" s="217" t="s">
        <v>178</v>
      </c>
      <c r="AU194" s="217" t="s">
        <v>87</v>
      </c>
      <c r="AY194" s="19" t="s">
        <v>161</v>
      </c>
      <c r="BE194" s="218">
        <f>IF(N194="základní",J194,0)</f>
        <v>0</v>
      </c>
      <c r="BF194" s="218">
        <f>IF(N194="snížená",J194,0)</f>
        <v>0</v>
      </c>
      <c r="BG194" s="218">
        <f>IF(N194="zákl. přenesená",J194,0)</f>
        <v>0</v>
      </c>
      <c r="BH194" s="218">
        <f>IF(N194="sníž. přenesená",J194,0)</f>
        <v>0</v>
      </c>
      <c r="BI194" s="218">
        <f>IF(N194="nulová",J194,0)</f>
        <v>0</v>
      </c>
      <c r="BJ194" s="19" t="s">
        <v>85</v>
      </c>
      <c r="BK194" s="218">
        <f>ROUND(I194*H194,2)</f>
        <v>0</v>
      </c>
      <c r="BL194" s="19" t="s">
        <v>168</v>
      </c>
      <c r="BM194" s="217" t="s">
        <v>866</v>
      </c>
    </row>
    <row r="195" s="2" customFormat="1" ht="16.5" customHeight="1">
      <c r="A195" s="40"/>
      <c r="B195" s="41"/>
      <c r="C195" s="248" t="s">
        <v>503</v>
      </c>
      <c r="D195" s="248" t="s">
        <v>178</v>
      </c>
      <c r="E195" s="249" t="s">
        <v>867</v>
      </c>
      <c r="F195" s="250" t="s">
        <v>868</v>
      </c>
      <c r="G195" s="251" t="s">
        <v>667</v>
      </c>
      <c r="H195" s="252">
        <v>5</v>
      </c>
      <c r="I195" s="253"/>
      <c r="J195" s="254">
        <f>ROUND(I195*H195,2)</f>
        <v>0</v>
      </c>
      <c r="K195" s="250" t="s">
        <v>21</v>
      </c>
      <c r="L195" s="255"/>
      <c r="M195" s="256" t="s">
        <v>21</v>
      </c>
      <c r="N195" s="257" t="s">
        <v>48</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181</v>
      </c>
      <c r="AT195" s="217" t="s">
        <v>178</v>
      </c>
      <c r="AU195" s="217" t="s">
        <v>87</v>
      </c>
      <c r="AY195" s="19" t="s">
        <v>161</v>
      </c>
      <c r="BE195" s="218">
        <f>IF(N195="základní",J195,0)</f>
        <v>0</v>
      </c>
      <c r="BF195" s="218">
        <f>IF(N195="snížená",J195,0)</f>
        <v>0</v>
      </c>
      <c r="BG195" s="218">
        <f>IF(N195="zákl. přenesená",J195,0)</f>
        <v>0</v>
      </c>
      <c r="BH195" s="218">
        <f>IF(N195="sníž. přenesená",J195,0)</f>
        <v>0</v>
      </c>
      <c r="BI195" s="218">
        <f>IF(N195="nulová",J195,0)</f>
        <v>0</v>
      </c>
      <c r="BJ195" s="19" t="s">
        <v>85</v>
      </c>
      <c r="BK195" s="218">
        <f>ROUND(I195*H195,2)</f>
        <v>0</v>
      </c>
      <c r="BL195" s="19" t="s">
        <v>168</v>
      </c>
      <c r="BM195" s="217" t="s">
        <v>869</v>
      </c>
    </row>
    <row r="196" s="2" customFormat="1">
      <c r="A196" s="40"/>
      <c r="B196" s="41"/>
      <c r="C196" s="42"/>
      <c r="D196" s="224" t="s">
        <v>183</v>
      </c>
      <c r="E196" s="42"/>
      <c r="F196" s="225" t="s">
        <v>870</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9" t="s">
        <v>183</v>
      </c>
      <c r="AU196" s="19" t="s">
        <v>87</v>
      </c>
    </row>
    <row r="197" s="2" customFormat="1" ht="16.5" customHeight="1">
      <c r="A197" s="40"/>
      <c r="B197" s="41"/>
      <c r="C197" s="248" t="s">
        <v>510</v>
      </c>
      <c r="D197" s="248" t="s">
        <v>178</v>
      </c>
      <c r="E197" s="249" t="s">
        <v>871</v>
      </c>
      <c r="F197" s="250" t="s">
        <v>872</v>
      </c>
      <c r="G197" s="251" t="s">
        <v>667</v>
      </c>
      <c r="H197" s="252">
        <v>5</v>
      </c>
      <c r="I197" s="253"/>
      <c r="J197" s="254">
        <f>ROUND(I197*H197,2)</f>
        <v>0</v>
      </c>
      <c r="K197" s="250" t="s">
        <v>21</v>
      </c>
      <c r="L197" s="255"/>
      <c r="M197" s="256" t="s">
        <v>21</v>
      </c>
      <c r="N197" s="257" t="s">
        <v>48</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181</v>
      </c>
      <c r="AT197" s="217" t="s">
        <v>178</v>
      </c>
      <c r="AU197" s="217" t="s">
        <v>87</v>
      </c>
      <c r="AY197" s="19" t="s">
        <v>161</v>
      </c>
      <c r="BE197" s="218">
        <f>IF(N197="základní",J197,0)</f>
        <v>0</v>
      </c>
      <c r="BF197" s="218">
        <f>IF(N197="snížená",J197,0)</f>
        <v>0</v>
      </c>
      <c r="BG197" s="218">
        <f>IF(N197="zákl. přenesená",J197,0)</f>
        <v>0</v>
      </c>
      <c r="BH197" s="218">
        <f>IF(N197="sníž. přenesená",J197,0)</f>
        <v>0</v>
      </c>
      <c r="BI197" s="218">
        <f>IF(N197="nulová",J197,0)</f>
        <v>0</v>
      </c>
      <c r="BJ197" s="19" t="s">
        <v>85</v>
      </c>
      <c r="BK197" s="218">
        <f>ROUND(I197*H197,2)</f>
        <v>0</v>
      </c>
      <c r="BL197" s="19" t="s">
        <v>168</v>
      </c>
      <c r="BM197" s="217" t="s">
        <v>873</v>
      </c>
    </row>
    <row r="198" s="2" customFormat="1">
      <c r="A198" s="40"/>
      <c r="B198" s="41"/>
      <c r="C198" s="42"/>
      <c r="D198" s="224" t="s">
        <v>183</v>
      </c>
      <c r="E198" s="42"/>
      <c r="F198" s="225" t="s">
        <v>874</v>
      </c>
      <c r="G198" s="42"/>
      <c r="H198" s="42"/>
      <c r="I198" s="221"/>
      <c r="J198" s="42"/>
      <c r="K198" s="42"/>
      <c r="L198" s="46"/>
      <c r="M198" s="222"/>
      <c r="N198" s="223"/>
      <c r="O198" s="86"/>
      <c r="P198" s="86"/>
      <c r="Q198" s="86"/>
      <c r="R198" s="86"/>
      <c r="S198" s="86"/>
      <c r="T198" s="87"/>
      <c r="U198" s="40"/>
      <c r="V198" s="40"/>
      <c r="W198" s="40"/>
      <c r="X198" s="40"/>
      <c r="Y198" s="40"/>
      <c r="Z198" s="40"/>
      <c r="AA198" s="40"/>
      <c r="AB198" s="40"/>
      <c r="AC198" s="40"/>
      <c r="AD198" s="40"/>
      <c r="AE198" s="40"/>
      <c r="AT198" s="19" t="s">
        <v>183</v>
      </c>
      <c r="AU198" s="19" t="s">
        <v>87</v>
      </c>
    </row>
    <row r="199" s="2" customFormat="1" ht="16.5" customHeight="1">
      <c r="A199" s="40"/>
      <c r="B199" s="41"/>
      <c r="C199" s="248" t="s">
        <v>514</v>
      </c>
      <c r="D199" s="248" t="s">
        <v>178</v>
      </c>
      <c r="E199" s="249" t="s">
        <v>875</v>
      </c>
      <c r="F199" s="250" t="s">
        <v>876</v>
      </c>
      <c r="G199" s="251" t="s">
        <v>667</v>
      </c>
      <c r="H199" s="252">
        <v>5</v>
      </c>
      <c r="I199" s="253"/>
      <c r="J199" s="254">
        <f>ROUND(I199*H199,2)</f>
        <v>0</v>
      </c>
      <c r="K199" s="250" t="s">
        <v>21</v>
      </c>
      <c r="L199" s="255"/>
      <c r="M199" s="256" t="s">
        <v>21</v>
      </c>
      <c r="N199" s="257" t="s">
        <v>48</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181</v>
      </c>
      <c r="AT199" s="217" t="s">
        <v>178</v>
      </c>
      <c r="AU199" s="217" t="s">
        <v>87</v>
      </c>
      <c r="AY199" s="19" t="s">
        <v>161</v>
      </c>
      <c r="BE199" s="218">
        <f>IF(N199="základní",J199,0)</f>
        <v>0</v>
      </c>
      <c r="BF199" s="218">
        <f>IF(N199="snížená",J199,0)</f>
        <v>0</v>
      </c>
      <c r="BG199" s="218">
        <f>IF(N199="zákl. přenesená",J199,0)</f>
        <v>0</v>
      </c>
      <c r="BH199" s="218">
        <f>IF(N199="sníž. přenesená",J199,0)</f>
        <v>0</v>
      </c>
      <c r="BI199" s="218">
        <f>IF(N199="nulová",J199,0)</f>
        <v>0</v>
      </c>
      <c r="BJ199" s="19" t="s">
        <v>85</v>
      </c>
      <c r="BK199" s="218">
        <f>ROUND(I199*H199,2)</f>
        <v>0</v>
      </c>
      <c r="BL199" s="19" t="s">
        <v>168</v>
      </c>
      <c r="BM199" s="217" t="s">
        <v>877</v>
      </c>
    </row>
    <row r="200" s="2" customFormat="1">
      <c r="A200" s="40"/>
      <c r="B200" s="41"/>
      <c r="C200" s="42"/>
      <c r="D200" s="224" t="s">
        <v>183</v>
      </c>
      <c r="E200" s="42"/>
      <c r="F200" s="225" t="s">
        <v>878</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183</v>
      </c>
      <c r="AU200" s="19" t="s">
        <v>87</v>
      </c>
    </row>
    <row r="201" s="2" customFormat="1" ht="16.5" customHeight="1">
      <c r="A201" s="40"/>
      <c r="B201" s="41"/>
      <c r="C201" s="248" t="s">
        <v>521</v>
      </c>
      <c r="D201" s="248" t="s">
        <v>178</v>
      </c>
      <c r="E201" s="249" t="s">
        <v>879</v>
      </c>
      <c r="F201" s="250" t="s">
        <v>880</v>
      </c>
      <c r="G201" s="251" t="s">
        <v>667</v>
      </c>
      <c r="H201" s="252">
        <v>8</v>
      </c>
      <c r="I201" s="253"/>
      <c r="J201" s="254">
        <f>ROUND(I201*H201,2)</f>
        <v>0</v>
      </c>
      <c r="K201" s="250" t="s">
        <v>21</v>
      </c>
      <c r="L201" s="255"/>
      <c r="M201" s="256" t="s">
        <v>21</v>
      </c>
      <c r="N201" s="257" t="s">
        <v>48</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181</v>
      </c>
      <c r="AT201" s="217" t="s">
        <v>178</v>
      </c>
      <c r="AU201" s="217" t="s">
        <v>87</v>
      </c>
      <c r="AY201" s="19" t="s">
        <v>161</v>
      </c>
      <c r="BE201" s="218">
        <f>IF(N201="základní",J201,0)</f>
        <v>0</v>
      </c>
      <c r="BF201" s="218">
        <f>IF(N201="snížená",J201,0)</f>
        <v>0</v>
      </c>
      <c r="BG201" s="218">
        <f>IF(N201="zákl. přenesená",J201,0)</f>
        <v>0</v>
      </c>
      <c r="BH201" s="218">
        <f>IF(N201="sníž. přenesená",J201,0)</f>
        <v>0</v>
      </c>
      <c r="BI201" s="218">
        <f>IF(N201="nulová",J201,0)</f>
        <v>0</v>
      </c>
      <c r="BJ201" s="19" t="s">
        <v>85</v>
      </c>
      <c r="BK201" s="218">
        <f>ROUND(I201*H201,2)</f>
        <v>0</v>
      </c>
      <c r="BL201" s="19" t="s">
        <v>168</v>
      </c>
      <c r="BM201" s="217" t="s">
        <v>881</v>
      </c>
    </row>
    <row r="202" s="2" customFormat="1">
      <c r="A202" s="40"/>
      <c r="B202" s="41"/>
      <c r="C202" s="42"/>
      <c r="D202" s="224" t="s">
        <v>183</v>
      </c>
      <c r="E202" s="42"/>
      <c r="F202" s="225" t="s">
        <v>882</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183</v>
      </c>
      <c r="AU202" s="19" t="s">
        <v>87</v>
      </c>
    </row>
    <row r="203" s="2" customFormat="1" ht="16.5" customHeight="1">
      <c r="A203" s="40"/>
      <c r="B203" s="41"/>
      <c r="C203" s="248" t="s">
        <v>527</v>
      </c>
      <c r="D203" s="248" t="s">
        <v>178</v>
      </c>
      <c r="E203" s="249" t="s">
        <v>883</v>
      </c>
      <c r="F203" s="250" t="s">
        <v>884</v>
      </c>
      <c r="G203" s="251" t="s">
        <v>667</v>
      </c>
      <c r="H203" s="252">
        <v>1</v>
      </c>
      <c r="I203" s="253"/>
      <c r="J203" s="254">
        <f>ROUND(I203*H203,2)</f>
        <v>0</v>
      </c>
      <c r="K203" s="250" t="s">
        <v>21</v>
      </c>
      <c r="L203" s="255"/>
      <c r="M203" s="256" t="s">
        <v>21</v>
      </c>
      <c r="N203" s="257" t="s">
        <v>48</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181</v>
      </c>
      <c r="AT203" s="217" t="s">
        <v>178</v>
      </c>
      <c r="AU203" s="217" t="s">
        <v>87</v>
      </c>
      <c r="AY203" s="19" t="s">
        <v>161</v>
      </c>
      <c r="BE203" s="218">
        <f>IF(N203="základní",J203,0)</f>
        <v>0</v>
      </c>
      <c r="BF203" s="218">
        <f>IF(N203="snížená",J203,0)</f>
        <v>0</v>
      </c>
      <c r="BG203" s="218">
        <f>IF(N203="zákl. přenesená",J203,0)</f>
        <v>0</v>
      </c>
      <c r="BH203" s="218">
        <f>IF(N203="sníž. přenesená",J203,0)</f>
        <v>0</v>
      </c>
      <c r="BI203" s="218">
        <f>IF(N203="nulová",J203,0)</f>
        <v>0</v>
      </c>
      <c r="BJ203" s="19" t="s">
        <v>85</v>
      </c>
      <c r="BK203" s="218">
        <f>ROUND(I203*H203,2)</f>
        <v>0</v>
      </c>
      <c r="BL203" s="19" t="s">
        <v>168</v>
      </c>
      <c r="BM203" s="217" t="s">
        <v>885</v>
      </c>
    </row>
    <row r="204" s="2" customFormat="1">
      <c r="A204" s="40"/>
      <c r="B204" s="41"/>
      <c r="C204" s="42"/>
      <c r="D204" s="224" t="s">
        <v>183</v>
      </c>
      <c r="E204" s="42"/>
      <c r="F204" s="225" t="s">
        <v>886</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183</v>
      </c>
      <c r="AU204" s="19" t="s">
        <v>87</v>
      </c>
    </row>
    <row r="205" s="2" customFormat="1" ht="16.5" customHeight="1">
      <c r="A205" s="40"/>
      <c r="B205" s="41"/>
      <c r="C205" s="248" t="s">
        <v>532</v>
      </c>
      <c r="D205" s="248" t="s">
        <v>178</v>
      </c>
      <c r="E205" s="249" t="s">
        <v>887</v>
      </c>
      <c r="F205" s="250" t="s">
        <v>888</v>
      </c>
      <c r="G205" s="251" t="s">
        <v>667</v>
      </c>
      <c r="H205" s="252">
        <v>8</v>
      </c>
      <c r="I205" s="253"/>
      <c r="J205" s="254">
        <f>ROUND(I205*H205,2)</f>
        <v>0</v>
      </c>
      <c r="K205" s="250" t="s">
        <v>21</v>
      </c>
      <c r="L205" s="255"/>
      <c r="M205" s="256" t="s">
        <v>21</v>
      </c>
      <c r="N205" s="257" t="s">
        <v>48</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181</v>
      </c>
      <c r="AT205" s="217" t="s">
        <v>178</v>
      </c>
      <c r="AU205" s="217" t="s">
        <v>87</v>
      </c>
      <c r="AY205" s="19" t="s">
        <v>161</v>
      </c>
      <c r="BE205" s="218">
        <f>IF(N205="základní",J205,0)</f>
        <v>0</v>
      </c>
      <c r="BF205" s="218">
        <f>IF(N205="snížená",J205,0)</f>
        <v>0</v>
      </c>
      <c r="BG205" s="218">
        <f>IF(N205="zákl. přenesená",J205,0)</f>
        <v>0</v>
      </c>
      <c r="BH205" s="218">
        <f>IF(N205="sníž. přenesená",J205,0)</f>
        <v>0</v>
      </c>
      <c r="BI205" s="218">
        <f>IF(N205="nulová",J205,0)</f>
        <v>0</v>
      </c>
      <c r="BJ205" s="19" t="s">
        <v>85</v>
      </c>
      <c r="BK205" s="218">
        <f>ROUND(I205*H205,2)</f>
        <v>0</v>
      </c>
      <c r="BL205" s="19" t="s">
        <v>168</v>
      </c>
      <c r="BM205" s="217" t="s">
        <v>889</v>
      </c>
    </row>
    <row r="206" s="2" customFormat="1">
      <c r="A206" s="40"/>
      <c r="B206" s="41"/>
      <c r="C206" s="42"/>
      <c r="D206" s="224" t="s">
        <v>183</v>
      </c>
      <c r="E206" s="42"/>
      <c r="F206" s="225" t="s">
        <v>890</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183</v>
      </c>
      <c r="AU206" s="19" t="s">
        <v>87</v>
      </c>
    </row>
    <row r="207" s="2" customFormat="1" ht="16.5" customHeight="1">
      <c r="A207" s="40"/>
      <c r="B207" s="41"/>
      <c r="C207" s="248" t="s">
        <v>539</v>
      </c>
      <c r="D207" s="248" t="s">
        <v>178</v>
      </c>
      <c r="E207" s="249" t="s">
        <v>891</v>
      </c>
      <c r="F207" s="250" t="s">
        <v>892</v>
      </c>
      <c r="G207" s="251" t="s">
        <v>667</v>
      </c>
      <c r="H207" s="252">
        <v>9</v>
      </c>
      <c r="I207" s="253"/>
      <c r="J207" s="254">
        <f>ROUND(I207*H207,2)</f>
        <v>0</v>
      </c>
      <c r="K207" s="250" t="s">
        <v>21</v>
      </c>
      <c r="L207" s="255"/>
      <c r="M207" s="256" t="s">
        <v>21</v>
      </c>
      <c r="N207" s="257" t="s">
        <v>48</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181</v>
      </c>
      <c r="AT207" s="217" t="s">
        <v>178</v>
      </c>
      <c r="AU207" s="217" t="s">
        <v>87</v>
      </c>
      <c r="AY207" s="19" t="s">
        <v>161</v>
      </c>
      <c r="BE207" s="218">
        <f>IF(N207="základní",J207,0)</f>
        <v>0</v>
      </c>
      <c r="BF207" s="218">
        <f>IF(N207="snížená",J207,0)</f>
        <v>0</v>
      </c>
      <c r="BG207" s="218">
        <f>IF(N207="zákl. přenesená",J207,0)</f>
        <v>0</v>
      </c>
      <c r="BH207" s="218">
        <f>IF(N207="sníž. přenesená",J207,0)</f>
        <v>0</v>
      </c>
      <c r="BI207" s="218">
        <f>IF(N207="nulová",J207,0)</f>
        <v>0</v>
      </c>
      <c r="BJ207" s="19" t="s">
        <v>85</v>
      </c>
      <c r="BK207" s="218">
        <f>ROUND(I207*H207,2)</f>
        <v>0</v>
      </c>
      <c r="BL207" s="19" t="s">
        <v>168</v>
      </c>
      <c r="BM207" s="217" t="s">
        <v>893</v>
      </c>
    </row>
    <row r="208" s="2" customFormat="1">
      <c r="A208" s="40"/>
      <c r="B208" s="41"/>
      <c r="C208" s="42"/>
      <c r="D208" s="224" t="s">
        <v>183</v>
      </c>
      <c r="E208" s="42"/>
      <c r="F208" s="225" t="s">
        <v>894</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183</v>
      </c>
      <c r="AU208" s="19" t="s">
        <v>87</v>
      </c>
    </row>
    <row r="209" s="2" customFormat="1" ht="16.5" customHeight="1">
      <c r="A209" s="40"/>
      <c r="B209" s="41"/>
      <c r="C209" s="248" t="s">
        <v>547</v>
      </c>
      <c r="D209" s="248" t="s">
        <v>178</v>
      </c>
      <c r="E209" s="249" t="s">
        <v>895</v>
      </c>
      <c r="F209" s="250" t="s">
        <v>896</v>
      </c>
      <c r="G209" s="251" t="s">
        <v>667</v>
      </c>
      <c r="H209" s="252">
        <v>1</v>
      </c>
      <c r="I209" s="253"/>
      <c r="J209" s="254">
        <f>ROUND(I209*H209,2)</f>
        <v>0</v>
      </c>
      <c r="K209" s="250" t="s">
        <v>21</v>
      </c>
      <c r="L209" s="255"/>
      <c r="M209" s="256" t="s">
        <v>21</v>
      </c>
      <c r="N209" s="257" t="s">
        <v>48</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181</v>
      </c>
      <c r="AT209" s="217" t="s">
        <v>178</v>
      </c>
      <c r="AU209" s="217" t="s">
        <v>87</v>
      </c>
      <c r="AY209" s="19" t="s">
        <v>161</v>
      </c>
      <c r="BE209" s="218">
        <f>IF(N209="základní",J209,0)</f>
        <v>0</v>
      </c>
      <c r="BF209" s="218">
        <f>IF(N209="snížená",J209,0)</f>
        <v>0</v>
      </c>
      <c r="BG209" s="218">
        <f>IF(N209="zákl. přenesená",J209,0)</f>
        <v>0</v>
      </c>
      <c r="BH209" s="218">
        <f>IF(N209="sníž. přenesená",J209,0)</f>
        <v>0</v>
      </c>
      <c r="BI209" s="218">
        <f>IF(N209="nulová",J209,0)</f>
        <v>0</v>
      </c>
      <c r="BJ209" s="19" t="s">
        <v>85</v>
      </c>
      <c r="BK209" s="218">
        <f>ROUND(I209*H209,2)</f>
        <v>0</v>
      </c>
      <c r="BL209" s="19" t="s">
        <v>168</v>
      </c>
      <c r="BM209" s="217" t="s">
        <v>897</v>
      </c>
    </row>
    <row r="210" s="2" customFormat="1">
      <c r="A210" s="40"/>
      <c r="B210" s="41"/>
      <c r="C210" s="42"/>
      <c r="D210" s="224" t="s">
        <v>183</v>
      </c>
      <c r="E210" s="42"/>
      <c r="F210" s="225" t="s">
        <v>898</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183</v>
      </c>
      <c r="AU210" s="19" t="s">
        <v>87</v>
      </c>
    </row>
    <row r="211" s="2" customFormat="1" ht="16.5" customHeight="1">
      <c r="A211" s="40"/>
      <c r="B211" s="41"/>
      <c r="C211" s="248" t="s">
        <v>554</v>
      </c>
      <c r="D211" s="248" t="s">
        <v>178</v>
      </c>
      <c r="E211" s="249" t="s">
        <v>899</v>
      </c>
      <c r="F211" s="250" t="s">
        <v>900</v>
      </c>
      <c r="G211" s="251" t="s">
        <v>667</v>
      </c>
      <c r="H211" s="252">
        <v>9</v>
      </c>
      <c r="I211" s="253"/>
      <c r="J211" s="254">
        <f>ROUND(I211*H211,2)</f>
        <v>0</v>
      </c>
      <c r="K211" s="250" t="s">
        <v>21</v>
      </c>
      <c r="L211" s="255"/>
      <c r="M211" s="256" t="s">
        <v>21</v>
      </c>
      <c r="N211" s="257" t="s">
        <v>48</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181</v>
      </c>
      <c r="AT211" s="217" t="s">
        <v>178</v>
      </c>
      <c r="AU211" s="217" t="s">
        <v>87</v>
      </c>
      <c r="AY211" s="19" t="s">
        <v>161</v>
      </c>
      <c r="BE211" s="218">
        <f>IF(N211="základní",J211,0)</f>
        <v>0</v>
      </c>
      <c r="BF211" s="218">
        <f>IF(N211="snížená",J211,0)</f>
        <v>0</v>
      </c>
      <c r="BG211" s="218">
        <f>IF(N211="zákl. přenesená",J211,0)</f>
        <v>0</v>
      </c>
      <c r="BH211" s="218">
        <f>IF(N211="sníž. přenesená",J211,0)</f>
        <v>0</v>
      </c>
      <c r="BI211" s="218">
        <f>IF(N211="nulová",J211,0)</f>
        <v>0</v>
      </c>
      <c r="BJ211" s="19" t="s">
        <v>85</v>
      </c>
      <c r="BK211" s="218">
        <f>ROUND(I211*H211,2)</f>
        <v>0</v>
      </c>
      <c r="BL211" s="19" t="s">
        <v>168</v>
      </c>
      <c r="BM211" s="217" t="s">
        <v>901</v>
      </c>
    </row>
    <row r="212" s="2" customFormat="1">
      <c r="A212" s="40"/>
      <c r="B212" s="41"/>
      <c r="C212" s="42"/>
      <c r="D212" s="224" t="s">
        <v>183</v>
      </c>
      <c r="E212" s="42"/>
      <c r="F212" s="225" t="s">
        <v>902</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183</v>
      </c>
      <c r="AU212" s="19" t="s">
        <v>87</v>
      </c>
    </row>
    <row r="213" s="2" customFormat="1" ht="16.5" customHeight="1">
      <c r="A213" s="40"/>
      <c r="B213" s="41"/>
      <c r="C213" s="248" t="s">
        <v>559</v>
      </c>
      <c r="D213" s="248" t="s">
        <v>178</v>
      </c>
      <c r="E213" s="249" t="s">
        <v>903</v>
      </c>
      <c r="F213" s="250" t="s">
        <v>904</v>
      </c>
      <c r="G213" s="251" t="s">
        <v>667</v>
      </c>
      <c r="H213" s="252">
        <v>1</v>
      </c>
      <c r="I213" s="253"/>
      <c r="J213" s="254">
        <f>ROUND(I213*H213,2)</f>
        <v>0</v>
      </c>
      <c r="K213" s="250" t="s">
        <v>21</v>
      </c>
      <c r="L213" s="255"/>
      <c r="M213" s="256" t="s">
        <v>21</v>
      </c>
      <c r="N213" s="257" t="s">
        <v>48</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181</v>
      </c>
      <c r="AT213" s="217" t="s">
        <v>178</v>
      </c>
      <c r="AU213" s="217" t="s">
        <v>87</v>
      </c>
      <c r="AY213" s="19" t="s">
        <v>161</v>
      </c>
      <c r="BE213" s="218">
        <f>IF(N213="základní",J213,0)</f>
        <v>0</v>
      </c>
      <c r="BF213" s="218">
        <f>IF(N213="snížená",J213,0)</f>
        <v>0</v>
      </c>
      <c r="BG213" s="218">
        <f>IF(N213="zákl. přenesená",J213,0)</f>
        <v>0</v>
      </c>
      <c r="BH213" s="218">
        <f>IF(N213="sníž. přenesená",J213,0)</f>
        <v>0</v>
      </c>
      <c r="BI213" s="218">
        <f>IF(N213="nulová",J213,0)</f>
        <v>0</v>
      </c>
      <c r="BJ213" s="19" t="s">
        <v>85</v>
      </c>
      <c r="BK213" s="218">
        <f>ROUND(I213*H213,2)</f>
        <v>0</v>
      </c>
      <c r="BL213" s="19" t="s">
        <v>168</v>
      </c>
      <c r="BM213" s="217" t="s">
        <v>905</v>
      </c>
    </row>
    <row r="214" s="2" customFormat="1" ht="16.5" customHeight="1">
      <c r="A214" s="40"/>
      <c r="B214" s="41"/>
      <c r="C214" s="248" t="s">
        <v>564</v>
      </c>
      <c r="D214" s="248" t="s">
        <v>178</v>
      </c>
      <c r="E214" s="249" t="s">
        <v>906</v>
      </c>
      <c r="F214" s="250" t="s">
        <v>907</v>
      </c>
      <c r="G214" s="251" t="s">
        <v>667</v>
      </c>
      <c r="H214" s="252">
        <v>17</v>
      </c>
      <c r="I214" s="253"/>
      <c r="J214" s="254">
        <f>ROUND(I214*H214,2)</f>
        <v>0</v>
      </c>
      <c r="K214" s="250" t="s">
        <v>21</v>
      </c>
      <c r="L214" s="255"/>
      <c r="M214" s="256" t="s">
        <v>21</v>
      </c>
      <c r="N214" s="257" t="s">
        <v>48</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181</v>
      </c>
      <c r="AT214" s="217" t="s">
        <v>178</v>
      </c>
      <c r="AU214" s="217" t="s">
        <v>87</v>
      </c>
      <c r="AY214" s="19" t="s">
        <v>161</v>
      </c>
      <c r="BE214" s="218">
        <f>IF(N214="základní",J214,0)</f>
        <v>0</v>
      </c>
      <c r="BF214" s="218">
        <f>IF(N214="snížená",J214,0)</f>
        <v>0</v>
      </c>
      <c r="BG214" s="218">
        <f>IF(N214="zákl. přenesená",J214,0)</f>
        <v>0</v>
      </c>
      <c r="BH214" s="218">
        <f>IF(N214="sníž. přenesená",J214,0)</f>
        <v>0</v>
      </c>
      <c r="BI214" s="218">
        <f>IF(N214="nulová",J214,0)</f>
        <v>0</v>
      </c>
      <c r="BJ214" s="19" t="s">
        <v>85</v>
      </c>
      <c r="BK214" s="218">
        <f>ROUND(I214*H214,2)</f>
        <v>0</v>
      </c>
      <c r="BL214" s="19" t="s">
        <v>168</v>
      </c>
      <c r="BM214" s="217" t="s">
        <v>908</v>
      </c>
    </row>
    <row r="215" s="2" customFormat="1">
      <c r="A215" s="40"/>
      <c r="B215" s="41"/>
      <c r="C215" s="42"/>
      <c r="D215" s="224" t="s">
        <v>183</v>
      </c>
      <c r="E215" s="42"/>
      <c r="F215" s="225" t="s">
        <v>909</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183</v>
      </c>
      <c r="AU215" s="19" t="s">
        <v>87</v>
      </c>
    </row>
    <row r="216" s="2" customFormat="1" ht="16.5" customHeight="1">
      <c r="A216" s="40"/>
      <c r="B216" s="41"/>
      <c r="C216" s="248" t="s">
        <v>572</v>
      </c>
      <c r="D216" s="248" t="s">
        <v>178</v>
      </c>
      <c r="E216" s="249" t="s">
        <v>910</v>
      </c>
      <c r="F216" s="250" t="s">
        <v>911</v>
      </c>
      <c r="G216" s="251" t="s">
        <v>667</v>
      </c>
      <c r="H216" s="252">
        <v>9</v>
      </c>
      <c r="I216" s="253"/>
      <c r="J216" s="254">
        <f>ROUND(I216*H216,2)</f>
        <v>0</v>
      </c>
      <c r="K216" s="250" t="s">
        <v>21</v>
      </c>
      <c r="L216" s="255"/>
      <c r="M216" s="256" t="s">
        <v>21</v>
      </c>
      <c r="N216" s="257" t="s">
        <v>48</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181</v>
      </c>
      <c r="AT216" s="217" t="s">
        <v>178</v>
      </c>
      <c r="AU216" s="217" t="s">
        <v>87</v>
      </c>
      <c r="AY216" s="19" t="s">
        <v>161</v>
      </c>
      <c r="BE216" s="218">
        <f>IF(N216="základní",J216,0)</f>
        <v>0</v>
      </c>
      <c r="BF216" s="218">
        <f>IF(N216="snížená",J216,0)</f>
        <v>0</v>
      </c>
      <c r="BG216" s="218">
        <f>IF(N216="zákl. přenesená",J216,0)</f>
        <v>0</v>
      </c>
      <c r="BH216" s="218">
        <f>IF(N216="sníž. přenesená",J216,0)</f>
        <v>0</v>
      </c>
      <c r="BI216" s="218">
        <f>IF(N216="nulová",J216,0)</f>
        <v>0</v>
      </c>
      <c r="BJ216" s="19" t="s">
        <v>85</v>
      </c>
      <c r="BK216" s="218">
        <f>ROUND(I216*H216,2)</f>
        <v>0</v>
      </c>
      <c r="BL216" s="19" t="s">
        <v>168</v>
      </c>
      <c r="BM216" s="217" t="s">
        <v>912</v>
      </c>
    </row>
    <row r="217" s="2" customFormat="1">
      <c r="A217" s="40"/>
      <c r="B217" s="41"/>
      <c r="C217" s="42"/>
      <c r="D217" s="224" t="s">
        <v>183</v>
      </c>
      <c r="E217" s="42"/>
      <c r="F217" s="225" t="s">
        <v>913</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183</v>
      </c>
      <c r="AU217" s="19" t="s">
        <v>87</v>
      </c>
    </row>
    <row r="218" s="2" customFormat="1" ht="16.5" customHeight="1">
      <c r="A218" s="40"/>
      <c r="B218" s="41"/>
      <c r="C218" s="248" t="s">
        <v>577</v>
      </c>
      <c r="D218" s="248" t="s">
        <v>178</v>
      </c>
      <c r="E218" s="249" t="s">
        <v>914</v>
      </c>
      <c r="F218" s="250" t="s">
        <v>915</v>
      </c>
      <c r="G218" s="251" t="s">
        <v>667</v>
      </c>
      <c r="H218" s="252">
        <v>1</v>
      </c>
      <c r="I218" s="253"/>
      <c r="J218" s="254">
        <f>ROUND(I218*H218,2)</f>
        <v>0</v>
      </c>
      <c r="K218" s="250" t="s">
        <v>21</v>
      </c>
      <c r="L218" s="255"/>
      <c r="M218" s="256" t="s">
        <v>21</v>
      </c>
      <c r="N218" s="257" t="s">
        <v>48</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181</v>
      </c>
      <c r="AT218" s="217" t="s">
        <v>178</v>
      </c>
      <c r="AU218" s="217" t="s">
        <v>87</v>
      </c>
      <c r="AY218" s="19" t="s">
        <v>161</v>
      </c>
      <c r="BE218" s="218">
        <f>IF(N218="základní",J218,0)</f>
        <v>0</v>
      </c>
      <c r="BF218" s="218">
        <f>IF(N218="snížená",J218,0)</f>
        <v>0</v>
      </c>
      <c r="BG218" s="218">
        <f>IF(N218="zákl. přenesená",J218,0)</f>
        <v>0</v>
      </c>
      <c r="BH218" s="218">
        <f>IF(N218="sníž. přenesená",J218,0)</f>
        <v>0</v>
      </c>
      <c r="BI218" s="218">
        <f>IF(N218="nulová",J218,0)</f>
        <v>0</v>
      </c>
      <c r="BJ218" s="19" t="s">
        <v>85</v>
      </c>
      <c r="BK218" s="218">
        <f>ROUND(I218*H218,2)</f>
        <v>0</v>
      </c>
      <c r="BL218" s="19" t="s">
        <v>168</v>
      </c>
      <c r="BM218" s="217" t="s">
        <v>916</v>
      </c>
    </row>
    <row r="219" s="2" customFormat="1">
      <c r="A219" s="40"/>
      <c r="B219" s="41"/>
      <c r="C219" s="42"/>
      <c r="D219" s="224" t="s">
        <v>183</v>
      </c>
      <c r="E219" s="42"/>
      <c r="F219" s="225" t="s">
        <v>917</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183</v>
      </c>
      <c r="AU219" s="19" t="s">
        <v>87</v>
      </c>
    </row>
    <row r="220" s="2" customFormat="1" ht="16.5" customHeight="1">
      <c r="A220" s="40"/>
      <c r="B220" s="41"/>
      <c r="C220" s="248" t="s">
        <v>583</v>
      </c>
      <c r="D220" s="248" t="s">
        <v>178</v>
      </c>
      <c r="E220" s="249" t="s">
        <v>918</v>
      </c>
      <c r="F220" s="250" t="s">
        <v>919</v>
      </c>
      <c r="G220" s="251" t="s">
        <v>667</v>
      </c>
      <c r="H220" s="252">
        <v>1</v>
      </c>
      <c r="I220" s="253"/>
      <c r="J220" s="254">
        <f>ROUND(I220*H220,2)</f>
        <v>0</v>
      </c>
      <c r="K220" s="250" t="s">
        <v>21</v>
      </c>
      <c r="L220" s="255"/>
      <c r="M220" s="256" t="s">
        <v>21</v>
      </c>
      <c r="N220" s="257" t="s">
        <v>48</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181</v>
      </c>
      <c r="AT220" s="217" t="s">
        <v>178</v>
      </c>
      <c r="AU220" s="217" t="s">
        <v>87</v>
      </c>
      <c r="AY220" s="19" t="s">
        <v>161</v>
      </c>
      <c r="BE220" s="218">
        <f>IF(N220="základní",J220,0)</f>
        <v>0</v>
      </c>
      <c r="BF220" s="218">
        <f>IF(N220="snížená",J220,0)</f>
        <v>0</v>
      </c>
      <c r="BG220" s="218">
        <f>IF(N220="zákl. přenesená",J220,0)</f>
        <v>0</v>
      </c>
      <c r="BH220" s="218">
        <f>IF(N220="sníž. přenesená",J220,0)</f>
        <v>0</v>
      </c>
      <c r="BI220" s="218">
        <f>IF(N220="nulová",J220,0)</f>
        <v>0</v>
      </c>
      <c r="BJ220" s="19" t="s">
        <v>85</v>
      </c>
      <c r="BK220" s="218">
        <f>ROUND(I220*H220,2)</f>
        <v>0</v>
      </c>
      <c r="BL220" s="19" t="s">
        <v>168</v>
      </c>
      <c r="BM220" s="217" t="s">
        <v>920</v>
      </c>
    </row>
    <row r="221" s="2" customFormat="1">
      <c r="A221" s="40"/>
      <c r="B221" s="41"/>
      <c r="C221" s="42"/>
      <c r="D221" s="224" t="s">
        <v>183</v>
      </c>
      <c r="E221" s="42"/>
      <c r="F221" s="225" t="s">
        <v>921</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183</v>
      </c>
      <c r="AU221" s="19" t="s">
        <v>87</v>
      </c>
    </row>
    <row r="222" s="2" customFormat="1" ht="16.5" customHeight="1">
      <c r="A222" s="40"/>
      <c r="B222" s="41"/>
      <c r="C222" s="248" t="s">
        <v>589</v>
      </c>
      <c r="D222" s="248" t="s">
        <v>178</v>
      </c>
      <c r="E222" s="249" t="s">
        <v>922</v>
      </c>
      <c r="F222" s="250" t="s">
        <v>923</v>
      </c>
      <c r="G222" s="251" t="s">
        <v>667</v>
      </c>
      <c r="H222" s="252">
        <v>1</v>
      </c>
      <c r="I222" s="253"/>
      <c r="J222" s="254">
        <f>ROUND(I222*H222,2)</f>
        <v>0</v>
      </c>
      <c r="K222" s="250" t="s">
        <v>21</v>
      </c>
      <c r="L222" s="255"/>
      <c r="M222" s="256" t="s">
        <v>21</v>
      </c>
      <c r="N222" s="257" t="s">
        <v>48</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181</v>
      </c>
      <c r="AT222" s="217" t="s">
        <v>178</v>
      </c>
      <c r="AU222" s="217" t="s">
        <v>87</v>
      </c>
      <c r="AY222" s="19" t="s">
        <v>161</v>
      </c>
      <c r="BE222" s="218">
        <f>IF(N222="základní",J222,0)</f>
        <v>0</v>
      </c>
      <c r="BF222" s="218">
        <f>IF(N222="snížená",J222,0)</f>
        <v>0</v>
      </c>
      <c r="BG222" s="218">
        <f>IF(N222="zákl. přenesená",J222,0)</f>
        <v>0</v>
      </c>
      <c r="BH222" s="218">
        <f>IF(N222="sníž. přenesená",J222,0)</f>
        <v>0</v>
      </c>
      <c r="BI222" s="218">
        <f>IF(N222="nulová",J222,0)</f>
        <v>0</v>
      </c>
      <c r="BJ222" s="19" t="s">
        <v>85</v>
      </c>
      <c r="BK222" s="218">
        <f>ROUND(I222*H222,2)</f>
        <v>0</v>
      </c>
      <c r="BL222" s="19" t="s">
        <v>168</v>
      </c>
      <c r="BM222" s="217" t="s">
        <v>924</v>
      </c>
    </row>
    <row r="223" s="2" customFormat="1">
      <c r="A223" s="40"/>
      <c r="B223" s="41"/>
      <c r="C223" s="42"/>
      <c r="D223" s="224" t="s">
        <v>183</v>
      </c>
      <c r="E223" s="42"/>
      <c r="F223" s="225" t="s">
        <v>925</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183</v>
      </c>
      <c r="AU223" s="19" t="s">
        <v>87</v>
      </c>
    </row>
    <row r="224" s="2" customFormat="1" ht="16.5" customHeight="1">
      <c r="A224" s="40"/>
      <c r="B224" s="41"/>
      <c r="C224" s="248" t="s">
        <v>595</v>
      </c>
      <c r="D224" s="248" t="s">
        <v>178</v>
      </c>
      <c r="E224" s="249" t="s">
        <v>926</v>
      </c>
      <c r="F224" s="250" t="s">
        <v>927</v>
      </c>
      <c r="G224" s="251" t="s">
        <v>667</v>
      </c>
      <c r="H224" s="252">
        <v>1</v>
      </c>
      <c r="I224" s="253"/>
      <c r="J224" s="254">
        <f>ROUND(I224*H224,2)</f>
        <v>0</v>
      </c>
      <c r="K224" s="250" t="s">
        <v>21</v>
      </c>
      <c r="L224" s="255"/>
      <c r="M224" s="256" t="s">
        <v>21</v>
      </c>
      <c r="N224" s="257" t="s">
        <v>48</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181</v>
      </c>
      <c r="AT224" s="217" t="s">
        <v>178</v>
      </c>
      <c r="AU224" s="217" t="s">
        <v>87</v>
      </c>
      <c r="AY224" s="19" t="s">
        <v>161</v>
      </c>
      <c r="BE224" s="218">
        <f>IF(N224="základní",J224,0)</f>
        <v>0</v>
      </c>
      <c r="BF224" s="218">
        <f>IF(N224="snížená",J224,0)</f>
        <v>0</v>
      </c>
      <c r="BG224" s="218">
        <f>IF(N224="zákl. přenesená",J224,0)</f>
        <v>0</v>
      </c>
      <c r="BH224" s="218">
        <f>IF(N224="sníž. přenesená",J224,0)</f>
        <v>0</v>
      </c>
      <c r="BI224" s="218">
        <f>IF(N224="nulová",J224,0)</f>
        <v>0</v>
      </c>
      <c r="BJ224" s="19" t="s">
        <v>85</v>
      </c>
      <c r="BK224" s="218">
        <f>ROUND(I224*H224,2)</f>
        <v>0</v>
      </c>
      <c r="BL224" s="19" t="s">
        <v>168</v>
      </c>
      <c r="BM224" s="217" t="s">
        <v>928</v>
      </c>
    </row>
    <row r="225" s="2" customFormat="1">
      <c r="A225" s="40"/>
      <c r="B225" s="41"/>
      <c r="C225" s="42"/>
      <c r="D225" s="224" t="s">
        <v>183</v>
      </c>
      <c r="E225" s="42"/>
      <c r="F225" s="225" t="s">
        <v>929</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183</v>
      </c>
      <c r="AU225" s="19" t="s">
        <v>87</v>
      </c>
    </row>
    <row r="226" s="2" customFormat="1" ht="16.5" customHeight="1">
      <c r="A226" s="40"/>
      <c r="B226" s="41"/>
      <c r="C226" s="248" t="s">
        <v>601</v>
      </c>
      <c r="D226" s="248" t="s">
        <v>178</v>
      </c>
      <c r="E226" s="249" t="s">
        <v>930</v>
      </c>
      <c r="F226" s="250" t="s">
        <v>931</v>
      </c>
      <c r="G226" s="251" t="s">
        <v>667</v>
      </c>
      <c r="H226" s="252">
        <v>1</v>
      </c>
      <c r="I226" s="253"/>
      <c r="J226" s="254">
        <f>ROUND(I226*H226,2)</f>
        <v>0</v>
      </c>
      <c r="K226" s="250" t="s">
        <v>21</v>
      </c>
      <c r="L226" s="255"/>
      <c r="M226" s="256" t="s">
        <v>21</v>
      </c>
      <c r="N226" s="257" t="s">
        <v>48</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181</v>
      </c>
      <c r="AT226" s="217" t="s">
        <v>178</v>
      </c>
      <c r="AU226" s="217" t="s">
        <v>87</v>
      </c>
      <c r="AY226" s="19" t="s">
        <v>161</v>
      </c>
      <c r="BE226" s="218">
        <f>IF(N226="základní",J226,0)</f>
        <v>0</v>
      </c>
      <c r="BF226" s="218">
        <f>IF(N226="snížená",J226,0)</f>
        <v>0</v>
      </c>
      <c r="BG226" s="218">
        <f>IF(N226="zákl. přenesená",J226,0)</f>
        <v>0</v>
      </c>
      <c r="BH226" s="218">
        <f>IF(N226="sníž. přenesená",J226,0)</f>
        <v>0</v>
      </c>
      <c r="BI226" s="218">
        <f>IF(N226="nulová",J226,0)</f>
        <v>0</v>
      </c>
      <c r="BJ226" s="19" t="s">
        <v>85</v>
      </c>
      <c r="BK226" s="218">
        <f>ROUND(I226*H226,2)</f>
        <v>0</v>
      </c>
      <c r="BL226" s="19" t="s">
        <v>168</v>
      </c>
      <c r="BM226" s="217" t="s">
        <v>932</v>
      </c>
    </row>
    <row r="227" s="2" customFormat="1" ht="16.5" customHeight="1">
      <c r="A227" s="40"/>
      <c r="B227" s="41"/>
      <c r="C227" s="248" t="s">
        <v>609</v>
      </c>
      <c r="D227" s="248" t="s">
        <v>178</v>
      </c>
      <c r="E227" s="249" t="s">
        <v>933</v>
      </c>
      <c r="F227" s="250" t="s">
        <v>934</v>
      </c>
      <c r="G227" s="251" t="s">
        <v>667</v>
      </c>
      <c r="H227" s="252">
        <v>1</v>
      </c>
      <c r="I227" s="253"/>
      <c r="J227" s="254">
        <f>ROUND(I227*H227,2)</f>
        <v>0</v>
      </c>
      <c r="K227" s="250" t="s">
        <v>21</v>
      </c>
      <c r="L227" s="255"/>
      <c r="M227" s="256" t="s">
        <v>21</v>
      </c>
      <c r="N227" s="257" t="s">
        <v>48</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181</v>
      </c>
      <c r="AT227" s="217" t="s">
        <v>178</v>
      </c>
      <c r="AU227" s="217" t="s">
        <v>87</v>
      </c>
      <c r="AY227" s="19" t="s">
        <v>161</v>
      </c>
      <c r="BE227" s="218">
        <f>IF(N227="základní",J227,0)</f>
        <v>0</v>
      </c>
      <c r="BF227" s="218">
        <f>IF(N227="snížená",J227,0)</f>
        <v>0</v>
      </c>
      <c r="BG227" s="218">
        <f>IF(N227="zákl. přenesená",J227,0)</f>
        <v>0</v>
      </c>
      <c r="BH227" s="218">
        <f>IF(N227="sníž. přenesená",J227,0)</f>
        <v>0</v>
      </c>
      <c r="BI227" s="218">
        <f>IF(N227="nulová",J227,0)</f>
        <v>0</v>
      </c>
      <c r="BJ227" s="19" t="s">
        <v>85</v>
      </c>
      <c r="BK227" s="218">
        <f>ROUND(I227*H227,2)</f>
        <v>0</v>
      </c>
      <c r="BL227" s="19" t="s">
        <v>168</v>
      </c>
      <c r="BM227" s="217" t="s">
        <v>935</v>
      </c>
    </row>
    <row r="228" s="2" customFormat="1" ht="16.5" customHeight="1">
      <c r="A228" s="40"/>
      <c r="B228" s="41"/>
      <c r="C228" s="248" t="s">
        <v>615</v>
      </c>
      <c r="D228" s="248" t="s">
        <v>178</v>
      </c>
      <c r="E228" s="249" t="s">
        <v>936</v>
      </c>
      <c r="F228" s="250" t="s">
        <v>934</v>
      </c>
      <c r="G228" s="251" t="s">
        <v>667</v>
      </c>
      <c r="H228" s="252">
        <v>1</v>
      </c>
      <c r="I228" s="253"/>
      <c r="J228" s="254">
        <f>ROUND(I228*H228,2)</f>
        <v>0</v>
      </c>
      <c r="K228" s="250" t="s">
        <v>21</v>
      </c>
      <c r="L228" s="255"/>
      <c r="M228" s="256" t="s">
        <v>21</v>
      </c>
      <c r="N228" s="257" t="s">
        <v>48</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181</v>
      </c>
      <c r="AT228" s="217" t="s">
        <v>178</v>
      </c>
      <c r="AU228" s="217" t="s">
        <v>87</v>
      </c>
      <c r="AY228" s="19" t="s">
        <v>161</v>
      </c>
      <c r="BE228" s="218">
        <f>IF(N228="základní",J228,0)</f>
        <v>0</v>
      </c>
      <c r="BF228" s="218">
        <f>IF(N228="snížená",J228,0)</f>
        <v>0</v>
      </c>
      <c r="BG228" s="218">
        <f>IF(N228="zákl. přenesená",J228,0)</f>
        <v>0</v>
      </c>
      <c r="BH228" s="218">
        <f>IF(N228="sníž. přenesená",J228,0)</f>
        <v>0</v>
      </c>
      <c r="BI228" s="218">
        <f>IF(N228="nulová",J228,0)</f>
        <v>0</v>
      </c>
      <c r="BJ228" s="19" t="s">
        <v>85</v>
      </c>
      <c r="BK228" s="218">
        <f>ROUND(I228*H228,2)</f>
        <v>0</v>
      </c>
      <c r="BL228" s="19" t="s">
        <v>168</v>
      </c>
      <c r="BM228" s="217" t="s">
        <v>937</v>
      </c>
    </row>
    <row r="229" s="2" customFormat="1" ht="16.5" customHeight="1">
      <c r="A229" s="40"/>
      <c r="B229" s="41"/>
      <c r="C229" s="248" t="s">
        <v>620</v>
      </c>
      <c r="D229" s="248" t="s">
        <v>178</v>
      </c>
      <c r="E229" s="249" t="s">
        <v>938</v>
      </c>
      <c r="F229" s="250" t="s">
        <v>939</v>
      </c>
      <c r="G229" s="251" t="s">
        <v>667</v>
      </c>
      <c r="H229" s="252">
        <v>1</v>
      </c>
      <c r="I229" s="253"/>
      <c r="J229" s="254">
        <f>ROUND(I229*H229,2)</f>
        <v>0</v>
      </c>
      <c r="K229" s="250" t="s">
        <v>21</v>
      </c>
      <c r="L229" s="255"/>
      <c r="M229" s="256" t="s">
        <v>21</v>
      </c>
      <c r="N229" s="257" t="s">
        <v>48</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181</v>
      </c>
      <c r="AT229" s="217" t="s">
        <v>178</v>
      </c>
      <c r="AU229" s="217" t="s">
        <v>87</v>
      </c>
      <c r="AY229" s="19" t="s">
        <v>161</v>
      </c>
      <c r="BE229" s="218">
        <f>IF(N229="základní",J229,0)</f>
        <v>0</v>
      </c>
      <c r="BF229" s="218">
        <f>IF(N229="snížená",J229,0)</f>
        <v>0</v>
      </c>
      <c r="BG229" s="218">
        <f>IF(N229="zákl. přenesená",J229,0)</f>
        <v>0</v>
      </c>
      <c r="BH229" s="218">
        <f>IF(N229="sníž. přenesená",J229,0)</f>
        <v>0</v>
      </c>
      <c r="BI229" s="218">
        <f>IF(N229="nulová",J229,0)</f>
        <v>0</v>
      </c>
      <c r="BJ229" s="19" t="s">
        <v>85</v>
      </c>
      <c r="BK229" s="218">
        <f>ROUND(I229*H229,2)</f>
        <v>0</v>
      </c>
      <c r="BL229" s="19" t="s">
        <v>168</v>
      </c>
      <c r="BM229" s="217" t="s">
        <v>940</v>
      </c>
    </row>
    <row r="230" s="2" customFormat="1" ht="16.5" customHeight="1">
      <c r="A230" s="40"/>
      <c r="B230" s="41"/>
      <c r="C230" s="248" t="s">
        <v>626</v>
      </c>
      <c r="D230" s="248" t="s">
        <v>178</v>
      </c>
      <c r="E230" s="249" t="s">
        <v>941</v>
      </c>
      <c r="F230" s="250" t="s">
        <v>942</v>
      </c>
      <c r="G230" s="251" t="s">
        <v>667</v>
      </c>
      <c r="H230" s="252">
        <v>1</v>
      </c>
      <c r="I230" s="253"/>
      <c r="J230" s="254">
        <f>ROUND(I230*H230,2)</f>
        <v>0</v>
      </c>
      <c r="K230" s="250" t="s">
        <v>21</v>
      </c>
      <c r="L230" s="255"/>
      <c r="M230" s="269" t="s">
        <v>21</v>
      </c>
      <c r="N230" s="270" t="s">
        <v>48</v>
      </c>
      <c r="O230" s="271"/>
      <c r="P230" s="272">
        <f>O230*H230</f>
        <v>0</v>
      </c>
      <c r="Q230" s="272">
        <v>0</v>
      </c>
      <c r="R230" s="272">
        <f>Q230*H230</f>
        <v>0</v>
      </c>
      <c r="S230" s="272">
        <v>0</v>
      </c>
      <c r="T230" s="273">
        <f>S230*H230</f>
        <v>0</v>
      </c>
      <c r="U230" s="40"/>
      <c r="V230" s="40"/>
      <c r="W230" s="40"/>
      <c r="X230" s="40"/>
      <c r="Y230" s="40"/>
      <c r="Z230" s="40"/>
      <c r="AA230" s="40"/>
      <c r="AB230" s="40"/>
      <c r="AC230" s="40"/>
      <c r="AD230" s="40"/>
      <c r="AE230" s="40"/>
      <c r="AR230" s="217" t="s">
        <v>181</v>
      </c>
      <c r="AT230" s="217" t="s">
        <v>178</v>
      </c>
      <c r="AU230" s="217" t="s">
        <v>87</v>
      </c>
      <c r="AY230" s="19" t="s">
        <v>161</v>
      </c>
      <c r="BE230" s="218">
        <f>IF(N230="základní",J230,0)</f>
        <v>0</v>
      </c>
      <c r="BF230" s="218">
        <f>IF(N230="snížená",J230,0)</f>
        <v>0</v>
      </c>
      <c r="BG230" s="218">
        <f>IF(N230="zákl. přenesená",J230,0)</f>
        <v>0</v>
      </c>
      <c r="BH230" s="218">
        <f>IF(N230="sníž. přenesená",J230,0)</f>
        <v>0</v>
      </c>
      <c r="BI230" s="218">
        <f>IF(N230="nulová",J230,0)</f>
        <v>0</v>
      </c>
      <c r="BJ230" s="19" t="s">
        <v>85</v>
      </c>
      <c r="BK230" s="218">
        <f>ROUND(I230*H230,2)</f>
        <v>0</v>
      </c>
      <c r="BL230" s="19" t="s">
        <v>168</v>
      </c>
      <c r="BM230" s="217" t="s">
        <v>943</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LQ8HIQJpjNbJB7Yrkl5pZozVxh384whUEPGzMh+JQ/rI0bD+uM4eVVi67fKciaqlo243ESS9EiT3GbYG1cYyRQ==" hashValue="hrdNAP70m6K3Q7cyaVO9AmD1wvgsi/AvczKlZWxjRMkuVKJRn2QUZDJueVls8KquGbafoLefG7KBvYLwKauOew==" algorithmName="SHA-512" password="CC35"/>
  <autoFilter ref="C81:K23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944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ROUND((SUM(BE81:BE85)),  2)</f>
        <v>0</v>
      </c>
      <c r="G33" s="40"/>
      <c r="H33" s="40"/>
      <c r="I33" s="150">
        <v>0.20999999999999999</v>
      </c>
      <c r="J33" s="149">
        <f>ROUND(((SUM(BE81:BE85))*I33),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ROUND((SUM(BF81:BF85)),  2)</f>
        <v>0</v>
      </c>
      <c r="G34" s="40"/>
      <c r="H34" s="40"/>
      <c r="I34" s="150">
        <v>0.12</v>
      </c>
      <c r="J34" s="149">
        <f>ROUND(((SUM(BF81:BF85))*I34),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ROUND((SUM(BG81:BG85)),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ROUND((SUM(BH81:BH85)),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ROUND((SUM(BI81:BI85)),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PS 02 - Stavidlový uzávěr</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138</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146</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162" t="str">
        <f>E7</f>
        <v>Jez Šargoun, Malá Voda - rekonstrukce</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128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PS 02 - Stavidlový uzávěr</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22</v>
      </c>
      <c r="D75" s="42"/>
      <c r="E75" s="42"/>
      <c r="F75" s="29" t="str">
        <f>F12</f>
        <v>U Šargounského mlýna</v>
      </c>
      <c r="G75" s="42"/>
      <c r="H75" s="42"/>
      <c r="I75" s="34" t="s">
        <v>24</v>
      </c>
      <c r="J75" s="74" t="str">
        <f>IF(J12="","",J12)</f>
        <v>14. 4. 2021</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26</v>
      </c>
      <c r="D77" s="42"/>
      <c r="E77" s="42"/>
      <c r="F77" s="29" t="str">
        <f>E15</f>
        <v>Povodí Moravy, státní podnik</v>
      </c>
      <c r="G77" s="42"/>
      <c r="H77" s="42"/>
      <c r="I77" s="34" t="s">
        <v>34</v>
      </c>
      <c r="J77" s="38" t="str">
        <f>E21</f>
        <v>HG Partner s.r.o.</v>
      </c>
      <c r="K77" s="42"/>
      <c r="L77" s="136"/>
      <c r="S77" s="40"/>
      <c r="T77" s="40"/>
      <c r="U77" s="40"/>
      <c r="V77" s="40"/>
      <c r="W77" s="40"/>
      <c r="X77" s="40"/>
      <c r="Y77" s="40"/>
      <c r="Z77" s="40"/>
      <c r="AA77" s="40"/>
      <c r="AB77" s="40"/>
      <c r="AC77" s="40"/>
      <c r="AD77" s="40"/>
      <c r="AE77" s="40"/>
    </row>
    <row r="78" s="2" customFormat="1" ht="15.15" customHeight="1">
      <c r="A78" s="40"/>
      <c r="B78" s="41"/>
      <c r="C78" s="34" t="s">
        <v>32</v>
      </c>
      <c r="D78" s="42"/>
      <c r="E78" s="42"/>
      <c r="F78" s="29" t="str">
        <f>IF(E18="","",E18)</f>
        <v>Vyplň údaj</v>
      </c>
      <c r="G78" s="42"/>
      <c r="H78" s="42"/>
      <c r="I78" s="34" t="s">
        <v>39</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147</v>
      </c>
      <c r="D80" s="182" t="s">
        <v>62</v>
      </c>
      <c r="E80" s="182" t="s">
        <v>58</v>
      </c>
      <c r="F80" s="182" t="s">
        <v>59</v>
      </c>
      <c r="G80" s="182" t="s">
        <v>148</v>
      </c>
      <c r="H80" s="182" t="s">
        <v>149</v>
      </c>
      <c r="I80" s="182" t="s">
        <v>150</v>
      </c>
      <c r="J80" s="182" t="s">
        <v>132</v>
      </c>
      <c r="K80" s="183" t="s">
        <v>151</v>
      </c>
      <c r="L80" s="184"/>
      <c r="M80" s="94" t="s">
        <v>21</v>
      </c>
      <c r="N80" s="95" t="s">
        <v>47</v>
      </c>
      <c r="O80" s="95" t="s">
        <v>152</v>
      </c>
      <c r="P80" s="95" t="s">
        <v>153</v>
      </c>
      <c r="Q80" s="95" t="s">
        <v>154</v>
      </c>
      <c r="R80" s="95" t="s">
        <v>155</v>
      </c>
      <c r="S80" s="95" t="s">
        <v>156</v>
      </c>
      <c r="T80" s="96" t="s">
        <v>157</v>
      </c>
      <c r="U80" s="179"/>
      <c r="V80" s="179"/>
      <c r="W80" s="179"/>
      <c r="X80" s="179"/>
      <c r="Y80" s="179"/>
      <c r="Z80" s="179"/>
      <c r="AA80" s="179"/>
      <c r="AB80" s="179"/>
      <c r="AC80" s="179"/>
      <c r="AD80" s="179"/>
      <c r="AE80" s="179"/>
    </row>
    <row r="81" s="2" customFormat="1" ht="22.8" customHeight="1">
      <c r="A81" s="40"/>
      <c r="B81" s="41"/>
      <c r="C81" s="101" t="s">
        <v>158</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76</v>
      </c>
      <c r="AU81" s="19" t="s">
        <v>133</v>
      </c>
      <c r="BK81" s="189">
        <f>BK82</f>
        <v>0</v>
      </c>
    </row>
    <row r="82" s="12" customFormat="1" ht="25.92" customHeight="1">
      <c r="A82" s="12"/>
      <c r="B82" s="190"/>
      <c r="C82" s="191"/>
      <c r="D82" s="192" t="s">
        <v>76</v>
      </c>
      <c r="E82" s="193" t="s">
        <v>159</v>
      </c>
      <c r="F82" s="193" t="s">
        <v>160</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85</v>
      </c>
      <c r="AT82" s="202" t="s">
        <v>76</v>
      </c>
      <c r="AU82" s="202" t="s">
        <v>77</v>
      </c>
      <c r="AY82" s="201" t="s">
        <v>161</v>
      </c>
      <c r="BK82" s="203">
        <f>BK83</f>
        <v>0</v>
      </c>
    </row>
    <row r="83" s="12" customFormat="1" ht="22.8" customHeight="1">
      <c r="A83" s="12"/>
      <c r="B83" s="190"/>
      <c r="C83" s="191"/>
      <c r="D83" s="192" t="s">
        <v>76</v>
      </c>
      <c r="E83" s="204" t="s">
        <v>229</v>
      </c>
      <c r="F83" s="204" t="s">
        <v>393</v>
      </c>
      <c r="G83" s="191"/>
      <c r="H83" s="191"/>
      <c r="I83" s="194"/>
      <c r="J83" s="205">
        <f>BK83</f>
        <v>0</v>
      </c>
      <c r="K83" s="191"/>
      <c r="L83" s="196"/>
      <c r="M83" s="197"/>
      <c r="N83" s="198"/>
      <c r="O83" s="198"/>
      <c r="P83" s="199">
        <f>SUM(P84:P85)</f>
        <v>0</v>
      </c>
      <c r="Q83" s="198"/>
      <c r="R83" s="199">
        <f>SUM(R84:R85)</f>
        <v>0</v>
      </c>
      <c r="S83" s="198"/>
      <c r="T83" s="200">
        <f>SUM(T84:T85)</f>
        <v>0</v>
      </c>
      <c r="U83" s="12"/>
      <c r="V83" s="12"/>
      <c r="W83" s="12"/>
      <c r="X83" s="12"/>
      <c r="Y83" s="12"/>
      <c r="Z83" s="12"/>
      <c r="AA83" s="12"/>
      <c r="AB83" s="12"/>
      <c r="AC83" s="12"/>
      <c r="AD83" s="12"/>
      <c r="AE83" s="12"/>
      <c r="AR83" s="201" t="s">
        <v>85</v>
      </c>
      <c r="AT83" s="202" t="s">
        <v>76</v>
      </c>
      <c r="AU83" s="202" t="s">
        <v>85</v>
      </c>
      <c r="AY83" s="201" t="s">
        <v>161</v>
      </c>
      <c r="BK83" s="203">
        <f>SUM(BK84:BK85)</f>
        <v>0</v>
      </c>
    </row>
    <row r="84" s="2" customFormat="1" ht="16.5" customHeight="1">
      <c r="A84" s="40"/>
      <c r="B84" s="41"/>
      <c r="C84" s="206" t="s">
        <v>85</v>
      </c>
      <c r="D84" s="206" t="s">
        <v>163</v>
      </c>
      <c r="E84" s="207" t="s">
        <v>945</v>
      </c>
      <c r="F84" s="208" t="s">
        <v>946</v>
      </c>
      <c r="G84" s="209" t="s">
        <v>232</v>
      </c>
      <c r="H84" s="210">
        <v>1</v>
      </c>
      <c r="I84" s="211"/>
      <c r="J84" s="212">
        <f>ROUND(I84*H84,2)</f>
        <v>0</v>
      </c>
      <c r="K84" s="208" t="s">
        <v>21</v>
      </c>
      <c r="L84" s="46"/>
      <c r="M84" s="213" t="s">
        <v>21</v>
      </c>
      <c r="N84" s="214" t="s">
        <v>48</v>
      </c>
      <c r="O84" s="86"/>
      <c r="P84" s="215">
        <f>O84*H84</f>
        <v>0</v>
      </c>
      <c r="Q84" s="215">
        <v>0</v>
      </c>
      <c r="R84" s="215">
        <f>Q84*H84</f>
        <v>0</v>
      </c>
      <c r="S84" s="215">
        <v>0</v>
      </c>
      <c r="T84" s="216">
        <f>S84*H84</f>
        <v>0</v>
      </c>
      <c r="U84" s="40"/>
      <c r="V84" s="40"/>
      <c r="W84" s="40"/>
      <c r="X84" s="40"/>
      <c r="Y84" s="40"/>
      <c r="Z84" s="40"/>
      <c r="AA84" s="40"/>
      <c r="AB84" s="40"/>
      <c r="AC84" s="40"/>
      <c r="AD84" s="40"/>
      <c r="AE84" s="40"/>
      <c r="AR84" s="217" t="s">
        <v>168</v>
      </c>
      <c r="AT84" s="217" t="s">
        <v>163</v>
      </c>
      <c r="AU84" s="217" t="s">
        <v>87</v>
      </c>
      <c r="AY84" s="19" t="s">
        <v>161</v>
      </c>
      <c r="BE84" s="218">
        <f>IF(N84="základní",J84,0)</f>
        <v>0</v>
      </c>
      <c r="BF84" s="218">
        <f>IF(N84="snížená",J84,0)</f>
        <v>0</v>
      </c>
      <c r="BG84" s="218">
        <f>IF(N84="zákl. přenesená",J84,0)</f>
        <v>0</v>
      </c>
      <c r="BH84" s="218">
        <f>IF(N84="sníž. přenesená",J84,0)</f>
        <v>0</v>
      </c>
      <c r="BI84" s="218">
        <f>IF(N84="nulová",J84,0)</f>
        <v>0</v>
      </c>
      <c r="BJ84" s="19" t="s">
        <v>85</v>
      </c>
      <c r="BK84" s="218">
        <f>ROUND(I84*H84,2)</f>
        <v>0</v>
      </c>
      <c r="BL84" s="19" t="s">
        <v>168</v>
      </c>
      <c r="BM84" s="217" t="s">
        <v>947</v>
      </c>
    </row>
    <row r="85" s="2" customFormat="1">
      <c r="A85" s="40"/>
      <c r="B85" s="41"/>
      <c r="C85" s="42"/>
      <c r="D85" s="224" t="s">
        <v>183</v>
      </c>
      <c r="E85" s="42"/>
      <c r="F85" s="225" t="s">
        <v>948</v>
      </c>
      <c r="G85" s="42"/>
      <c r="H85" s="42"/>
      <c r="I85" s="221"/>
      <c r="J85" s="42"/>
      <c r="K85" s="42"/>
      <c r="L85" s="46"/>
      <c r="M85" s="274"/>
      <c r="N85" s="275"/>
      <c r="O85" s="271"/>
      <c r="P85" s="271"/>
      <c r="Q85" s="271"/>
      <c r="R85" s="271"/>
      <c r="S85" s="271"/>
      <c r="T85" s="276"/>
      <c r="U85" s="40"/>
      <c r="V85" s="40"/>
      <c r="W85" s="40"/>
      <c r="X85" s="40"/>
      <c r="Y85" s="40"/>
      <c r="Z85" s="40"/>
      <c r="AA85" s="40"/>
      <c r="AB85" s="40"/>
      <c r="AC85" s="40"/>
      <c r="AD85" s="40"/>
      <c r="AE85" s="40"/>
      <c r="AT85" s="19" t="s">
        <v>183</v>
      </c>
      <c r="AU85" s="19" t="s">
        <v>87</v>
      </c>
    </row>
    <row r="86" s="2" customFormat="1" ht="6.96" customHeight="1">
      <c r="A86" s="40"/>
      <c r="B86" s="61"/>
      <c r="C86" s="62"/>
      <c r="D86" s="62"/>
      <c r="E86" s="62"/>
      <c r="F86" s="62"/>
      <c r="G86" s="62"/>
      <c r="H86" s="62"/>
      <c r="I86" s="62"/>
      <c r="J86" s="62"/>
      <c r="K86" s="62"/>
      <c r="L86" s="46"/>
      <c r="M86" s="40"/>
      <c r="O86" s="40"/>
      <c r="P86" s="40"/>
      <c r="Q86" s="40"/>
      <c r="R86" s="40"/>
      <c r="S86" s="40"/>
      <c r="T86" s="40"/>
      <c r="U86" s="40"/>
      <c r="V86" s="40"/>
      <c r="W86" s="40"/>
      <c r="X86" s="40"/>
      <c r="Y86" s="40"/>
      <c r="Z86" s="40"/>
      <c r="AA86" s="40"/>
      <c r="AB86" s="40"/>
      <c r="AC86" s="40"/>
      <c r="AD86" s="40"/>
      <c r="AE86" s="40"/>
    </row>
  </sheetData>
  <sheetProtection sheet="1" autoFilter="0" formatColumns="0" formatRows="0" objects="1" scenarios="1" spinCount="100000" saltValue="xhbdzx11eWIqzijgpK3zf5K0+v/pc4f6pZyJKBaSBzza/a7tUcBYc5OgTiJDPRQX50H/W7moDvepAY2dNYGExg==" hashValue="6Dnr1ZLKy/lJ97ZZacahc6KCJPjHMrn/LltqWsGVepKoS8hcusYmGovi0aypvQoV9F/Zum1rwK2HqbxZErskrQ==" algorithmName="SHA-512" password="CC35"/>
  <autoFilter ref="C80:K8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949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ROUND((SUM(BE86:BE309)),  2)</f>
        <v>0</v>
      </c>
      <c r="G33" s="40"/>
      <c r="H33" s="40"/>
      <c r="I33" s="150">
        <v>0.20999999999999999</v>
      </c>
      <c r="J33" s="149">
        <f>ROUND(((SUM(BE86:BE309))*I33),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ROUND((SUM(BF86:BF309)),  2)</f>
        <v>0</v>
      </c>
      <c r="G34" s="40"/>
      <c r="H34" s="40"/>
      <c r="I34" s="150">
        <v>0.12</v>
      </c>
      <c r="J34" s="149">
        <f>ROUND(((SUM(BF86:BF309))*I34),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ROUND((SUM(BG86:BG309)),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ROUND((SUM(BH86:BH309)),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ROUND((SUM(BI86:BI309)),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01.1 - Jezové těleso</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136</v>
      </c>
      <c r="E62" s="176"/>
      <c r="F62" s="176"/>
      <c r="G62" s="176"/>
      <c r="H62" s="176"/>
      <c r="I62" s="176"/>
      <c r="J62" s="177">
        <f>J180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951</v>
      </c>
      <c r="E63" s="176"/>
      <c r="F63" s="176"/>
      <c r="G63" s="176"/>
      <c r="H63" s="176"/>
      <c r="I63" s="176"/>
      <c r="J63" s="177">
        <f>J249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138</v>
      </c>
      <c r="E64" s="176"/>
      <c r="F64" s="176"/>
      <c r="G64" s="176"/>
      <c r="H64" s="176"/>
      <c r="I64" s="176"/>
      <c r="J64" s="177">
        <f>J266</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952</v>
      </c>
      <c r="E65" s="176"/>
      <c r="F65" s="176"/>
      <c r="G65" s="176"/>
      <c r="H65" s="176"/>
      <c r="I65" s="176"/>
      <c r="J65" s="177">
        <f>J299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139</v>
      </c>
      <c r="E66" s="176"/>
      <c r="F66" s="176"/>
      <c r="G66" s="176"/>
      <c r="H66" s="176"/>
      <c r="I66" s="176"/>
      <c r="J66" s="177">
        <f>J306</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Jez Šargoun, Malá Voda - rekonstrukce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128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SO 01.1 - Jezové těleso</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U Šargounského mlýna</v>
      </c>
      <c r="G80" s="42"/>
      <c r="H80" s="42"/>
      <c r="I80" s="34" t="s">
        <v>24</v>
      </c>
      <c r="J80" s="74" t="str">
        <f>IF(J12="","",J12)</f>
        <v>14. 4. 2021</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Povodí Moravy, státní podnik</v>
      </c>
      <c r="G82" s="42"/>
      <c r="H82" s="42"/>
      <c r="I82" s="34" t="s">
        <v>34</v>
      </c>
      <c r="J82" s="38" t="str">
        <f>E21</f>
        <v>HG Partner s.r.o.</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147</v>
      </c>
      <c r="D85" s="182" t="s">
        <v>62</v>
      </c>
      <c r="E85" s="182" t="s">
        <v>58</v>
      </c>
      <c r="F85" s="182" t="s">
        <v>59</v>
      </c>
      <c r="G85" s="182" t="s">
        <v>148</v>
      </c>
      <c r="H85" s="182" t="s">
        <v>149</v>
      </c>
      <c r="I85" s="182" t="s">
        <v>150</v>
      </c>
      <c r="J85" s="182" t="s">
        <v>132</v>
      </c>
      <c r="K85" s="183" t="s">
        <v>151</v>
      </c>
      <c r="L85" s="184"/>
      <c r="M85" s="94" t="s">
        <v>21</v>
      </c>
      <c r="N85" s="95" t="s">
        <v>47</v>
      </c>
      <c r="O85" s="95" t="s">
        <v>152</v>
      </c>
      <c r="P85" s="95" t="s">
        <v>153</v>
      </c>
      <c r="Q85" s="95" t="s">
        <v>154</v>
      </c>
      <c r="R85" s="95" t="s">
        <v>155</v>
      </c>
      <c r="S85" s="95" t="s">
        <v>156</v>
      </c>
      <c r="T85" s="96" t="s">
        <v>157</v>
      </c>
      <c r="U85" s="179"/>
      <c r="V85" s="179"/>
      <c r="W85" s="179"/>
      <c r="X85" s="179"/>
      <c r="Y85" s="179"/>
      <c r="Z85" s="179"/>
      <c r="AA85" s="179"/>
      <c r="AB85" s="179"/>
      <c r="AC85" s="179"/>
      <c r="AD85" s="179"/>
      <c r="AE85" s="179"/>
    </row>
    <row r="86" s="2" customFormat="1" ht="22.8" customHeight="1">
      <c r="A86" s="40"/>
      <c r="B86" s="41"/>
      <c r="C86" s="101" t="s">
        <v>158</v>
      </c>
      <c r="D86" s="42"/>
      <c r="E86" s="42"/>
      <c r="F86" s="42"/>
      <c r="G86" s="42"/>
      <c r="H86" s="42"/>
      <c r="I86" s="42"/>
      <c r="J86" s="185">
        <f>BK86</f>
        <v>0</v>
      </c>
      <c r="K86" s="42"/>
      <c r="L86" s="46"/>
      <c r="M86" s="97"/>
      <c r="N86" s="186"/>
      <c r="O86" s="98"/>
      <c r="P86" s="187">
        <f>P87</f>
        <v>0</v>
      </c>
      <c r="Q86" s="98"/>
      <c r="R86" s="187">
        <f>R87</f>
        <v>1467.8848068499999</v>
      </c>
      <c r="S86" s="98"/>
      <c r="T86" s="188">
        <f>T87</f>
        <v>0</v>
      </c>
      <c r="U86" s="40"/>
      <c r="V86" s="40"/>
      <c r="W86" s="40"/>
      <c r="X86" s="40"/>
      <c r="Y86" s="40"/>
      <c r="Z86" s="40"/>
      <c r="AA86" s="40"/>
      <c r="AB86" s="40"/>
      <c r="AC86" s="40"/>
      <c r="AD86" s="40"/>
      <c r="AE86" s="40"/>
      <c r="AT86" s="19" t="s">
        <v>76</v>
      </c>
      <c r="AU86" s="19" t="s">
        <v>133</v>
      </c>
      <c r="BK86" s="189">
        <f>BK87</f>
        <v>0</v>
      </c>
    </row>
    <row r="87" s="12" customFormat="1" ht="25.92" customHeight="1">
      <c r="A87" s="12"/>
      <c r="B87" s="190"/>
      <c r="C87" s="191"/>
      <c r="D87" s="192" t="s">
        <v>76</v>
      </c>
      <c r="E87" s="193" t="s">
        <v>159</v>
      </c>
      <c r="F87" s="193" t="s">
        <v>160</v>
      </c>
      <c r="G87" s="191"/>
      <c r="H87" s="191"/>
      <c r="I87" s="194"/>
      <c r="J87" s="195">
        <f>BK87</f>
        <v>0</v>
      </c>
      <c r="K87" s="191"/>
      <c r="L87" s="196"/>
      <c r="M87" s="197"/>
      <c r="N87" s="198"/>
      <c r="O87" s="198"/>
      <c r="P87" s="199">
        <f>P88+P180+P249+P266+P299+P306</f>
        <v>0</v>
      </c>
      <c r="Q87" s="198"/>
      <c r="R87" s="199">
        <f>R88+R180+R249+R266+R299+R306</f>
        <v>1467.8848068499999</v>
      </c>
      <c r="S87" s="198"/>
      <c r="T87" s="200">
        <f>T88+T180+T249+T266+T299+T306</f>
        <v>0</v>
      </c>
      <c r="U87" s="12"/>
      <c r="V87" s="12"/>
      <c r="W87" s="12"/>
      <c r="X87" s="12"/>
      <c r="Y87" s="12"/>
      <c r="Z87" s="12"/>
      <c r="AA87" s="12"/>
      <c r="AB87" s="12"/>
      <c r="AC87" s="12"/>
      <c r="AD87" s="12"/>
      <c r="AE87" s="12"/>
      <c r="AR87" s="201" t="s">
        <v>85</v>
      </c>
      <c r="AT87" s="202" t="s">
        <v>76</v>
      </c>
      <c r="AU87" s="202" t="s">
        <v>77</v>
      </c>
      <c r="AY87" s="201" t="s">
        <v>161</v>
      </c>
      <c r="BK87" s="203">
        <f>BK88+BK180+BK249+BK266+BK299+BK306</f>
        <v>0</v>
      </c>
    </row>
    <row r="88" s="12" customFormat="1" ht="22.8" customHeight="1">
      <c r="A88" s="12"/>
      <c r="B88" s="190"/>
      <c r="C88" s="191"/>
      <c r="D88" s="192" t="s">
        <v>76</v>
      </c>
      <c r="E88" s="204" t="s">
        <v>85</v>
      </c>
      <c r="F88" s="204" t="s">
        <v>953</v>
      </c>
      <c r="G88" s="191"/>
      <c r="H88" s="191"/>
      <c r="I88" s="194"/>
      <c r="J88" s="205">
        <f>BK88</f>
        <v>0</v>
      </c>
      <c r="K88" s="191"/>
      <c r="L88" s="196"/>
      <c r="M88" s="197"/>
      <c r="N88" s="198"/>
      <c r="O88" s="198"/>
      <c r="P88" s="199">
        <f>SUM(P89:P179)</f>
        <v>0</v>
      </c>
      <c r="Q88" s="198"/>
      <c r="R88" s="199">
        <f>SUM(R89:R179)</f>
        <v>149.40805270000001</v>
      </c>
      <c r="S88" s="198"/>
      <c r="T88" s="200">
        <f>SUM(T89:T179)</f>
        <v>0</v>
      </c>
      <c r="U88" s="12"/>
      <c r="V88" s="12"/>
      <c r="W88" s="12"/>
      <c r="X88" s="12"/>
      <c r="Y88" s="12"/>
      <c r="Z88" s="12"/>
      <c r="AA88" s="12"/>
      <c r="AB88" s="12"/>
      <c r="AC88" s="12"/>
      <c r="AD88" s="12"/>
      <c r="AE88" s="12"/>
      <c r="AR88" s="201" t="s">
        <v>85</v>
      </c>
      <c r="AT88" s="202" t="s">
        <v>76</v>
      </c>
      <c r="AU88" s="202" t="s">
        <v>85</v>
      </c>
      <c r="AY88" s="201" t="s">
        <v>161</v>
      </c>
      <c r="BK88" s="203">
        <f>SUM(BK89:BK179)</f>
        <v>0</v>
      </c>
    </row>
    <row r="89" s="2" customFormat="1" ht="21.75" customHeight="1">
      <c r="A89" s="40"/>
      <c r="B89" s="41"/>
      <c r="C89" s="206" t="s">
        <v>85</v>
      </c>
      <c r="D89" s="206" t="s">
        <v>163</v>
      </c>
      <c r="E89" s="207" t="s">
        <v>954</v>
      </c>
      <c r="F89" s="208" t="s">
        <v>955</v>
      </c>
      <c r="G89" s="209" t="s">
        <v>956</v>
      </c>
      <c r="H89" s="210">
        <v>887.74900000000002</v>
      </c>
      <c r="I89" s="211"/>
      <c r="J89" s="212">
        <f>ROUND(I89*H89,2)</f>
        <v>0</v>
      </c>
      <c r="K89" s="208" t="s">
        <v>167</v>
      </c>
      <c r="L89" s="46"/>
      <c r="M89" s="213" t="s">
        <v>21</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168</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168</v>
      </c>
      <c r="BM89" s="217" t="s">
        <v>957</v>
      </c>
    </row>
    <row r="90" s="2" customFormat="1">
      <c r="A90" s="40"/>
      <c r="B90" s="41"/>
      <c r="C90" s="42"/>
      <c r="D90" s="219" t="s">
        <v>170</v>
      </c>
      <c r="E90" s="42"/>
      <c r="F90" s="220" t="s">
        <v>958</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170</v>
      </c>
      <c r="AU90" s="19" t="s">
        <v>87</v>
      </c>
    </row>
    <row r="91" s="2" customFormat="1">
      <c r="A91" s="40"/>
      <c r="B91" s="41"/>
      <c r="C91" s="42"/>
      <c r="D91" s="224" t="s">
        <v>172</v>
      </c>
      <c r="E91" s="42"/>
      <c r="F91" s="225" t="s">
        <v>959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172</v>
      </c>
      <c r="AU91" s="19" t="s">
        <v>87</v>
      </c>
    </row>
    <row r="92" s="13" customFormat="1">
      <c r="A92" s="13"/>
      <c r="B92" s="226"/>
      <c r="C92" s="227"/>
      <c r="D92" s="224" t="s">
        <v>174</v>
      </c>
      <c r="E92" s="228" t="s">
        <v>21</v>
      </c>
      <c r="F92" s="229" t="s">
        <v>960</v>
      </c>
      <c r="G92" s="227"/>
      <c r="H92" s="230">
        <v>94.094999999999999</v>
      </c>
      <c r="I92" s="231"/>
      <c r="J92" s="227"/>
      <c r="K92" s="227"/>
      <c r="L92" s="232"/>
      <c r="M92" s="233"/>
      <c r="N92" s="234"/>
      <c r="O92" s="234"/>
      <c r="P92" s="234"/>
      <c r="Q92" s="234"/>
      <c r="R92" s="234"/>
      <c r="S92" s="234"/>
      <c r="T92" s="235"/>
      <c r="U92" s="13"/>
      <c r="V92" s="13"/>
      <c r="W92" s="13"/>
      <c r="X92" s="13"/>
      <c r="Y92" s="13"/>
      <c r="Z92" s="13"/>
      <c r="AA92" s="13"/>
      <c r="AB92" s="13"/>
      <c r="AC92" s="13"/>
      <c r="AD92" s="13"/>
      <c r="AE92" s="13"/>
      <c r="AT92" s="236" t="s">
        <v>174</v>
      </c>
      <c r="AU92" s="236" t="s">
        <v>87</v>
      </c>
      <c r="AV92" s="13" t="s">
        <v>87</v>
      </c>
      <c r="AW92" s="13" t="s">
        <v>38</v>
      </c>
      <c r="AX92" s="13" t="s">
        <v>77</v>
      </c>
      <c r="AY92" s="236" t="s">
        <v>161</v>
      </c>
    </row>
    <row r="93" s="13" customFormat="1">
      <c r="A93" s="13"/>
      <c r="B93" s="226"/>
      <c r="C93" s="227"/>
      <c r="D93" s="224" t="s">
        <v>174</v>
      </c>
      <c r="E93" s="228" t="s">
        <v>21</v>
      </c>
      <c r="F93" s="229" t="s">
        <v>961</v>
      </c>
      <c r="G93" s="227"/>
      <c r="H93" s="230">
        <v>793.654</v>
      </c>
      <c r="I93" s="231"/>
      <c r="J93" s="227"/>
      <c r="K93" s="227"/>
      <c r="L93" s="232"/>
      <c r="M93" s="233"/>
      <c r="N93" s="234"/>
      <c r="O93" s="234"/>
      <c r="P93" s="234"/>
      <c r="Q93" s="234"/>
      <c r="R93" s="234"/>
      <c r="S93" s="234"/>
      <c r="T93" s="235"/>
      <c r="U93" s="13"/>
      <c r="V93" s="13"/>
      <c r="W93" s="13"/>
      <c r="X93" s="13"/>
      <c r="Y93" s="13"/>
      <c r="Z93" s="13"/>
      <c r="AA93" s="13"/>
      <c r="AB93" s="13"/>
      <c r="AC93" s="13"/>
      <c r="AD93" s="13"/>
      <c r="AE93" s="13"/>
      <c r="AT93" s="236" t="s">
        <v>174</v>
      </c>
      <c r="AU93" s="236" t="s">
        <v>87</v>
      </c>
      <c r="AV93" s="13" t="s">
        <v>87</v>
      </c>
      <c r="AW93" s="13" t="s">
        <v>38</v>
      </c>
      <c r="AX93" s="13" t="s">
        <v>77</v>
      </c>
      <c r="AY93" s="236" t="s">
        <v>161</v>
      </c>
    </row>
    <row r="94" s="14" customFormat="1">
      <c r="A94" s="14"/>
      <c r="B94" s="237"/>
      <c r="C94" s="238"/>
      <c r="D94" s="224" t="s">
        <v>174</v>
      </c>
      <c r="E94" s="239" t="s">
        <v>21</v>
      </c>
      <c r="F94" s="240" t="s">
        <v>177</v>
      </c>
      <c r="G94" s="238"/>
      <c r="H94" s="241">
        <v>887.74900000000002</v>
      </c>
      <c r="I94" s="242"/>
      <c r="J94" s="238"/>
      <c r="K94" s="238"/>
      <c r="L94" s="243"/>
      <c r="M94" s="244"/>
      <c r="N94" s="245"/>
      <c r="O94" s="245"/>
      <c r="P94" s="245"/>
      <c r="Q94" s="245"/>
      <c r="R94" s="245"/>
      <c r="S94" s="245"/>
      <c r="T94" s="246"/>
      <c r="U94" s="14"/>
      <c r="V94" s="14"/>
      <c r="W94" s="14"/>
      <c r="X94" s="14"/>
      <c r="Y94" s="14"/>
      <c r="Z94" s="14"/>
      <c r="AA94" s="14"/>
      <c r="AB94" s="14"/>
      <c r="AC94" s="14"/>
      <c r="AD94" s="14"/>
      <c r="AE94" s="14"/>
      <c r="AT94" s="247" t="s">
        <v>174</v>
      </c>
      <c r="AU94" s="247" t="s">
        <v>87</v>
      </c>
      <c r="AV94" s="14" t="s">
        <v>168</v>
      </c>
      <c r="AW94" s="14" t="s">
        <v>38</v>
      </c>
      <c r="AX94" s="14" t="s">
        <v>85</v>
      </c>
      <c r="AY94" s="247" t="s">
        <v>161</v>
      </c>
    </row>
    <row r="95" s="2" customFormat="1" ht="21.75" customHeight="1">
      <c r="A95" s="40"/>
      <c r="B95" s="41"/>
      <c r="C95" s="206" t="s">
        <v>87</v>
      </c>
      <c r="D95" s="206" t="s">
        <v>163</v>
      </c>
      <c r="E95" s="207" t="s">
        <v>962</v>
      </c>
      <c r="F95" s="208" t="s">
        <v>963</v>
      </c>
      <c r="G95" s="209" t="s">
        <v>956</v>
      </c>
      <c r="H95" s="210">
        <v>182.655</v>
      </c>
      <c r="I95" s="211"/>
      <c r="J95" s="212">
        <f>ROUND(I95*H95,2)</f>
        <v>0</v>
      </c>
      <c r="K95" s="208" t="s">
        <v>167</v>
      </c>
      <c r="L95" s="46"/>
      <c r="M95" s="213" t="s">
        <v>21</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168</v>
      </c>
      <c r="AT95" s="217" t="s">
        <v>163</v>
      </c>
      <c r="AU95" s="217" t="s">
        <v>87</v>
      </c>
      <c r="AY95" s="19" t="s">
        <v>161</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168</v>
      </c>
      <c r="BM95" s="217" t="s">
        <v>964</v>
      </c>
    </row>
    <row r="96" s="2" customFormat="1">
      <c r="A96" s="40"/>
      <c r="B96" s="41"/>
      <c r="C96" s="42"/>
      <c r="D96" s="219" t="s">
        <v>170</v>
      </c>
      <c r="E96" s="42"/>
      <c r="F96" s="220" t="s">
        <v>965</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170</v>
      </c>
      <c r="AU96" s="19" t="s">
        <v>87</v>
      </c>
    </row>
    <row r="97" s="2" customFormat="1">
      <c r="A97" s="40"/>
      <c r="B97" s="41"/>
      <c r="C97" s="42"/>
      <c r="D97" s="224" t="s">
        <v>172</v>
      </c>
      <c r="E97" s="42"/>
      <c r="F97" s="225" t="s">
        <v>959</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172</v>
      </c>
      <c r="AU97" s="19" t="s">
        <v>87</v>
      </c>
    </row>
    <row r="98" s="13" customFormat="1">
      <c r="A98" s="13"/>
      <c r="B98" s="226"/>
      <c r="C98" s="227"/>
      <c r="D98" s="224" t="s">
        <v>174</v>
      </c>
      <c r="E98" s="228" t="s">
        <v>21</v>
      </c>
      <c r="F98" s="229" t="s">
        <v>966</v>
      </c>
      <c r="G98" s="227"/>
      <c r="H98" s="230">
        <v>182.655</v>
      </c>
      <c r="I98" s="231"/>
      <c r="J98" s="227"/>
      <c r="K98" s="227"/>
      <c r="L98" s="232"/>
      <c r="M98" s="233"/>
      <c r="N98" s="234"/>
      <c r="O98" s="234"/>
      <c r="P98" s="234"/>
      <c r="Q98" s="234"/>
      <c r="R98" s="234"/>
      <c r="S98" s="234"/>
      <c r="T98" s="235"/>
      <c r="U98" s="13"/>
      <c r="V98" s="13"/>
      <c r="W98" s="13"/>
      <c r="X98" s="13"/>
      <c r="Y98" s="13"/>
      <c r="Z98" s="13"/>
      <c r="AA98" s="13"/>
      <c r="AB98" s="13"/>
      <c r="AC98" s="13"/>
      <c r="AD98" s="13"/>
      <c r="AE98" s="13"/>
      <c r="AT98" s="236" t="s">
        <v>174</v>
      </c>
      <c r="AU98" s="236" t="s">
        <v>87</v>
      </c>
      <c r="AV98" s="13" t="s">
        <v>87</v>
      </c>
      <c r="AW98" s="13" t="s">
        <v>38</v>
      </c>
      <c r="AX98" s="13" t="s">
        <v>85</v>
      </c>
      <c r="AY98" s="236" t="s">
        <v>161</v>
      </c>
    </row>
    <row r="99" s="2" customFormat="1" ht="33" customHeight="1">
      <c r="A99" s="40"/>
      <c r="B99" s="41"/>
      <c r="C99" s="206" t="s">
        <v>185</v>
      </c>
      <c r="D99" s="206" t="s">
        <v>163</v>
      </c>
      <c r="E99" s="207" t="s">
        <v>967</v>
      </c>
      <c r="F99" s="208" t="s">
        <v>968</v>
      </c>
      <c r="G99" s="209" t="s">
        <v>956</v>
      </c>
      <c r="H99" s="210">
        <v>39.982999999999997</v>
      </c>
      <c r="I99" s="211"/>
      <c r="J99" s="212">
        <f>ROUND(I99*H99,2)</f>
        <v>0</v>
      </c>
      <c r="K99" s="208" t="s">
        <v>167</v>
      </c>
      <c r="L99" s="46"/>
      <c r="M99" s="213" t="s">
        <v>21</v>
      </c>
      <c r="N99" s="214" t="s">
        <v>48</v>
      </c>
      <c r="O99" s="86"/>
      <c r="P99" s="215">
        <f>O99*H99</f>
        <v>0</v>
      </c>
      <c r="Q99" s="215">
        <v>0</v>
      </c>
      <c r="R99" s="215">
        <f>Q99*H99</f>
        <v>0</v>
      </c>
      <c r="S99" s="215">
        <v>0</v>
      </c>
      <c r="T99" s="216">
        <f>S99*H99</f>
        <v>0</v>
      </c>
      <c r="U99" s="40"/>
      <c r="V99" s="40"/>
      <c r="W99" s="40"/>
      <c r="X99" s="40"/>
      <c r="Y99" s="40"/>
      <c r="Z99" s="40"/>
      <c r="AA99" s="40"/>
      <c r="AB99" s="40"/>
      <c r="AC99" s="40"/>
      <c r="AD99" s="40"/>
      <c r="AE99" s="40"/>
      <c r="AR99" s="217" t="s">
        <v>168</v>
      </c>
      <c r="AT99" s="217" t="s">
        <v>163</v>
      </c>
      <c r="AU99" s="217" t="s">
        <v>87</v>
      </c>
      <c r="AY99" s="19" t="s">
        <v>161</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168</v>
      </c>
      <c r="BM99" s="217" t="s">
        <v>969</v>
      </c>
    </row>
    <row r="100" s="2" customFormat="1">
      <c r="A100" s="40"/>
      <c r="B100" s="41"/>
      <c r="C100" s="42"/>
      <c r="D100" s="219" t="s">
        <v>170</v>
      </c>
      <c r="E100" s="42"/>
      <c r="F100" s="220" t="s">
        <v>970</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170</v>
      </c>
      <c r="AU100" s="19" t="s">
        <v>87</v>
      </c>
    </row>
    <row r="101" s="2" customFormat="1">
      <c r="A101" s="40"/>
      <c r="B101" s="41"/>
      <c r="C101" s="42"/>
      <c r="D101" s="224" t="s">
        <v>172</v>
      </c>
      <c r="E101" s="42"/>
      <c r="F101" s="225" t="s">
        <v>971</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172</v>
      </c>
      <c r="AU101" s="19" t="s">
        <v>87</v>
      </c>
    </row>
    <row r="102" s="13" customFormat="1">
      <c r="A102" s="13"/>
      <c r="B102" s="226"/>
      <c r="C102" s="227"/>
      <c r="D102" s="224" t="s">
        <v>174</v>
      </c>
      <c r="E102" s="228" t="s">
        <v>21</v>
      </c>
      <c r="F102" s="229" t="s">
        <v>972</v>
      </c>
      <c r="G102" s="227"/>
      <c r="H102" s="230">
        <v>28.463000000000001</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174</v>
      </c>
      <c r="AU102" s="236" t="s">
        <v>87</v>
      </c>
      <c r="AV102" s="13" t="s">
        <v>87</v>
      </c>
      <c r="AW102" s="13" t="s">
        <v>38</v>
      </c>
      <c r="AX102" s="13" t="s">
        <v>77</v>
      </c>
      <c r="AY102" s="236" t="s">
        <v>161</v>
      </c>
    </row>
    <row r="103" s="13" customFormat="1">
      <c r="A103" s="13"/>
      <c r="B103" s="226"/>
      <c r="C103" s="227"/>
      <c r="D103" s="224" t="s">
        <v>174</v>
      </c>
      <c r="E103" s="228" t="s">
        <v>21</v>
      </c>
      <c r="F103" s="229" t="s">
        <v>973</v>
      </c>
      <c r="G103" s="227"/>
      <c r="H103" s="230">
        <v>11.52</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174</v>
      </c>
      <c r="AU103" s="236" t="s">
        <v>87</v>
      </c>
      <c r="AV103" s="13" t="s">
        <v>87</v>
      </c>
      <c r="AW103" s="13" t="s">
        <v>38</v>
      </c>
      <c r="AX103" s="13" t="s">
        <v>77</v>
      </c>
      <c r="AY103" s="236" t="s">
        <v>161</v>
      </c>
    </row>
    <row r="104" s="14" customFormat="1">
      <c r="A104" s="14"/>
      <c r="B104" s="237"/>
      <c r="C104" s="238"/>
      <c r="D104" s="224" t="s">
        <v>174</v>
      </c>
      <c r="E104" s="239" t="s">
        <v>21</v>
      </c>
      <c r="F104" s="240" t="s">
        <v>177</v>
      </c>
      <c r="G104" s="238"/>
      <c r="H104" s="241">
        <v>39.982999999999997</v>
      </c>
      <c r="I104" s="242"/>
      <c r="J104" s="238"/>
      <c r="K104" s="238"/>
      <c r="L104" s="243"/>
      <c r="M104" s="244"/>
      <c r="N104" s="245"/>
      <c r="O104" s="245"/>
      <c r="P104" s="245"/>
      <c r="Q104" s="245"/>
      <c r="R104" s="245"/>
      <c r="S104" s="245"/>
      <c r="T104" s="246"/>
      <c r="U104" s="14"/>
      <c r="V104" s="14"/>
      <c r="W104" s="14"/>
      <c r="X104" s="14"/>
      <c r="Y104" s="14"/>
      <c r="Z104" s="14"/>
      <c r="AA104" s="14"/>
      <c r="AB104" s="14"/>
      <c r="AC104" s="14"/>
      <c r="AD104" s="14"/>
      <c r="AE104" s="14"/>
      <c r="AT104" s="247" t="s">
        <v>174</v>
      </c>
      <c r="AU104" s="247" t="s">
        <v>87</v>
      </c>
      <c r="AV104" s="14" t="s">
        <v>168</v>
      </c>
      <c r="AW104" s="14" t="s">
        <v>38</v>
      </c>
      <c r="AX104" s="14" t="s">
        <v>85</v>
      </c>
      <c r="AY104" s="247" t="s">
        <v>161</v>
      </c>
    </row>
    <row r="105" s="2" customFormat="1" ht="16.5" customHeight="1">
      <c r="A105" s="40"/>
      <c r="B105" s="41"/>
      <c r="C105" s="206" t="s">
        <v>168</v>
      </c>
      <c r="D105" s="206" t="s">
        <v>163</v>
      </c>
      <c r="E105" s="207" t="s">
        <v>974</v>
      </c>
      <c r="F105" s="208" t="s">
        <v>975</v>
      </c>
      <c r="G105" s="209" t="s">
        <v>232</v>
      </c>
      <c r="H105" s="210">
        <v>161</v>
      </c>
      <c r="I105" s="211"/>
      <c r="J105" s="212">
        <f>ROUND(I105*H105,2)</f>
        <v>0</v>
      </c>
      <c r="K105" s="208" t="s">
        <v>167</v>
      </c>
      <c r="L105" s="46"/>
      <c r="M105" s="213" t="s">
        <v>21</v>
      </c>
      <c r="N105" s="214" t="s">
        <v>48</v>
      </c>
      <c r="O105" s="86"/>
      <c r="P105" s="215">
        <f>O105*H105</f>
        <v>0</v>
      </c>
      <c r="Q105" s="215">
        <v>0.00020000000000000001</v>
      </c>
      <c r="R105" s="215">
        <f>Q105*H105</f>
        <v>0.032199999999999999</v>
      </c>
      <c r="S105" s="215">
        <v>0</v>
      </c>
      <c r="T105" s="216">
        <f>S105*H105</f>
        <v>0</v>
      </c>
      <c r="U105" s="40"/>
      <c r="V105" s="40"/>
      <c r="W105" s="40"/>
      <c r="X105" s="40"/>
      <c r="Y105" s="40"/>
      <c r="Z105" s="40"/>
      <c r="AA105" s="40"/>
      <c r="AB105" s="40"/>
      <c r="AC105" s="40"/>
      <c r="AD105" s="40"/>
      <c r="AE105" s="40"/>
      <c r="AR105" s="217" t="s">
        <v>168</v>
      </c>
      <c r="AT105" s="217" t="s">
        <v>163</v>
      </c>
      <c r="AU105" s="217" t="s">
        <v>87</v>
      </c>
      <c r="AY105" s="19" t="s">
        <v>161</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168</v>
      </c>
      <c r="BM105" s="217" t="s">
        <v>976</v>
      </c>
    </row>
    <row r="106" s="2" customFormat="1">
      <c r="A106" s="40"/>
      <c r="B106" s="41"/>
      <c r="C106" s="42"/>
      <c r="D106" s="219" t="s">
        <v>170</v>
      </c>
      <c r="E106" s="42"/>
      <c r="F106" s="220" t="s">
        <v>977</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170</v>
      </c>
      <c r="AU106" s="19" t="s">
        <v>87</v>
      </c>
    </row>
    <row r="107" s="2" customFormat="1">
      <c r="A107" s="40"/>
      <c r="B107" s="41"/>
      <c r="C107" s="42"/>
      <c r="D107" s="224" t="s">
        <v>172</v>
      </c>
      <c r="E107" s="42"/>
      <c r="F107" s="225" t="s">
        <v>978</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172</v>
      </c>
      <c r="AU107" s="19" t="s">
        <v>87</v>
      </c>
    </row>
    <row r="108" s="13" customFormat="1">
      <c r="A108" s="13"/>
      <c r="B108" s="226"/>
      <c r="C108" s="227"/>
      <c r="D108" s="224" t="s">
        <v>174</v>
      </c>
      <c r="E108" s="228" t="s">
        <v>21</v>
      </c>
      <c r="F108" s="229" t="s">
        <v>979</v>
      </c>
      <c r="G108" s="227"/>
      <c r="H108" s="230">
        <v>61</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174</v>
      </c>
      <c r="AU108" s="236" t="s">
        <v>87</v>
      </c>
      <c r="AV108" s="13" t="s">
        <v>87</v>
      </c>
      <c r="AW108" s="13" t="s">
        <v>38</v>
      </c>
      <c r="AX108" s="13" t="s">
        <v>77</v>
      </c>
      <c r="AY108" s="236" t="s">
        <v>161</v>
      </c>
    </row>
    <row r="109" s="13" customFormat="1">
      <c r="A109" s="13"/>
      <c r="B109" s="226"/>
      <c r="C109" s="227"/>
      <c r="D109" s="224" t="s">
        <v>174</v>
      </c>
      <c r="E109" s="228" t="s">
        <v>21</v>
      </c>
      <c r="F109" s="229" t="s">
        <v>980</v>
      </c>
      <c r="G109" s="227"/>
      <c r="H109" s="230">
        <v>61</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174</v>
      </c>
      <c r="AU109" s="236" t="s">
        <v>87</v>
      </c>
      <c r="AV109" s="13" t="s">
        <v>87</v>
      </c>
      <c r="AW109" s="13" t="s">
        <v>38</v>
      </c>
      <c r="AX109" s="13" t="s">
        <v>77</v>
      </c>
      <c r="AY109" s="236" t="s">
        <v>161</v>
      </c>
    </row>
    <row r="110" s="13" customFormat="1">
      <c r="A110" s="13"/>
      <c r="B110" s="226"/>
      <c r="C110" s="227"/>
      <c r="D110" s="224" t="s">
        <v>174</v>
      </c>
      <c r="E110" s="228" t="s">
        <v>21</v>
      </c>
      <c r="F110" s="229" t="s">
        <v>981</v>
      </c>
      <c r="G110" s="227"/>
      <c r="H110" s="230">
        <v>9</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174</v>
      </c>
      <c r="AU110" s="236" t="s">
        <v>87</v>
      </c>
      <c r="AV110" s="13" t="s">
        <v>87</v>
      </c>
      <c r="AW110" s="13" t="s">
        <v>38</v>
      </c>
      <c r="AX110" s="13" t="s">
        <v>77</v>
      </c>
      <c r="AY110" s="236" t="s">
        <v>161</v>
      </c>
    </row>
    <row r="111" s="13" customFormat="1">
      <c r="A111" s="13"/>
      <c r="B111" s="226"/>
      <c r="C111" s="227"/>
      <c r="D111" s="224" t="s">
        <v>174</v>
      </c>
      <c r="E111" s="228" t="s">
        <v>21</v>
      </c>
      <c r="F111" s="229" t="s">
        <v>982</v>
      </c>
      <c r="G111" s="227"/>
      <c r="H111" s="230">
        <v>30</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174</v>
      </c>
      <c r="AU111" s="236" t="s">
        <v>87</v>
      </c>
      <c r="AV111" s="13" t="s">
        <v>87</v>
      </c>
      <c r="AW111" s="13" t="s">
        <v>38</v>
      </c>
      <c r="AX111" s="13" t="s">
        <v>77</v>
      </c>
      <c r="AY111" s="236" t="s">
        <v>161</v>
      </c>
    </row>
    <row r="112" s="14" customFormat="1">
      <c r="A112" s="14"/>
      <c r="B112" s="237"/>
      <c r="C112" s="238"/>
      <c r="D112" s="224" t="s">
        <v>174</v>
      </c>
      <c r="E112" s="239" t="s">
        <v>21</v>
      </c>
      <c r="F112" s="240" t="s">
        <v>177</v>
      </c>
      <c r="G112" s="238"/>
      <c r="H112" s="241">
        <v>161</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174</v>
      </c>
      <c r="AU112" s="247" t="s">
        <v>87</v>
      </c>
      <c r="AV112" s="14" t="s">
        <v>168</v>
      </c>
      <c r="AW112" s="14" t="s">
        <v>38</v>
      </c>
      <c r="AX112" s="14" t="s">
        <v>85</v>
      </c>
      <c r="AY112" s="247" t="s">
        <v>161</v>
      </c>
    </row>
    <row r="113" s="2" customFormat="1" ht="24.15" customHeight="1">
      <c r="A113" s="40"/>
      <c r="B113" s="41"/>
      <c r="C113" s="206" t="s">
        <v>198</v>
      </c>
      <c r="D113" s="206" t="s">
        <v>163</v>
      </c>
      <c r="E113" s="207" t="s">
        <v>983</v>
      </c>
      <c r="F113" s="208" t="s">
        <v>984</v>
      </c>
      <c r="G113" s="209" t="s">
        <v>188</v>
      </c>
      <c r="H113" s="210">
        <v>621.81799999999998</v>
      </c>
      <c r="I113" s="211"/>
      <c r="J113" s="212">
        <f>ROUND(I113*H113,2)</f>
        <v>0</v>
      </c>
      <c r="K113" s="208" t="s">
        <v>167</v>
      </c>
      <c r="L113" s="46"/>
      <c r="M113" s="213" t="s">
        <v>21</v>
      </c>
      <c r="N113" s="214" t="s">
        <v>48</v>
      </c>
      <c r="O113" s="86"/>
      <c r="P113" s="215">
        <f>O113*H113</f>
        <v>0</v>
      </c>
      <c r="Q113" s="215">
        <v>0.00014999999999999999</v>
      </c>
      <c r="R113" s="215">
        <f>Q113*H113</f>
        <v>0.093272699999999986</v>
      </c>
      <c r="S113" s="215">
        <v>0</v>
      </c>
      <c r="T113" s="216">
        <f>S113*H113</f>
        <v>0</v>
      </c>
      <c r="U113" s="40"/>
      <c r="V113" s="40"/>
      <c r="W113" s="40"/>
      <c r="X113" s="40"/>
      <c r="Y113" s="40"/>
      <c r="Z113" s="40"/>
      <c r="AA113" s="40"/>
      <c r="AB113" s="40"/>
      <c r="AC113" s="40"/>
      <c r="AD113" s="40"/>
      <c r="AE113" s="40"/>
      <c r="AR113" s="217" t="s">
        <v>168</v>
      </c>
      <c r="AT113" s="217" t="s">
        <v>163</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168</v>
      </c>
      <c r="BM113" s="217" t="s">
        <v>985</v>
      </c>
    </row>
    <row r="114" s="2" customFormat="1">
      <c r="A114" s="40"/>
      <c r="B114" s="41"/>
      <c r="C114" s="42"/>
      <c r="D114" s="219" t="s">
        <v>170</v>
      </c>
      <c r="E114" s="42"/>
      <c r="F114" s="220" t="s">
        <v>986</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170</v>
      </c>
      <c r="AU114" s="19" t="s">
        <v>87</v>
      </c>
    </row>
    <row r="115" s="2" customFormat="1">
      <c r="A115" s="40"/>
      <c r="B115" s="41"/>
      <c r="C115" s="42"/>
      <c r="D115" s="224" t="s">
        <v>172</v>
      </c>
      <c r="E115" s="42"/>
      <c r="F115" s="225" t="s">
        <v>987</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172</v>
      </c>
      <c r="AU115" s="19" t="s">
        <v>87</v>
      </c>
    </row>
    <row r="116" s="13" customFormat="1">
      <c r="A116" s="13"/>
      <c r="B116" s="226"/>
      <c r="C116" s="227"/>
      <c r="D116" s="224" t="s">
        <v>174</v>
      </c>
      <c r="E116" s="228" t="s">
        <v>21</v>
      </c>
      <c r="F116" s="229" t="s">
        <v>988</v>
      </c>
      <c r="G116" s="227"/>
      <c r="H116" s="230">
        <v>237.13800000000001</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174</v>
      </c>
      <c r="AU116" s="236" t="s">
        <v>87</v>
      </c>
      <c r="AV116" s="13" t="s">
        <v>87</v>
      </c>
      <c r="AW116" s="13" t="s">
        <v>38</v>
      </c>
      <c r="AX116" s="13" t="s">
        <v>77</v>
      </c>
      <c r="AY116" s="236" t="s">
        <v>161</v>
      </c>
    </row>
    <row r="117" s="13" customFormat="1">
      <c r="A117" s="13"/>
      <c r="B117" s="226"/>
      <c r="C117" s="227"/>
      <c r="D117" s="224" t="s">
        <v>174</v>
      </c>
      <c r="E117" s="228" t="s">
        <v>21</v>
      </c>
      <c r="F117" s="229" t="s">
        <v>989</v>
      </c>
      <c r="G117" s="227"/>
      <c r="H117" s="230">
        <v>233.54499999999999</v>
      </c>
      <c r="I117" s="231"/>
      <c r="J117" s="227"/>
      <c r="K117" s="227"/>
      <c r="L117" s="232"/>
      <c r="M117" s="233"/>
      <c r="N117" s="234"/>
      <c r="O117" s="234"/>
      <c r="P117" s="234"/>
      <c r="Q117" s="234"/>
      <c r="R117" s="234"/>
      <c r="S117" s="234"/>
      <c r="T117" s="235"/>
      <c r="U117" s="13"/>
      <c r="V117" s="13"/>
      <c r="W117" s="13"/>
      <c r="X117" s="13"/>
      <c r="Y117" s="13"/>
      <c r="Z117" s="13"/>
      <c r="AA117" s="13"/>
      <c r="AB117" s="13"/>
      <c r="AC117" s="13"/>
      <c r="AD117" s="13"/>
      <c r="AE117" s="13"/>
      <c r="AT117" s="236" t="s">
        <v>174</v>
      </c>
      <c r="AU117" s="236" t="s">
        <v>87</v>
      </c>
      <c r="AV117" s="13" t="s">
        <v>87</v>
      </c>
      <c r="AW117" s="13" t="s">
        <v>38</v>
      </c>
      <c r="AX117" s="13" t="s">
        <v>77</v>
      </c>
      <c r="AY117" s="236" t="s">
        <v>161</v>
      </c>
    </row>
    <row r="118" s="13" customFormat="1">
      <c r="A118" s="13"/>
      <c r="B118" s="226"/>
      <c r="C118" s="227"/>
      <c r="D118" s="224" t="s">
        <v>174</v>
      </c>
      <c r="E118" s="228" t="s">
        <v>21</v>
      </c>
      <c r="F118" s="229" t="s">
        <v>990</v>
      </c>
      <c r="G118" s="227"/>
      <c r="H118" s="230">
        <v>42.25</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174</v>
      </c>
      <c r="AU118" s="236" t="s">
        <v>87</v>
      </c>
      <c r="AV118" s="13" t="s">
        <v>87</v>
      </c>
      <c r="AW118" s="13" t="s">
        <v>38</v>
      </c>
      <c r="AX118" s="13" t="s">
        <v>77</v>
      </c>
      <c r="AY118" s="236" t="s">
        <v>161</v>
      </c>
    </row>
    <row r="119" s="13" customFormat="1">
      <c r="A119" s="13"/>
      <c r="B119" s="226"/>
      <c r="C119" s="227"/>
      <c r="D119" s="224" t="s">
        <v>174</v>
      </c>
      <c r="E119" s="228" t="s">
        <v>21</v>
      </c>
      <c r="F119" s="229" t="s">
        <v>991</v>
      </c>
      <c r="G119" s="227"/>
      <c r="H119" s="230">
        <v>108.88500000000001</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174</v>
      </c>
      <c r="AU119" s="236" t="s">
        <v>87</v>
      </c>
      <c r="AV119" s="13" t="s">
        <v>87</v>
      </c>
      <c r="AW119" s="13" t="s">
        <v>38</v>
      </c>
      <c r="AX119" s="13" t="s">
        <v>77</v>
      </c>
      <c r="AY119" s="236" t="s">
        <v>161</v>
      </c>
    </row>
    <row r="120" s="14" customFormat="1">
      <c r="A120" s="14"/>
      <c r="B120" s="237"/>
      <c r="C120" s="238"/>
      <c r="D120" s="224" t="s">
        <v>174</v>
      </c>
      <c r="E120" s="239" t="s">
        <v>21</v>
      </c>
      <c r="F120" s="240" t="s">
        <v>177</v>
      </c>
      <c r="G120" s="238"/>
      <c r="H120" s="241">
        <v>621.81799999999998</v>
      </c>
      <c r="I120" s="242"/>
      <c r="J120" s="238"/>
      <c r="K120" s="238"/>
      <c r="L120" s="243"/>
      <c r="M120" s="244"/>
      <c r="N120" s="245"/>
      <c r="O120" s="245"/>
      <c r="P120" s="245"/>
      <c r="Q120" s="245"/>
      <c r="R120" s="245"/>
      <c r="S120" s="245"/>
      <c r="T120" s="246"/>
      <c r="U120" s="14"/>
      <c r="V120" s="14"/>
      <c r="W120" s="14"/>
      <c r="X120" s="14"/>
      <c r="Y120" s="14"/>
      <c r="Z120" s="14"/>
      <c r="AA120" s="14"/>
      <c r="AB120" s="14"/>
      <c r="AC120" s="14"/>
      <c r="AD120" s="14"/>
      <c r="AE120" s="14"/>
      <c r="AT120" s="247" t="s">
        <v>174</v>
      </c>
      <c r="AU120" s="247" t="s">
        <v>87</v>
      </c>
      <c r="AV120" s="14" t="s">
        <v>168</v>
      </c>
      <c r="AW120" s="14" t="s">
        <v>38</v>
      </c>
      <c r="AX120" s="14" t="s">
        <v>85</v>
      </c>
      <c r="AY120" s="247" t="s">
        <v>161</v>
      </c>
    </row>
    <row r="121" s="2" customFormat="1" ht="24.15" customHeight="1">
      <c r="A121" s="40"/>
      <c r="B121" s="41"/>
      <c r="C121" s="206" t="s">
        <v>216</v>
      </c>
      <c r="D121" s="206" t="s">
        <v>163</v>
      </c>
      <c r="E121" s="207" t="s">
        <v>992</v>
      </c>
      <c r="F121" s="208" t="s">
        <v>993</v>
      </c>
      <c r="G121" s="209" t="s">
        <v>188</v>
      </c>
      <c r="H121" s="210">
        <v>579.56799999999998</v>
      </c>
      <c r="I121" s="211"/>
      <c r="J121" s="212">
        <f>ROUND(I121*H121,2)</f>
        <v>0</v>
      </c>
      <c r="K121" s="208" t="s">
        <v>167</v>
      </c>
      <c r="L121" s="46"/>
      <c r="M121" s="213" t="s">
        <v>21</v>
      </c>
      <c r="N121" s="214"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168</v>
      </c>
      <c r="AT121" s="217" t="s">
        <v>163</v>
      </c>
      <c r="AU121" s="217" t="s">
        <v>87</v>
      </c>
      <c r="AY121" s="19" t="s">
        <v>161</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168</v>
      </c>
      <c r="BM121" s="217" t="s">
        <v>994</v>
      </c>
    </row>
    <row r="122" s="2" customFormat="1">
      <c r="A122" s="40"/>
      <c r="B122" s="41"/>
      <c r="C122" s="42"/>
      <c r="D122" s="219" t="s">
        <v>170</v>
      </c>
      <c r="E122" s="42"/>
      <c r="F122" s="220" t="s">
        <v>995</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170</v>
      </c>
      <c r="AU122" s="19" t="s">
        <v>87</v>
      </c>
    </row>
    <row r="123" s="2" customFormat="1">
      <c r="A123" s="40"/>
      <c r="B123" s="41"/>
      <c r="C123" s="42"/>
      <c r="D123" s="224" t="s">
        <v>172</v>
      </c>
      <c r="E123" s="42"/>
      <c r="F123" s="225" t="s">
        <v>987</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172</v>
      </c>
      <c r="AU123" s="19" t="s">
        <v>87</v>
      </c>
    </row>
    <row r="124" s="13" customFormat="1">
      <c r="A124" s="13"/>
      <c r="B124" s="226"/>
      <c r="C124" s="227"/>
      <c r="D124" s="224" t="s">
        <v>174</v>
      </c>
      <c r="E124" s="228" t="s">
        <v>21</v>
      </c>
      <c r="F124" s="229" t="s">
        <v>988</v>
      </c>
      <c r="G124" s="227"/>
      <c r="H124" s="230">
        <v>237.13800000000001</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77</v>
      </c>
      <c r="AY124" s="236" t="s">
        <v>161</v>
      </c>
    </row>
    <row r="125" s="13" customFormat="1">
      <c r="A125" s="13"/>
      <c r="B125" s="226"/>
      <c r="C125" s="227"/>
      <c r="D125" s="224" t="s">
        <v>174</v>
      </c>
      <c r="E125" s="228" t="s">
        <v>21</v>
      </c>
      <c r="F125" s="229" t="s">
        <v>989</v>
      </c>
      <c r="G125" s="227"/>
      <c r="H125" s="230">
        <v>233.54499999999999</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174</v>
      </c>
      <c r="AU125" s="236" t="s">
        <v>87</v>
      </c>
      <c r="AV125" s="13" t="s">
        <v>87</v>
      </c>
      <c r="AW125" s="13" t="s">
        <v>38</v>
      </c>
      <c r="AX125" s="13" t="s">
        <v>77</v>
      </c>
      <c r="AY125" s="236" t="s">
        <v>161</v>
      </c>
    </row>
    <row r="126" s="13" customFormat="1">
      <c r="A126" s="13"/>
      <c r="B126" s="226"/>
      <c r="C126" s="227"/>
      <c r="D126" s="224" t="s">
        <v>174</v>
      </c>
      <c r="E126" s="228" t="s">
        <v>21</v>
      </c>
      <c r="F126" s="229" t="s">
        <v>991</v>
      </c>
      <c r="G126" s="227"/>
      <c r="H126" s="230">
        <v>108.88500000000001</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174</v>
      </c>
      <c r="AU126" s="236" t="s">
        <v>87</v>
      </c>
      <c r="AV126" s="13" t="s">
        <v>87</v>
      </c>
      <c r="AW126" s="13" t="s">
        <v>38</v>
      </c>
      <c r="AX126" s="13" t="s">
        <v>77</v>
      </c>
      <c r="AY126" s="236" t="s">
        <v>161</v>
      </c>
    </row>
    <row r="127" s="14" customFormat="1">
      <c r="A127" s="14"/>
      <c r="B127" s="237"/>
      <c r="C127" s="238"/>
      <c r="D127" s="224" t="s">
        <v>174</v>
      </c>
      <c r="E127" s="239" t="s">
        <v>21</v>
      </c>
      <c r="F127" s="240" t="s">
        <v>177</v>
      </c>
      <c r="G127" s="238"/>
      <c r="H127" s="241">
        <v>579.56799999999998</v>
      </c>
      <c r="I127" s="242"/>
      <c r="J127" s="238"/>
      <c r="K127" s="238"/>
      <c r="L127" s="243"/>
      <c r="M127" s="244"/>
      <c r="N127" s="245"/>
      <c r="O127" s="245"/>
      <c r="P127" s="245"/>
      <c r="Q127" s="245"/>
      <c r="R127" s="245"/>
      <c r="S127" s="245"/>
      <c r="T127" s="246"/>
      <c r="U127" s="14"/>
      <c r="V127" s="14"/>
      <c r="W127" s="14"/>
      <c r="X127" s="14"/>
      <c r="Y127" s="14"/>
      <c r="Z127" s="14"/>
      <c r="AA127" s="14"/>
      <c r="AB127" s="14"/>
      <c r="AC127" s="14"/>
      <c r="AD127" s="14"/>
      <c r="AE127" s="14"/>
      <c r="AT127" s="247" t="s">
        <v>174</v>
      </c>
      <c r="AU127" s="247" t="s">
        <v>87</v>
      </c>
      <c r="AV127" s="14" t="s">
        <v>168</v>
      </c>
      <c r="AW127" s="14" t="s">
        <v>38</v>
      </c>
      <c r="AX127" s="14" t="s">
        <v>85</v>
      </c>
      <c r="AY127" s="247" t="s">
        <v>161</v>
      </c>
    </row>
    <row r="128" s="2" customFormat="1" ht="24.15" customHeight="1">
      <c r="A128" s="40"/>
      <c r="B128" s="41"/>
      <c r="C128" s="206" t="s">
        <v>221</v>
      </c>
      <c r="D128" s="206" t="s">
        <v>163</v>
      </c>
      <c r="E128" s="207" t="s">
        <v>996</v>
      </c>
      <c r="F128" s="208" t="s">
        <v>997</v>
      </c>
      <c r="G128" s="209" t="s">
        <v>188</v>
      </c>
      <c r="H128" s="210">
        <v>42.25</v>
      </c>
      <c r="I128" s="211"/>
      <c r="J128" s="212">
        <f>ROUND(I128*H128,2)</f>
        <v>0</v>
      </c>
      <c r="K128" s="208" t="s">
        <v>167</v>
      </c>
      <c r="L128" s="46"/>
      <c r="M128" s="213" t="s">
        <v>21</v>
      </c>
      <c r="N128" s="214" t="s">
        <v>48</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168</v>
      </c>
      <c r="AT128" s="217" t="s">
        <v>163</v>
      </c>
      <c r="AU128" s="217" t="s">
        <v>87</v>
      </c>
      <c r="AY128" s="19" t="s">
        <v>161</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168</v>
      </c>
      <c r="BM128" s="217" t="s">
        <v>998</v>
      </c>
    </row>
    <row r="129" s="2" customFormat="1">
      <c r="A129" s="40"/>
      <c r="B129" s="41"/>
      <c r="C129" s="42"/>
      <c r="D129" s="219" t="s">
        <v>170</v>
      </c>
      <c r="E129" s="42"/>
      <c r="F129" s="220" t="s">
        <v>999</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170</v>
      </c>
      <c r="AU129" s="19" t="s">
        <v>87</v>
      </c>
    </row>
    <row r="130" s="2" customFormat="1">
      <c r="A130" s="40"/>
      <c r="B130" s="41"/>
      <c r="C130" s="42"/>
      <c r="D130" s="224" t="s">
        <v>172</v>
      </c>
      <c r="E130" s="42"/>
      <c r="F130" s="225" t="s">
        <v>987</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172</v>
      </c>
      <c r="AU130" s="19" t="s">
        <v>87</v>
      </c>
    </row>
    <row r="131" s="13" customFormat="1">
      <c r="A131" s="13"/>
      <c r="B131" s="226"/>
      <c r="C131" s="227"/>
      <c r="D131" s="224" t="s">
        <v>174</v>
      </c>
      <c r="E131" s="228" t="s">
        <v>21</v>
      </c>
      <c r="F131" s="229" t="s">
        <v>990</v>
      </c>
      <c r="G131" s="227"/>
      <c r="H131" s="230">
        <v>42.25</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174</v>
      </c>
      <c r="AU131" s="236" t="s">
        <v>87</v>
      </c>
      <c r="AV131" s="13" t="s">
        <v>87</v>
      </c>
      <c r="AW131" s="13" t="s">
        <v>38</v>
      </c>
      <c r="AX131" s="13" t="s">
        <v>85</v>
      </c>
      <c r="AY131" s="236" t="s">
        <v>161</v>
      </c>
    </row>
    <row r="132" s="2" customFormat="1" ht="16.5" customHeight="1">
      <c r="A132" s="40"/>
      <c r="B132" s="41"/>
      <c r="C132" s="248" t="s">
        <v>181</v>
      </c>
      <c r="D132" s="248" t="s">
        <v>178</v>
      </c>
      <c r="E132" s="249" t="s">
        <v>1000</v>
      </c>
      <c r="F132" s="250" t="s">
        <v>1001</v>
      </c>
      <c r="G132" s="251" t="s">
        <v>166</v>
      </c>
      <c r="H132" s="252">
        <v>76.795000000000002</v>
      </c>
      <c r="I132" s="253"/>
      <c r="J132" s="254">
        <f>ROUND(I132*H132,2)</f>
        <v>0</v>
      </c>
      <c r="K132" s="250" t="s">
        <v>21</v>
      </c>
      <c r="L132" s="255"/>
      <c r="M132" s="256" t="s">
        <v>21</v>
      </c>
      <c r="N132" s="257" t="s">
        <v>48</v>
      </c>
      <c r="O132" s="86"/>
      <c r="P132" s="215">
        <f>O132*H132</f>
        <v>0</v>
      </c>
      <c r="Q132" s="215">
        <v>1</v>
      </c>
      <c r="R132" s="215">
        <f>Q132*H132</f>
        <v>76.795000000000002</v>
      </c>
      <c r="S132" s="215">
        <v>0</v>
      </c>
      <c r="T132" s="216">
        <f>S132*H132</f>
        <v>0</v>
      </c>
      <c r="U132" s="40"/>
      <c r="V132" s="40"/>
      <c r="W132" s="40"/>
      <c r="X132" s="40"/>
      <c r="Y132" s="40"/>
      <c r="Z132" s="40"/>
      <c r="AA132" s="40"/>
      <c r="AB132" s="40"/>
      <c r="AC132" s="40"/>
      <c r="AD132" s="40"/>
      <c r="AE132" s="40"/>
      <c r="AR132" s="217" t="s">
        <v>181</v>
      </c>
      <c r="AT132" s="217" t="s">
        <v>178</v>
      </c>
      <c r="AU132" s="217" t="s">
        <v>87</v>
      </c>
      <c r="AY132" s="19" t="s">
        <v>161</v>
      </c>
      <c r="BE132" s="218">
        <f>IF(N132="základní",J132,0)</f>
        <v>0</v>
      </c>
      <c r="BF132" s="218">
        <f>IF(N132="snížená",J132,0)</f>
        <v>0</v>
      </c>
      <c r="BG132" s="218">
        <f>IF(N132="zákl. přenesená",J132,0)</f>
        <v>0</v>
      </c>
      <c r="BH132" s="218">
        <f>IF(N132="sníž. přenesená",J132,0)</f>
        <v>0</v>
      </c>
      <c r="BI132" s="218">
        <f>IF(N132="nulová",J132,0)</f>
        <v>0</v>
      </c>
      <c r="BJ132" s="19" t="s">
        <v>85</v>
      </c>
      <c r="BK132" s="218">
        <f>ROUND(I132*H132,2)</f>
        <v>0</v>
      </c>
      <c r="BL132" s="19" t="s">
        <v>168</v>
      </c>
      <c r="BM132" s="217" t="s">
        <v>1002</v>
      </c>
    </row>
    <row r="133" s="2" customFormat="1">
      <c r="A133" s="40"/>
      <c r="B133" s="41"/>
      <c r="C133" s="42"/>
      <c r="D133" s="224" t="s">
        <v>183</v>
      </c>
      <c r="E133" s="42"/>
      <c r="F133" s="225" t="s">
        <v>1003</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183</v>
      </c>
      <c r="AU133" s="19" t="s">
        <v>87</v>
      </c>
    </row>
    <row r="134" s="13" customFormat="1">
      <c r="A134" s="13"/>
      <c r="B134" s="226"/>
      <c r="C134" s="227"/>
      <c r="D134" s="224" t="s">
        <v>174</v>
      </c>
      <c r="E134" s="228" t="s">
        <v>21</v>
      </c>
      <c r="F134" s="229" t="s">
        <v>1004</v>
      </c>
      <c r="G134" s="227"/>
      <c r="H134" s="230">
        <v>29.286999999999999</v>
      </c>
      <c r="I134" s="231"/>
      <c r="J134" s="227"/>
      <c r="K134" s="227"/>
      <c r="L134" s="232"/>
      <c r="M134" s="233"/>
      <c r="N134" s="234"/>
      <c r="O134" s="234"/>
      <c r="P134" s="234"/>
      <c r="Q134" s="234"/>
      <c r="R134" s="234"/>
      <c r="S134" s="234"/>
      <c r="T134" s="235"/>
      <c r="U134" s="13"/>
      <c r="V134" s="13"/>
      <c r="W134" s="13"/>
      <c r="X134" s="13"/>
      <c r="Y134" s="13"/>
      <c r="Z134" s="13"/>
      <c r="AA134" s="13"/>
      <c r="AB134" s="13"/>
      <c r="AC134" s="13"/>
      <c r="AD134" s="13"/>
      <c r="AE134" s="13"/>
      <c r="AT134" s="236" t="s">
        <v>174</v>
      </c>
      <c r="AU134" s="236" t="s">
        <v>87</v>
      </c>
      <c r="AV134" s="13" t="s">
        <v>87</v>
      </c>
      <c r="AW134" s="13" t="s">
        <v>38</v>
      </c>
      <c r="AX134" s="13" t="s">
        <v>77</v>
      </c>
      <c r="AY134" s="236" t="s">
        <v>161</v>
      </c>
    </row>
    <row r="135" s="13" customFormat="1">
      <c r="A135" s="13"/>
      <c r="B135" s="226"/>
      <c r="C135" s="227"/>
      <c r="D135" s="224" t="s">
        <v>174</v>
      </c>
      <c r="E135" s="228" t="s">
        <v>21</v>
      </c>
      <c r="F135" s="229" t="s">
        <v>1005</v>
      </c>
      <c r="G135" s="227"/>
      <c r="H135" s="230">
        <v>28.843</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174</v>
      </c>
      <c r="AU135" s="236" t="s">
        <v>87</v>
      </c>
      <c r="AV135" s="13" t="s">
        <v>87</v>
      </c>
      <c r="AW135" s="13" t="s">
        <v>38</v>
      </c>
      <c r="AX135" s="13" t="s">
        <v>77</v>
      </c>
      <c r="AY135" s="236" t="s">
        <v>161</v>
      </c>
    </row>
    <row r="136" s="13" customFormat="1">
      <c r="A136" s="13"/>
      <c r="B136" s="226"/>
      <c r="C136" s="227"/>
      <c r="D136" s="224" t="s">
        <v>174</v>
      </c>
      <c r="E136" s="228" t="s">
        <v>21</v>
      </c>
      <c r="F136" s="229" t="s">
        <v>1006</v>
      </c>
      <c r="G136" s="227"/>
      <c r="H136" s="230">
        <v>5.218</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174</v>
      </c>
      <c r="AU136" s="236" t="s">
        <v>87</v>
      </c>
      <c r="AV136" s="13" t="s">
        <v>87</v>
      </c>
      <c r="AW136" s="13" t="s">
        <v>38</v>
      </c>
      <c r="AX136" s="13" t="s">
        <v>77</v>
      </c>
      <c r="AY136" s="236" t="s">
        <v>161</v>
      </c>
    </row>
    <row r="137" s="13" customFormat="1">
      <c r="A137" s="13"/>
      <c r="B137" s="226"/>
      <c r="C137" s="227"/>
      <c r="D137" s="224" t="s">
        <v>174</v>
      </c>
      <c r="E137" s="228" t="s">
        <v>21</v>
      </c>
      <c r="F137" s="229" t="s">
        <v>1007</v>
      </c>
      <c r="G137" s="227"/>
      <c r="H137" s="230">
        <v>13.446999999999999</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174</v>
      </c>
      <c r="AU137" s="236" t="s">
        <v>87</v>
      </c>
      <c r="AV137" s="13" t="s">
        <v>87</v>
      </c>
      <c r="AW137" s="13" t="s">
        <v>38</v>
      </c>
      <c r="AX137" s="13" t="s">
        <v>77</v>
      </c>
      <c r="AY137" s="236" t="s">
        <v>161</v>
      </c>
    </row>
    <row r="138" s="14" customFormat="1">
      <c r="A138" s="14"/>
      <c r="B138" s="237"/>
      <c r="C138" s="238"/>
      <c r="D138" s="224" t="s">
        <v>174</v>
      </c>
      <c r="E138" s="239" t="s">
        <v>21</v>
      </c>
      <c r="F138" s="240" t="s">
        <v>177</v>
      </c>
      <c r="G138" s="238"/>
      <c r="H138" s="241">
        <v>76.795000000000002</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174</v>
      </c>
      <c r="AU138" s="247" t="s">
        <v>87</v>
      </c>
      <c r="AV138" s="14" t="s">
        <v>168</v>
      </c>
      <c r="AW138" s="14" t="s">
        <v>38</v>
      </c>
      <c r="AX138" s="14" t="s">
        <v>85</v>
      </c>
      <c r="AY138" s="247" t="s">
        <v>161</v>
      </c>
    </row>
    <row r="139" s="2" customFormat="1" ht="24.15" customHeight="1">
      <c r="A139" s="40"/>
      <c r="B139" s="41"/>
      <c r="C139" s="206" t="s">
        <v>229</v>
      </c>
      <c r="D139" s="206" t="s">
        <v>163</v>
      </c>
      <c r="E139" s="207" t="s">
        <v>1008</v>
      </c>
      <c r="F139" s="208" t="s">
        <v>1009</v>
      </c>
      <c r="G139" s="209" t="s">
        <v>188</v>
      </c>
      <c r="H139" s="210">
        <v>574</v>
      </c>
      <c r="I139" s="211"/>
      <c r="J139" s="212">
        <f>ROUND(I139*H139,2)</f>
        <v>0</v>
      </c>
      <c r="K139" s="208" t="s">
        <v>167</v>
      </c>
      <c r="L139" s="46"/>
      <c r="M139" s="213" t="s">
        <v>21</v>
      </c>
      <c r="N139" s="214" t="s">
        <v>48</v>
      </c>
      <c r="O139" s="86"/>
      <c r="P139" s="215">
        <f>O139*H139</f>
        <v>0</v>
      </c>
      <c r="Q139" s="215">
        <v>0.00014999999999999999</v>
      </c>
      <c r="R139" s="215">
        <f>Q139*H139</f>
        <v>0.086099999999999996</v>
      </c>
      <c r="S139" s="215">
        <v>0</v>
      </c>
      <c r="T139" s="216">
        <f>S139*H139</f>
        <v>0</v>
      </c>
      <c r="U139" s="40"/>
      <c r="V139" s="40"/>
      <c r="W139" s="40"/>
      <c r="X139" s="40"/>
      <c r="Y139" s="40"/>
      <c r="Z139" s="40"/>
      <c r="AA139" s="40"/>
      <c r="AB139" s="40"/>
      <c r="AC139" s="40"/>
      <c r="AD139" s="40"/>
      <c r="AE139" s="40"/>
      <c r="AR139" s="217" t="s">
        <v>168</v>
      </c>
      <c r="AT139" s="217" t="s">
        <v>163</v>
      </c>
      <c r="AU139" s="217" t="s">
        <v>87</v>
      </c>
      <c r="AY139" s="19" t="s">
        <v>161</v>
      </c>
      <c r="BE139" s="218">
        <f>IF(N139="základní",J139,0)</f>
        <v>0</v>
      </c>
      <c r="BF139" s="218">
        <f>IF(N139="snížená",J139,0)</f>
        <v>0</v>
      </c>
      <c r="BG139" s="218">
        <f>IF(N139="zákl. přenesená",J139,0)</f>
        <v>0</v>
      </c>
      <c r="BH139" s="218">
        <f>IF(N139="sníž. přenesená",J139,0)</f>
        <v>0</v>
      </c>
      <c r="BI139" s="218">
        <f>IF(N139="nulová",J139,0)</f>
        <v>0</v>
      </c>
      <c r="BJ139" s="19" t="s">
        <v>85</v>
      </c>
      <c r="BK139" s="218">
        <f>ROUND(I139*H139,2)</f>
        <v>0</v>
      </c>
      <c r="BL139" s="19" t="s">
        <v>168</v>
      </c>
      <c r="BM139" s="217" t="s">
        <v>1010</v>
      </c>
    </row>
    <row r="140" s="2" customFormat="1">
      <c r="A140" s="40"/>
      <c r="B140" s="41"/>
      <c r="C140" s="42"/>
      <c r="D140" s="219" t="s">
        <v>170</v>
      </c>
      <c r="E140" s="42"/>
      <c r="F140" s="220" t="s">
        <v>1011</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170</v>
      </c>
      <c r="AU140" s="19" t="s">
        <v>87</v>
      </c>
    </row>
    <row r="141" s="2" customFormat="1">
      <c r="A141" s="40"/>
      <c r="B141" s="41"/>
      <c r="C141" s="42"/>
      <c r="D141" s="224" t="s">
        <v>172</v>
      </c>
      <c r="E141" s="42"/>
      <c r="F141" s="225" t="s">
        <v>987</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172</v>
      </c>
      <c r="AU141" s="19" t="s">
        <v>87</v>
      </c>
    </row>
    <row r="142" s="13" customFormat="1">
      <c r="A142" s="13"/>
      <c r="B142" s="226"/>
      <c r="C142" s="227"/>
      <c r="D142" s="224" t="s">
        <v>174</v>
      </c>
      <c r="E142" s="228" t="s">
        <v>21</v>
      </c>
      <c r="F142" s="229" t="s">
        <v>1012</v>
      </c>
      <c r="G142" s="227"/>
      <c r="H142" s="230">
        <v>74.25</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174</v>
      </c>
      <c r="AU142" s="236" t="s">
        <v>87</v>
      </c>
      <c r="AV142" s="13" t="s">
        <v>87</v>
      </c>
      <c r="AW142" s="13" t="s">
        <v>38</v>
      </c>
      <c r="AX142" s="13" t="s">
        <v>77</v>
      </c>
      <c r="AY142" s="236" t="s">
        <v>161</v>
      </c>
    </row>
    <row r="143" s="13" customFormat="1">
      <c r="A143" s="13"/>
      <c r="B143" s="226"/>
      <c r="C143" s="227"/>
      <c r="D143" s="224" t="s">
        <v>174</v>
      </c>
      <c r="E143" s="228" t="s">
        <v>21</v>
      </c>
      <c r="F143" s="229" t="s">
        <v>1013</v>
      </c>
      <c r="G143" s="227"/>
      <c r="H143" s="230">
        <v>94.5</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174</v>
      </c>
      <c r="AU143" s="236" t="s">
        <v>87</v>
      </c>
      <c r="AV143" s="13" t="s">
        <v>87</v>
      </c>
      <c r="AW143" s="13" t="s">
        <v>38</v>
      </c>
      <c r="AX143" s="13" t="s">
        <v>77</v>
      </c>
      <c r="AY143" s="236" t="s">
        <v>161</v>
      </c>
    </row>
    <row r="144" s="13" customFormat="1">
      <c r="A144" s="13"/>
      <c r="B144" s="226"/>
      <c r="C144" s="227"/>
      <c r="D144" s="224" t="s">
        <v>174</v>
      </c>
      <c r="E144" s="228" t="s">
        <v>21</v>
      </c>
      <c r="F144" s="229" t="s">
        <v>1014</v>
      </c>
      <c r="G144" s="227"/>
      <c r="H144" s="230">
        <v>236.25</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174</v>
      </c>
      <c r="AU144" s="236" t="s">
        <v>87</v>
      </c>
      <c r="AV144" s="13" t="s">
        <v>87</v>
      </c>
      <c r="AW144" s="13" t="s">
        <v>38</v>
      </c>
      <c r="AX144" s="13" t="s">
        <v>77</v>
      </c>
      <c r="AY144" s="236" t="s">
        <v>161</v>
      </c>
    </row>
    <row r="145" s="13" customFormat="1">
      <c r="A145" s="13"/>
      <c r="B145" s="226"/>
      <c r="C145" s="227"/>
      <c r="D145" s="224" t="s">
        <v>174</v>
      </c>
      <c r="E145" s="228" t="s">
        <v>21</v>
      </c>
      <c r="F145" s="229" t="s">
        <v>1015</v>
      </c>
      <c r="G145" s="227"/>
      <c r="H145" s="230">
        <v>169</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174</v>
      </c>
      <c r="AU145" s="236" t="s">
        <v>87</v>
      </c>
      <c r="AV145" s="13" t="s">
        <v>87</v>
      </c>
      <c r="AW145" s="13" t="s">
        <v>38</v>
      </c>
      <c r="AX145" s="13" t="s">
        <v>77</v>
      </c>
      <c r="AY145" s="236" t="s">
        <v>161</v>
      </c>
    </row>
    <row r="146" s="14" customFormat="1">
      <c r="A146" s="14"/>
      <c r="B146" s="237"/>
      <c r="C146" s="238"/>
      <c r="D146" s="224" t="s">
        <v>174</v>
      </c>
      <c r="E146" s="239" t="s">
        <v>21</v>
      </c>
      <c r="F146" s="240" t="s">
        <v>177</v>
      </c>
      <c r="G146" s="238"/>
      <c r="H146" s="241">
        <v>574</v>
      </c>
      <c r="I146" s="242"/>
      <c r="J146" s="238"/>
      <c r="K146" s="238"/>
      <c r="L146" s="243"/>
      <c r="M146" s="244"/>
      <c r="N146" s="245"/>
      <c r="O146" s="245"/>
      <c r="P146" s="245"/>
      <c r="Q146" s="245"/>
      <c r="R146" s="245"/>
      <c r="S146" s="245"/>
      <c r="T146" s="246"/>
      <c r="U146" s="14"/>
      <c r="V146" s="14"/>
      <c r="W146" s="14"/>
      <c r="X146" s="14"/>
      <c r="Y146" s="14"/>
      <c r="Z146" s="14"/>
      <c r="AA146" s="14"/>
      <c r="AB146" s="14"/>
      <c r="AC146" s="14"/>
      <c r="AD146" s="14"/>
      <c r="AE146" s="14"/>
      <c r="AT146" s="247" t="s">
        <v>174</v>
      </c>
      <c r="AU146" s="247" t="s">
        <v>87</v>
      </c>
      <c r="AV146" s="14" t="s">
        <v>168</v>
      </c>
      <c r="AW146" s="14" t="s">
        <v>38</v>
      </c>
      <c r="AX146" s="14" t="s">
        <v>85</v>
      </c>
      <c r="AY146" s="247" t="s">
        <v>161</v>
      </c>
    </row>
    <row r="147" s="2" customFormat="1" ht="24.15" customHeight="1">
      <c r="A147" s="40"/>
      <c r="B147" s="41"/>
      <c r="C147" s="206" t="s">
        <v>235</v>
      </c>
      <c r="D147" s="206" t="s">
        <v>163</v>
      </c>
      <c r="E147" s="207" t="s">
        <v>1016</v>
      </c>
      <c r="F147" s="208" t="s">
        <v>1017</v>
      </c>
      <c r="G147" s="209" t="s">
        <v>188</v>
      </c>
      <c r="H147" s="210">
        <v>405</v>
      </c>
      <c r="I147" s="211"/>
      <c r="J147" s="212">
        <f>ROUND(I147*H147,2)</f>
        <v>0</v>
      </c>
      <c r="K147" s="208" t="s">
        <v>167</v>
      </c>
      <c r="L147" s="46"/>
      <c r="M147" s="213" t="s">
        <v>21</v>
      </c>
      <c r="N147" s="214" t="s">
        <v>48</v>
      </c>
      <c r="O147" s="86"/>
      <c r="P147" s="215">
        <f>O147*H147</f>
        <v>0</v>
      </c>
      <c r="Q147" s="215">
        <v>0.00282</v>
      </c>
      <c r="R147" s="215">
        <f>Q147*H147</f>
        <v>1.1421000000000001</v>
      </c>
      <c r="S147" s="215">
        <v>0</v>
      </c>
      <c r="T147" s="216">
        <f>S147*H147</f>
        <v>0</v>
      </c>
      <c r="U147" s="40"/>
      <c r="V147" s="40"/>
      <c r="W147" s="40"/>
      <c r="X147" s="40"/>
      <c r="Y147" s="40"/>
      <c r="Z147" s="40"/>
      <c r="AA147" s="40"/>
      <c r="AB147" s="40"/>
      <c r="AC147" s="40"/>
      <c r="AD147" s="40"/>
      <c r="AE147" s="40"/>
      <c r="AR147" s="217" t="s">
        <v>168</v>
      </c>
      <c r="AT147" s="217" t="s">
        <v>163</v>
      </c>
      <c r="AU147" s="217" t="s">
        <v>87</v>
      </c>
      <c r="AY147" s="19" t="s">
        <v>161</v>
      </c>
      <c r="BE147" s="218">
        <f>IF(N147="základní",J147,0)</f>
        <v>0</v>
      </c>
      <c r="BF147" s="218">
        <f>IF(N147="snížená",J147,0)</f>
        <v>0</v>
      </c>
      <c r="BG147" s="218">
        <f>IF(N147="zákl. přenesená",J147,0)</f>
        <v>0</v>
      </c>
      <c r="BH147" s="218">
        <f>IF(N147="sníž. přenesená",J147,0)</f>
        <v>0</v>
      </c>
      <c r="BI147" s="218">
        <f>IF(N147="nulová",J147,0)</f>
        <v>0</v>
      </c>
      <c r="BJ147" s="19" t="s">
        <v>85</v>
      </c>
      <c r="BK147" s="218">
        <f>ROUND(I147*H147,2)</f>
        <v>0</v>
      </c>
      <c r="BL147" s="19" t="s">
        <v>168</v>
      </c>
      <c r="BM147" s="217" t="s">
        <v>1018</v>
      </c>
    </row>
    <row r="148" s="2" customFormat="1">
      <c r="A148" s="40"/>
      <c r="B148" s="41"/>
      <c r="C148" s="42"/>
      <c r="D148" s="219" t="s">
        <v>170</v>
      </c>
      <c r="E148" s="42"/>
      <c r="F148" s="220" t="s">
        <v>1019</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170</v>
      </c>
      <c r="AU148" s="19" t="s">
        <v>87</v>
      </c>
    </row>
    <row r="149" s="2" customFormat="1">
      <c r="A149" s="40"/>
      <c r="B149" s="41"/>
      <c r="C149" s="42"/>
      <c r="D149" s="224" t="s">
        <v>172</v>
      </c>
      <c r="E149" s="42"/>
      <c r="F149" s="225" t="s">
        <v>987</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172</v>
      </c>
      <c r="AU149" s="19" t="s">
        <v>87</v>
      </c>
    </row>
    <row r="150" s="13" customFormat="1">
      <c r="A150" s="13"/>
      <c r="B150" s="226"/>
      <c r="C150" s="227"/>
      <c r="D150" s="224" t="s">
        <v>174</v>
      </c>
      <c r="E150" s="228" t="s">
        <v>21</v>
      </c>
      <c r="F150" s="229" t="s">
        <v>1012</v>
      </c>
      <c r="G150" s="227"/>
      <c r="H150" s="230">
        <v>74.25</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174</v>
      </c>
      <c r="AU150" s="236" t="s">
        <v>87</v>
      </c>
      <c r="AV150" s="13" t="s">
        <v>87</v>
      </c>
      <c r="AW150" s="13" t="s">
        <v>38</v>
      </c>
      <c r="AX150" s="13" t="s">
        <v>77</v>
      </c>
      <c r="AY150" s="236" t="s">
        <v>161</v>
      </c>
    </row>
    <row r="151" s="13" customFormat="1">
      <c r="A151" s="13"/>
      <c r="B151" s="226"/>
      <c r="C151" s="227"/>
      <c r="D151" s="224" t="s">
        <v>174</v>
      </c>
      <c r="E151" s="228" t="s">
        <v>21</v>
      </c>
      <c r="F151" s="229" t="s">
        <v>1013</v>
      </c>
      <c r="G151" s="227"/>
      <c r="H151" s="230">
        <v>94.5</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174</v>
      </c>
      <c r="AU151" s="236" t="s">
        <v>87</v>
      </c>
      <c r="AV151" s="13" t="s">
        <v>87</v>
      </c>
      <c r="AW151" s="13" t="s">
        <v>38</v>
      </c>
      <c r="AX151" s="13" t="s">
        <v>77</v>
      </c>
      <c r="AY151" s="236" t="s">
        <v>161</v>
      </c>
    </row>
    <row r="152" s="13" customFormat="1">
      <c r="A152" s="13"/>
      <c r="B152" s="226"/>
      <c r="C152" s="227"/>
      <c r="D152" s="224" t="s">
        <v>174</v>
      </c>
      <c r="E152" s="228" t="s">
        <v>21</v>
      </c>
      <c r="F152" s="229" t="s">
        <v>1014</v>
      </c>
      <c r="G152" s="227"/>
      <c r="H152" s="230">
        <v>236.25</v>
      </c>
      <c r="I152" s="231"/>
      <c r="J152" s="227"/>
      <c r="K152" s="227"/>
      <c r="L152" s="232"/>
      <c r="M152" s="233"/>
      <c r="N152" s="234"/>
      <c r="O152" s="234"/>
      <c r="P152" s="234"/>
      <c r="Q152" s="234"/>
      <c r="R152" s="234"/>
      <c r="S152" s="234"/>
      <c r="T152" s="235"/>
      <c r="U152" s="13"/>
      <c r="V152" s="13"/>
      <c r="W152" s="13"/>
      <c r="X152" s="13"/>
      <c r="Y152" s="13"/>
      <c r="Z152" s="13"/>
      <c r="AA152" s="13"/>
      <c r="AB152" s="13"/>
      <c r="AC152" s="13"/>
      <c r="AD152" s="13"/>
      <c r="AE152" s="13"/>
      <c r="AT152" s="236" t="s">
        <v>174</v>
      </c>
      <c r="AU152" s="236" t="s">
        <v>87</v>
      </c>
      <c r="AV152" s="13" t="s">
        <v>87</v>
      </c>
      <c r="AW152" s="13" t="s">
        <v>38</v>
      </c>
      <c r="AX152" s="13" t="s">
        <v>77</v>
      </c>
      <c r="AY152" s="236" t="s">
        <v>161</v>
      </c>
    </row>
    <row r="153" s="14" customFormat="1">
      <c r="A153" s="14"/>
      <c r="B153" s="237"/>
      <c r="C153" s="238"/>
      <c r="D153" s="224" t="s">
        <v>174</v>
      </c>
      <c r="E153" s="239" t="s">
        <v>21</v>
      </c>
      <c r="F153" s="240" t="s">
        <v>177</v>
      </c>
      <c r="G153" s="238"/>
      <c r="H153" s="241">
        <v>405</v>
      </c>
      <c r="I153" s="242"/>
      <c r="J153" s="238"/>
      <c r="K153" s="238"/>
      <c r="L153" s="243"/>
      <c r="M153" s="244"/>
      <c r="N153" s="245"/>
      <c r="O153" s="245"/>
      <c r="P153" s="245"/>
      <c r="Q153" s="245"/>
      <c r="R153" s="245"/>
      <c r="S153" s="245"/>
      <c r="T153" s="246"/>
      <c r="U153" s="14"/>
      <c r="V153" s="14"/>
      <c r="W153" s="14"/>
      <c r="X153" s="14"/>
      <c r="Y153" s="14"/>
      <c r="Z153" s="14"/>
      <c r="AA153" s="14"/>
      <c r="AB153" s="14"/>
      <c r="AC153" s="14"/>
      <c r="AD153" s="14"/>
      <c r="AE153" s="14"/>
      <c r="AT153" s="247" t="s">
        <v>174</v>
      </c>
      <c r="AU153" s="247" t="s">
        <v>87</v>
      </c>
      <c r="AV153" s="14" t="s">
        <v>168</v>
      </c>
      <c r="AW153" s="14" t="s">
        <v>38</v>
      </c>
      <c r="AX153" s="14" t="s">
        <v>85</v>
      </c>
      <c r="AY153" s="247" t="s">
        <v>161</v>
      </c>
    </row>
    <row r="154" s="2" customFormat="1" ht="24.15" customHeight="1">
      <c r="A154" s="40"/>
      <c r="B154" s="41"/>
      <c r="C154" s="206" t="s">
        <v>240</v>
      </c>
      <c r="D154" s="206" t="s">
        <v>163</v>
      </c>
      <c r="E154" s="207" t="s">
        <v>1020</v>
      </c>
      <c r="F154" s="208" t="s">
        <v>1021</v>
      </c>
      <c r="G154" s="209" t="s">
        <v>188</v>
      </c>
      <c r="H154" s="210">
        <v>169</v>
      </c>
      <c r="I154" s="211"/>
      <c r="J154" s="212">
        <f>ROUND(I154*H154,2)</f>
        <v>0</v>
      </c>
      <c r="K154" s="208" t="s">
        <v>167</v>
      </c>
      <c r="L154" s="46"/>
      <c r="M154" s="213" t="s">
        <v>21</v>
      </c>
      <c r="N154" s="214" t="s">
        <v>48</v>
      </c>
      <c r="O154" s="86"/>
      <c r="P154" s="215">
        <f>O154*H154</f>
        <v>0</v>
      </c>
      <c r="Q154" s="215">
        <v>0.0018799999999999999</v>
      </c>
      <c r="R154" s="215">
        <f>Q154*H154</f>
        <v>0.31772</v>
      </c>
      <c r="S154" s="215">
        <v>0</v>
      </c>
      <c r="T154" s="216">
        <f>S154*H154</f>
        <v>0</v>
      </c>
      <c r="U154" s="40"/>
      <c r="V154" s="40"/>
      <c r="W154" s="40"/>
      <c r="X154" s="40"/>
      <c r="Y154" s="40"/>
      <c r="Z154" s="40"/>
      <c r="AA154" s="40"/>
      <c r="AB154" s="40"/>
      <c r="AC154" s="40"/>
      <c r="AD154" s="40"/>
      <c r="AE154" s="40"/>
      <c r="AR154" s="217" t="s">
        <v>168</v>
      </c>
      <c r="AT154" s="217" t="s">
        <v>163</v>
      </c>
      <c r="AU154" s="217" t="s">
        <v>87</v>
      </c>
      <c r="AY154" s="19" t="s">
        <v>161</v>
      </c>
      <c r="BE154" s="218">
        <f>IF(N154="základní",J154,0)</f>
        <v>0</v>
      </c>
      <c r="BF154" s="218">
        <f>IF(N154="snížená",J154,0)</f>
        <v>0</v>
      </c>
      <c r="BG154" s="218">
        <f>IF(N154="zákl. přenesená",J154,0)</f>
        <v>0</v>
      </c>
      <c r="BH154" s="218">
        <f>IF(N154="sníž. přenesená",J154,0)</f>
        <v>0</v>
      </c>
      <c r="BI154" s="218">
        <f>IF(N154="nulová",J154,0)</f>
        <v>0</v>
      </c>
      <c r="BJ154" s="19" t="s">
        <v>85</v>
      </c>
      <c r="BK154" s="218">
        <f>ROUND(I154*H154,2)</f>
        <v>0</v>
      </c>
      <c r="BL154" s="19" t="s">
        <v>168</v>
      </c>
      <c r="BM154" s="217" t="s">
        <v>1022</v>
      </c>
    </row>
    <row r="155" s="2" customFormat="1">
      <c r="A155" s="40"/>
      <c r="B155" s="41"/>
      <c r="C155" s="42"/>
      <c r="D155" s="219" t="s">
        <v>170</v>
      </c>
      <c r="E155" s="42"/>
      <c r="F155" s="220" t="s">
        <v>1023</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170</v>
      </c>
      <c r="AU155" s="19" t="s">
        <v>87</v>
      </c>
    </row>
    <row r="156" s="2" customFormat="1">
      <c r="A156" s="40"/>
      <c r="B156" s="41"/>
      <c r="C156" s="42"/>
      <c r="D156" s="224" t="s">
        <v>172</v>
      </c>
      <c r="E156" s="42"/>
      <c r="F156" s="225" t="s">
        <v>987</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172</v>
      </c>
      <c r="AU156" s="19" t="s">
        <v>87</v>
      </c>
    </row>
    <row r="157" s="13" customFormat="1">
      <c r="A157" s="13"/>
      <c r="B157" s="226"/>
      <c r="C157" s="227"/>
      <c r="D157" s="224" t="s">
        <v>174</v>
      </c>
      <c r="E157" s="228" t="s">
        <v>21</v>
      </c>
      <c r="F157" s="229" t="s">
        <v>1015</v>
      </c>
      <c r="G157" s="227"/>
      <c r="H157" s="230">
        <v>169</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174</v>
      </c>
      <c r="AU157" s="236" t="s">
        <v>87</v>
      </c>
      <c r="AV157" s="13" t="s">
        <v>87</v>
      </c>
      <c r="AW157" s="13" t="s">
        <v>38</v>
      </c>
      <c r="AX157" s="13" t="s">
        <v>85</v>
      </c>
      <c r="AY157" s="236" t="s">
        <v>161</v>
      </c>
    </row>
    <row r="158" s="2" customFormat="1" ht="16.5" customHeight="1">
      <c r="A158" s="40"/>
      <c r="B158" s="41"/>
      <c r="C158" s="248" t="s">
        <v>8</v>
      </c>
      <c r="D158" s="248" t="s">
        <v>178</v>
      </c>
      <c r="E158" s="249" t="s">
        <v>1024</v>
      </c>
      <c r="F158" s="250" t="s">
        <v>1025</v>
      </c>
      <c r="G158" s="251" t="s">
        <v>166</v>
      </c>
      <c r="H158" s="252">
        <v>70.890000000000001</v>
      </c>
      <c r="I158" s="253"/>
      <c r="J158" s="254">
        <f>ROUND(I158*H158,2)</f>
        <v>0</v>
      </c>
      <c r="K158" s="250" t="s">
        <v>21</v>
      </c>
      <c r="L158" s="255"/>
      <c r="M158" s="256" t="s">
        <v>21</v>
      </c>
      <c r="N158" s="257" t="s">
        <v>48</v>
      </c>
      <c r="O158" s="86"/>
      <c r="P158" s="215">
        <f>O158*H158</f>
        <v>0</v>
      </c>
      <c r="Q158" s="215">
        <v>1</v>
      </c>
      <c r="R158" s="215">
        <f>Q158*H158</f>
        <v>70.890000000000001</v>
      </c>
      <c r="S158" s="215">
        <v>0</v>
      </c>
      <c r="T158" s="216">
        <f>S158*H158</f>
        <v>0</v>
      </c>
      <c r="U158" s="40"/>
      <c r="V158" s="40"/>
      <c r="W158" s="40"/>
      <c r="X158" s="40"/>
      <c r="Y158" s="40"/>
      <c r="Z158" s="40"/>
      <c r="AA158" s="40"/>
      <c r="AB158" s="40"/>
      <c r="AC158" s="40"/>
      <c r="AD158" s="40"/>
      <c r="AE158" s="40"/>
      <c r="AR158" s="217" t="s">
        <v>181</v>
      </c>
      <c r="AT158" s="217" t="s">
        <v>178</v>
      </c>
      <c r="AU158" s="217" t="s">
        <v>87</v>
      </c>
      <c r="AY158" s="19" t="s">
        <v>161</v>
      </c>
      <c r="BE158" s="218">
        <f>IF(N158="základní",J158,0)</f>
        <v>0</v>
      </c>
      <c r="BF158" s="218">
        <f>IF(N158="snížená",J158,0)</f>
        <v>0</v>
      </c>
      <c r="BG158" s="218">
        <f>IF(N158="zákl. přenesená",J158,0)</f>
        <v>0</v>
      </c>
      <c r="BH158" s="218">
        <f>IF(N158="sníž. přenesená",J158,0)</f>
        <v>0</v>
      </c>
      <c r="BI158" s="218">
        <f>IF(N158="nulová",J158,0)</f>
        <v>0</v>
      </c>
      <c r="BJ158" s="19" t="s">
        <v>85</v>
      </c>
      <c r="BK158" s="218">
        <f>ROUND(I158*H158,2)</f>
        <v>0</v>
      </c>
      <c r="BL158" s="19" t="s">
        <v>168</v>
      </c>
      <c r="BM158" s="217" t="s">
        <v>1026</v>
      </c>
    </row>
    <row r="159" s="2" customFormat="1">
      <c r="A159" s="40"/>
      <c r="B159" s="41"/>
      <c r="C159" s="42"/>
      <c r="D159" s="224" t="s">
        <v>183</v>
      </c>
      <c r="E159" s="42"/>
      <c r="F159" s="225" t="s">
        <v>1003</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183</v>
      </c>
      <c r="AU159" s="19" t="s">
        <v>87</v>
      </c>
    </row>
    <row r="160" s="13" customFormat="1">
      <c r="A160" s="13"/>
      <c r="B160" s="226"/>
      <c r="C160" s="227"/>
      <c r="D160" s="224" t="s">
        <v>174</v>
      </c>
      <c r="E160" s="228" t="s">
        <v>21</v>
      </c>
      <c r="F160" s="229" t="s">
        <v>1027</v>
      </c>
      <c r="G160" s="227"/>
      <c r="H160" s="230">
        <v>9.1699999999999999</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174</v>
      </c>
      <c r="AU160" s="236" t="s">
        <v>87</v>
      </c>
      <c r="AV160" s="13" t="s">
        <v>87</v>
      </c>
      <c r="AW160" s="13" t="s">
        <v>38</v>
      </c>
      <c r="AX160" s="13" t="s">
        <v>77</v>
      </c>
      <c r="AY160" s="236" t="s">
        <v>161</v>
      </c>
    </row>
    <row r="161" s="13" customFormat="1">
      <c r="A161" s="13"/>
      <c r="B161" s="226"/>
      <c r="C161" s="227"/>
      <c r="D161" s="224" t="s">
        <v>174</v>
      </c>
      <c r="E161" s="228" t="s">
        <v>21</v>
      </c>
      <c r="F161" s="229" t="s">
        <v>1028</v>
      </c>
      <c r="G161" s="227"/>
      <c r="H161" s="230">
        <v>11.670999999999999</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174</v>
      </c>
      <c r="AU161" s="236" t="s">
        <v>87</v>
      </c>
      <c r="AV161" s="13" t="s">
        <v>87</v>
      </c>
      <c r="AW161" s="13" t="s">
        <v>38</v>
      </c>
      <c r="AX161" s="13" t="s">
        <v>77</v>
      </c>
      <c r="AY161" s="236" t="s">
        <v>161</v>
      </c>
    </row>
    <row r="162" s="13" customFormat="1">
      <c r="A162" s="13"/>
      <c r="B162" s="226"/>
      <c r="C162" s="227"/>
      <c r="D162" s="224" t="s">
        <v>174</v>
      </c>
      <c r="E162" s="228" t="s">
        <v>21</v>
      </c>
      <c r="F162" s="229" t="s">
        <v>1029</v>
      </c>
      <c r="G162" s="227"/>
      <c r="H162" s="230">
        <v>29.177</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174</v>
      </c>
      <c r="AU162" s="236" t="s">
        <v>87</v>
      </c>
      <c r="AV162" s="13" t="s">
        <v>87</v>
      </c>
      <c r="AW162" s="13" t="s">
        <v>38</v>
      </c>
      <c r="AX162" s="13" t="s">
        <v>77</v>
      </c>
      <c r="AY162" s="236" t="s">
        <v>161</v>
      </c>
    </row>
    <row r="163" s="13" customFormat="1">
      <c r="A163" s="13"/>
      <c r="B163" s="226"/>
      <c r="C163" s="227"/>
      <c r="D163" s="224" t="s">
        <v>174</v>
      </c>
      <c r="E163" s="228" t="s">
        <v>21</v>
      </c>
      <c r="F163" s="229" t="s">
        <v>1030</v>
      </c>
      <c r="G163" s="227"/>
      <c r="H163" s="230">
        <v>20.872</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174</v>
      </c>
      <c r="AU163" s="236" t="s">
        <v>87</v>
      </c>
      <c r="AV163" s="13" t="s">
        <v>87</v>
      </c>
      <c r="AW163" s="13" t="s">
        <v>38</v>
      </c>
      <c r="AX163" s="13" t="s">
        <v>77</v>
      </c>
      <c r="AY163" s="236" t="s">
        <v>161</v>
      </c>
    </row>
    <row r="164" s="14" customFormat="1">
      <c r="A164" s="14"/>
      <c r="B164" s="237"/>
      <c r="C164" s="238"/>
      <c r="D164" s="224" t="s">
        <v>174</v>
      </c>
      <c r="E164" s="239" t="s">
        <v>21</v>
      </c>
      <c r="F164" s="240" t="s">
        <v>177</v>
      </c>
      <c r="G164" s="238"/>
      <c r="H164" s="241">
        <v>70.890000000000001</v>
      </c>
      <c r="I164" s="242"/>
      <c r="J164" s="238"/>
      <c r="K164" s="238"/>
      <c r="L164" s="243"/>
      <c r="M164" s="244"/>
      <c r="N164" s="245"/>
      <c r="O164" s="245"/>
      <c r="P164" s="245"/>
      <c r="Q164" s="245"/>
      <c r="R164" s="245"/>
      <c r="S164" s="245"/>
      <c r="T164" s="246"/>
      <c r="U164" s="14"/>
      <c r="V164" s="14"/>
      <c r="W164" s="14"/>
      <c r="X164" s="14"/>
      <c r="Y164" s="14"/>
      <c r="Z164" s="14"/>
      <c r="AA164" s="14"/>
      <c r="AB164" s="14"/>
      <c r="AC164" s="14"/>
      <c r="AD164" s="14"/>
      <c r="AE164" s="14"/>
      <c r="AT164" s="247" t="s">
        <v>174</v>
      </c>
      <c r="AU164" s="247" t="s">
        <v>87</v>
      </c>
      <c r="AV164" s="14" t="s">
        <v>168</v>
      </c>
      <c r="AW164" s="14" t="s">
        <v>38</v>
      </c>
      <c r="AX164" s="14" t="s">
        <v>85</v>
      </c>
      <c r="AY164" s="247" t="s">
        <v>161</v>
      </c>
    </row>
    <row r="165" s="2" customFormat="1" ht="24.15" customHeight="1">
      <c r="A165" s="40"/>
      <c r="B165" s="41"/>
      <c r="C165" s="206" t="s">
        <v>250</v>
      </c>
      <c r="D165" s="206" t="s">
        <v>163</v>
      </c>
      <c r="E165" s="207" t="s">
        <v>1031</v>
      </c>
      <c r="F165" s="208" t="s">
        <v>1032</v>
      </c>
      <c r="G165" s="209" t="s">
        <v>188</v>
      </c>
      <c r="H165" s="210">
        <v>574</v>
      </c>
      <c r="I165" s="211"/>
      <c r="J165" s="212">
        <f>ROUND(I165*H165,2)</f>
        <v>0</v>
      </c>
      <c r="K165" s="208" t="s">
        <v>167</v>
      </c>
      <c r="L165" s="46"/>
      <c r="M165" s="213" t="s">
        <v>21</v>
      </c>
      <c r="N165" s="214" t="s">
        <v>48</v>
      </c>
      <c r="O165" s="86"/>
      <c r="P165" s="215">
        <f>O165*H165</f>
        <v>0</v>
      </c>
      <c r="Q165" s="215">
        <v>9.0000000000000006E-05</v>
      </c>
      <c r="R165" s="215">
        <f>Q165*H165</f>
        <v>0.051660000000000005</v>
      </c>
      <c r="S165" s="215">
        <v>0</v>
      </c>
      <c r="T165" s="216">
        <f>S165*H165</f>
        <v>0</v>
      </c>
      <c r="U165" s="40"/>
      <c r="V165" s="40"/>
      <c r="W165" s="40"/>
      <c r="X165" s="40"/>
      <c r="Y165" s="40"/>
      <c r="Z165" s="40"/>
      <c r="AA165" s="40"/>
      <c r="AB165" s="40"/>
      <c r="AC165" s="40"/>
      <c r="AD165" s="40"/>
      <c r="AE165" s="40"/>
      <c r="AR165" s="217" t="s">
        <v>168</v>
      </c>
      <c r="AT165" s="217" t="s">
        <v>163</v>
      </c>
      <c r="AU165" s="217" t="s">
        <v>87</v>
      </c>
      <c r="AY165" s="19" t="s">
        <v>161</v>
      </c>
      <c r="BE165" s="218">
        <f>IF(N165="základní",J165,0)</f>
        <v>0</v>
      </c>
      <c r="BF165" s="218">
        <f>IF(N165="snížená",J165,0)</f>
        <v>0</v>
      </c>
      <c r="BG165" s="218">
        <f>IF(N165="zákl. přenesená",J165,0)</f>
        <v>0</v>
      </c>
      <c r="BH165" s="218">
        <f>IF(N165="sníž. přenesená",J165,0)</f>
        <v>0</v>
      </c>
      <c r="BI165" s="218">
        <f>IF(N165="nulová",J165,0)</f>
        <v>0</v>
      </c>
      <c r="BJ165" s="19" t="s">
        <v>85</v>
      </c>
      <c r="BK165" s="218">
        <f>ROUND(I165*H165,2)</f>
        <v>0</v>
      </c>
      <c r="BL165" s="19" t="s">
        <v>168</v>
      </c>
      <c r="BM165" s="217" t="s">
        <v>1033</v>
      </c>
    </row>
    <row r="166" s="2" customFormat="1">
      <c r="A166" s="40"/>
      <c r="B166" s="41"/>
      <c r="C166" s="42"/>
      <c r="D166" s="219" t="s">
        <v>170</v>
      </c>
      <c r="E166" s="42"/>
      <c r="F166" s="220" t="s">
        <v>1034</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170</v>
      </c>
      <c r="AU166" s="19" t="s">
        <v>87</v>
      </c>
    </row>
    <row r="167" s="2" customFormat="1">
      <c r="A167" s="40"/>
      <c r="B167" s="41"/>
      <c r="C167" s="42"/>
      <c r="D167" s="224" t="s">
        <v>172</v>
      </c>
      <c r="E167" s="42"/>
      <c r="F167" s="225" t="s">
        <v>1035</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172</v>
      </c>
      <c r="AU167" s="19" t="s">
        <v>87</v>
      </c>
    </row>
    <row r="168" s="13" customFormat="1">
      <c r="A168" s="13"/>
      <c r="B168" s="226"/>
      <c r="C168" s="227"/>
      <c r="D168" s="224" t="s">
        <v>174</v>
      </c>
      <c r="E168" s="228" t="s">
        <v>21</v>
      </c>
      <c r="F168" s="229" t="s">
        <v>1012</v>
      </c>
      <c r="G168" s="227"/>
      <c r="H168" s="230">
        <v>74.25</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174</v>
      </c>
      <c r="AU168" s="236" t="s">
        <v>87</v>
      </c>
      <c r="AV168" s="13" t="s">
        <v>87</v>
      </c>
      <c r="AW168" s="13" t="s">
        <v>38</v>
      </c>
      <c r="AX168" s="13" t="s">
        <v>77</v>
      </c>
      <c r="AY168" s="236" t="s">
        <v>161</v>
      </c>
    </row>
    <row r="169" s="13" customFormat="1">
      <c r="A169" s="13"/>
      <c r="B169" s="226"/>
      <c r="C169" s="227"/>
      <c r="D169" s="224" t="s">
        <v>174</v>
      </c>
      <c r="E169" s="228" t="s">
        <v>21</v>
      </c>
      <c r="F169" s="229" t="s">
        <v>1013</v>
      </c>
      <c r="G169" s="227"/>
      <c r="H169" s="230">
        <v>94.5</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174</v>
      </c>
      <c r="AU169" s="236" t="s">
        <v>87</v>
      </c>
      <c r="AV169" s="13" t="s">
        <v>87</v>
      </c>
      <c r="AW169" s="13" t="s">
        <v>38</v>
      </c>
      <c r="AX169" s="13" t="s">
        <v>77</v>
      </c>
      <c r="AY169" s="236" t="s">
        <v>161</v>
      </c>
    </row>
    <row r="170" s="13" customFormat="1">
      <c r="A170" s="13"/>
      <c r="B170" s="226"/>
      <c r="C170" s="227"/>
      <c r="D170" s="224" t="s">
        <v>174</v>
      </c>
      <c r="E170" s="228" t="s">
        <v>21</v>
      </c>
      <c r="F170" s="229" t="s">
        <v>1014</v>
      </c>
      <c r="G170" s="227"/>
      <c r="H170" s="230">
        <v>236.25</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174</v>
      </c>
      <c r="AU170" s="236" t="s">
        <v>87</v>
      </c>
      <c r="AV170" s="13" t="s">
        <v>87</v>
      </c>
      <c r="AW170" s="13" t="s">
        <v>38</v>
      </c>
      <c r="AX170" s="13" t="s">
        <v>77</v>
      </c>
      <c r="AY170" s="236" t="s">
        <v>161</v>
      </c>
    </row>
    <row r="171" s="13" customFormat="1">
      <c r="A171" s="13"/>
      <c r="B171" s="226"/>
      <c r="C171" s="227"/>
      <c r="D171" s="224" t="s">
        <v>174</v>
      </c>
      <c r="E171" s="228" t="s">
        <v>21</v>
      </c>
      <c r="F171" s="229" t="s">
        <v>1015</v>
      </c>
      <c r="G171" s="227"/>
      <c r="H171" s="230">
        <v>169</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174</v>
      </c>
      <c r="AU171" s="236" t="s">
        <v>87</v>
      </c>
      <c r="AV171" s="13" t="s">
        <v>87</v>
      </c>
      <c r="AW171" s="13" t="s">
        <v>38</v>
      </c>
      <c r="AX171" s="13" t="s">
        <v>77</v>
      </c>
      <c r="AY171" s="236" t="s">
        <v>161</v>
      </c>
    </row>
    <row r="172" s="14" customFormat="1">
      <c r="A172" s="14"/>
      <c r="B172" s="237"/>
      <c r="C172" s="238"/>
      <c r="D172" s="224" t="s">
        <v>174</v>
      </c>
      <c r="E172" s="239" t="s">
        <v>21</v>
      </c>
      <c r="F172" s="240" t="s">
        <v>177</v>
      </c>
      <c r="G172" s="238"/>
      <c r="H172" s="241">
        <v>574</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174</v>
      </c>
      <c r="AU172" s="247" t="s">
        <v>87</v>
      </c>
      <c r="AV172" s="14" t="s">
        <v>168</v>
      </c>
      <c r="AW172" s="14" t="s">
        <v>38</v>
      </c>
      <c r="AX172" s="14" t="s">
        <v>85</v>
      </c>
      <c r="AY172" s="247" t="s">
        <v>161</v>
      </c>
    </row>
    <row r="173" s="2" customFormat="1" ht="16.5" customHeight="1">
      <c r="A173" s="40"/>
      <c r="B173" s="41"/>
      <c r="C173" s="206" t="s">
        <v>255</v>
      </c>
      <c r="D173" s="206" t="s">
        <v>163</v>
      </c>
      <c r="E173" s="207" t="s">
        <v>1036</v>
      </c>
      <c r="F173" s="208" t="s">
        <v>1037</v>
      </c>
      <c r="G173" s="209" t="s">
        <v>956</v>
      </c>
      <c r="H173" s="210">
        <v>748.00400000000002</v>
      </c>
      <c r="I173" s="211"/>
      <c r="J173" s="212">
        <f>ROUND(I173*H173,2)</f>
        <v>0</v>
      </c>
      <c r="K173" s="208" t="s">
        <v>21</v>
      </c>
      <c r="L173" s="46"/>
      <c r="M173" s="213" t="s">
        <v>21</v>
      </c>
      <c r="N173" s="214" t="s">
        <v>48</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168</v>
      </c>
      <c r="AT173" s="217" t="s">
        <v>163</v>
      </c>
      <c r="AU173" s="217" t="s">
        <v>87</v>
      </c>
      <c r="AY173" s="19" t="s">
        <v>161</v>
      </c>
      <c r="BE173" s="218">
        <f>IF(N173="základní",J173,0)</f>
        <v>0</v>
      </c>
      <c r="BF173" s="218">
        <f>IF(N173="snížená",J173,0)</f>
        <v>0</v>
      </c>
      <c r="BG173" s="218">
        <f>IF(N173="zákl. přenesená",J173,0)</f>
        <v>0</v>
      </c>
      <c r="BH173" s="218">
        <f>IF(N173="sníž. přenesená",J173,0)</f>
        <v>0</v>
      </c>
      <c r="BI173" s="218">
        <f>IF(N173="nulová",J173,0)</f>
        <v>0</v>
      </c>
      <c r="BJ173" s="19" t="s">
        <v>85</v>
      </c>
      <c r="BK173" s="218">
        <f>ROUND(I173*H173,2)</f>
        <v>0</v>
      </c>
      <c r="BL173" s="19" t="s">
        <v>168</v>
      </c>
      <c r="BM173" s="217" t="s">
        <v>1038</v>
      </c>
    </row>
    <row r="174" s="13" customFormat="1">
      <c r="A174" s="13"/>
      <c r="B174" s="226"/>
      <c r="C174" s="227"/>
      <c r="D174" s="224" t="s">
        <v>174</v>
      </c>
      <c r="E174" s="228" t="s">
        <v>21</v>
      </c>
      <c r="F174" s="229" t="s">
        <v>960</v>
      </c>
      <c r="G174" s="227"/>
      <c r="H174" s="230">
        <v>94.094999999999999</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174</v>
      </c>
      <c r="AU174" s="236" t="s">
        <v>87</v>
      </c>
      <c r="AV174" s="13" t="s">
        <v>87</v>
      </c>
      <c r="AW174" s="13" t="s">
        <v>38</v>
      </c>
      <c r="AX174" s="13" t="s">
        <v>77</v>
      </c>
      <c r="AY174" s="236" t="s">
        <v>161</v>
      </c>
    </row>
    <row r="175" s="13" customFormat="1">
      <c r="A175" s="13"/>
      <c r="B175" s="226"/>
      <c r="C175" s="227"/>
      <c r="D175" s="224" t="s">
        <v>174</v>
      </c>
      <c r="E175" s="228" t="s">
        <v>21</v>
      </c>
      <c r="F175" s="229" t="s">
        <v>961</v>
      </c>
      <c r="G175" s="227"/>
      <c r="H175" s="230">
        <v>793.654</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174</v>
      </c>
      <c r="AU175" s="236" t="s">
        <v>87</v>
      </c>
      <c r="AV175" s="13" t="s">
        <v>87</v>
      </c>
      <c r="AW175" s="13" t="s">
        <v>38</v>
      </c>
      <c r="AX175" s="13" t="s">
        <v>77</v>
      </c>
      <c r="AY175" s="236" t="s">
        <v>161</v>
      </c>
    </row>
    <row r="176" s="13" customFormat="1">
      <c r="A176" s="13"/>
      <c r="B176" s="226"/>
      <c r="C176" s="227"/>
      <c r="D176" s="224" t="s">
        <v>174</v>
      </c>
      <c r="E176" s="228" t="s">
        <v>21</v>
      </c>
      <c r="F176" s="229" t="s">
        <v>966</v>
      </c>
      <c r="G176" s="227"/>
      <c r="H176" s="230">
        <v>182.655</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174</v>
      </c>
      <c r="AU176" s="236" t="s">
        <v>87</v>
      </c>
      <c r="AV176" s="13" t="s">
        <v>87</v>
      </c>
      <c r="AW176" s="13" t="s">
        <v>38</v>
      </c>
      <c r="AX176" s="13" t="s">
        <v>77</v>
      </c>
      <c r="AY176" s="236" t="s">
        <v>161</v>
      </c>
    </row>
    <row r="177" s="15" customFormat="1">
      <c r="A177" s="15"/>
      <c r="B177" s="258"/>
      <c r="C177" s="259"/>
      <c r="D177" s="224" t="s">
        <v>174</v>
      </c>
      <c r="E177" s="260" t="s">
        <v>21</v>
      </c>
      <c r="F177" s="261" t="s">
        <v>208</v>
      </c>
      <c r="G177" s="259"/>
      <c r="H177" s="262">
        <v>1070.404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174</v>
      </c>
      <c r="AU177" s="268" t="s">
        <v>87</v>
      </c>
      <c r="AV177" s="15" t="s">
        <v>185</v>
      </c>
      <c r="AW177" s="15" t="s">
        <v>38</v>
      </c>
      <c r="AX177" s="15" t="s">
        <v>77</v>
      </c>
      <c r="AY177" s="268" t="s">
        <v>161</v>
      </c>
    </row>
    <row r="178" s="13" customFormat="1">
      <c r="A178" s="13"/>
      <c r="B178" s="226"/>
      <c r="C178" s="227"/>
      <c r="D178" s="224" t="s">
        <v>174</v>
      </c>
      <c r="E178" s="228" t="s">
        <v>21</v>
      </c>
      <c r="F178" s="229" t="s">
        <v>1039</v>
      </c>
      <c r="G178" s="227"/>
      <c r="H178" s="230">
        <v>-322.39999999999998</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174</v>
      </c>
      <c r="AU178" s="236" t="s">
        <v>87</v>
      </c>
      <c r="AV178" s="13" t="s">
        <v>87</v>
      </c>
      <c r="AW178" s="13" t="s">
        <v>38</v>
      </c>
      <c r="AX178" s="13" t="s">
        <v>77</v>
      </c>
      <c r="AY178" s="236" t="s">
        <v>161</v>
      </c>
    </row>
    <row r="179" s="14" customFormat="1">
      <c r="A179" s="14"/>
      <c r="B179" s="237"/>
      <c r="C179" s="238"/>
      <c r="D179" s="224" t="s">
        <v>174</v>
      </c>
      <c r="E179" s="239" t="s">
        <v>21</v>
      </c>
      <c r="F179" s="240" t="s">
        <v>177</v>
      </c>
      <c r="G179" s="238"/>
      <c r="H179" s="241">
        <v>748.00400000000002</v>
      </c>
      <c r="I179" s="242"/>
      <c r="J179" s="238"/>
      <c r="K179" s="238"/>
      <c r="L179" s="243"/>
      <c r="M179" s="244"/>
      <c r="N179" s="245"/>
      <c r="O179" s="245"/>
      <c r="P179" s="245"/>
      <c r="Q179" s="245"/>
      <c r="R179" s="245"/>
      <c r="S179" s="245"/>
      <c r="T179" s="246"/>
      <c r="U179" s="14"/>
      <c r="V179" s="14"/>
      <c r="W179" s="14"/>
      <c r="X179" s="14"/>
      <c r="Y179" s="14"/>
      <c r="Z179" s="14"/>
      <c r="AA179" s="14"/>
      <c r="AB179" s="14"/>
      <c r="AC179" s="14"/>
      <c r="AD179" s="14"/>
      <c r="AE179" s="14"/>
      <c r="AT179" s="247" t="s">
        <v>174</v>
      </c>
      <c r="AU179" s="247" t="s">
        <v>87</v>
      </c>
      <c r="AV179" s="14" t="s">
        <v>168</v>
      </c>
      <c r="AW179" s="14" t="s">
        <v>38</v>
      </c>
      <c r="AX179" s="14" t="s">
        <v>85</v>
      </c>
      <c r="AY179" s="247" t="s">
        <v>161</v>
      </c>
    </row>
    <row r="180" s="12" customFormat="1" ht="22.8" customHeight="1">
      <c r="A180" s="12"/>
      <c r="B180" s="190"/>
      <c r="C180" s="191"/>
      <c r="D180" s="192" t="s">
        <v>76</v>
      </c>
      <c r="E180" s="204" t="s">
        <v>185</v>
      </c>
      <c r="F180" s="204" t="s">
        <v>197</v>
      </c>
      <c r="G180" s="191"/>
      <c r="H180" s="191"/>
      <c r="I180" s="194"/>
      <c r="J180" s="205">
        <f>BK180</f>
        <v>0</v>
      </c>
      <c r="K180" s="191"/>
      <c r="L180" s="196"/>
      <c r="M180" s="197"/>
      <c r="N180" s="198"/>
      <c r="O180" s="198"/>
      <c r="P180" s="199">
        <f>SUM(P181:P248)</f>
        <v>0</v>
      </c>
      <c r="Q180" s="198"/>
      <c r="R180" s="199">
        <f>SUM(R181:R248)</f>
        <v>18.555332650000004</v>
      </c>
      <c r="S180" s="198"/>
      <c r="T180" s="200">
        <f>SUM(T181:T248)</f>
        <v>0</v>
      </c>
      <c r="U180" s="12"/>
      <c r="V180" s="12"/>
      <c r="W180" s="12"/>
      <c r="X180" s="12"/>
      <c r="Y180" s="12"/>
      <c r="Z180" s="12"/>
      <c r="AA180" s="12"/>
      <c r="AB180" s="12"/>
      <c r="AC180" s="12"/>
      <c r="AD180" s="12"/>
      <c r="AE180" s="12"/>
      <c r="AR180" s="201" t="s">
        <v>85</v>
      </c>
      <c r="AT180" s="202" t="s">
        <v>76</v>
      </c>
      <c r="AU180" s="202" t="s">
        <v>85</v>
      </c>
      <c r="AY180" s="201" t="s">
        <v>161</v>
      </c>
      <c r="BK180" s="203">
        <f>SUM(BK181:BK248)</f>
        <v>0</v>
      </c>
    </row>
    <row r="181" s="2" customFormat="1" ht="37.8" customHeight="1">
      <c r="A181" s="40"/>
      <c r="B181" s="41"/>
      <c r="C181" s="206" t="s">
        <v>260</v>
      </c>
      <c r="D181" s="206" t="s">
        <v>163</v>
      </c>
      <c r="E181" s="207" t="s">
        <v>1040</v>
      </c>
      <c r="F181" s="208" t="s">
        <v>1041</v>
      </c>
      <c r="G181" s="209" t="s">
        <v>956</v>
      </c>
      <c r="H181" s="210">
        <v>33.054000000000002</v>
      </c>
      <c r="I181" s="211"/>
      <c r="J181" s="212">
        <f>ROUND(I181*H181,2)</f>
        <v>0</v>
      </c>
      <c r="K181" s="208" t="s">
        <v>167</v>
      </c>
      <c r="L181" s="46"/>
      <c r="M181" s="213" t="s">
        <v>21</v>
      </c>
      <c r="N181" s="214" t="s">
        <v>48</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168</v>
      </c>
      <c r="AT181" s="217" t="s">
        <v>163</v>
      </c>
      <c r="AU181" s="217" t="s">
        <v>87</v>
      </c>
      <c r="AY181" s="19" t="s">
        <v>161</v>
      </c>
      <c r="BE181" s="218">
        <f>IF(N181="základní",J181,0)</f>
        <v>0</v>
      </c>
      <c r="BF181" s="218">
        <f>IF(N181="snížená",J181,0)</f>
        <v>0</v>
      </c>
      <c r="BG181" s="218">
        <f>IF(N181="zákl. přenesená",J181,0)</f>
        <v>0</v>
      </c>
      <c r="BH181" s="218">
        <f>IF(N181="sníž. přenesená",J181,0)</f>
        <v>0</v>
      </c>
      <c r="BI181" s="218">
        <f>IF(N181="nulová",J181,0)</f>
        <v>0</v>
      </c>
      <c r="BJ181" s="19" t="s">
        <v>85</v>
      </c>
      <c r="BK181" s="218">
        <f>ROUND(I181*H181,2)</f>
        <v>0</v>
      </c>
      <c r="BL181" s="19" t="s">
        <v>168</v>
      </c>
      <c r="BM181" s="217" t="s">
        <v>1042</v>
      </c>
    </row>
    <row r="182" s="2" customFormat="1">
      <c r="A182" s="40"/>
      <c r="B182" s="41"/>
      <c r="C182" s="42"/>
      <c r="D182" s="219" t="s">
        <v>170</v>
      </c>
      <c r="E182" s="42"/>
      <c r="F182" s="220" t="s">
        <v>1043</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170</v>
      </c>
      <c r="AU182" s="19" t="s">
        <v>87</v>
      </c>
    </row>
    <row r="183" s="2" customFormat="1">
      <c r="A183" s="40"/>
      <c r="B183" s="41"/>
      <c r="C183" s="42"/>
      <c r="D183" s="224" t="s">
        <v>172</v>
      </c>
      <c r="E183" s="42"/>
      <c r="F183" s="225" t="s">
        <v>1044</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172</v>
      </c>
      <c r="AU183" s="19" t="s">
        <v>87</v>
      </c>
    </row>
    <row r="184" s="2" customFormat="1">
      <c r="A184" s="40"/>
      <c r="B184" s="41"/>
      <c r="C184" s="42"/>
      <c r="D184" s="224" t="s">
        <v>183</v>
      </c>
      <c r="E184" s="42"/>
      <c r="F184" s="225" t="s">
        <v>1045</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183</v>
      </c>
      <c r="AU184" s="19" t="s">
        <v>87</v>
      </c>
    </row>
    <row r="185" s="13" customFormat="1">
      <c r="A185" s="13"/>
      <c r="B185" s="226"/>
      <c r="C185" s="227"/>
      <c r="D185" s="224" t="s">
        <v>174</v>
      </c>
      <c r="E185" s="228" t="s">
        <v>21</v>
      </c>
      <c r="F185" s="229" t="s">
        <v>1046</v>
      </c>
      <c r="G185" s="227"/>
      <c r="H185" s="230">
        <v>32.984999999999999</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174</v>
      </c>
      <c r="AU185" s="236" t="s">
        <v>87</v>
      </c>
      <c r="AV185" s="13" t="s">
        <v>87</v>
      </c>
      <c r="AW185" s="13" t="s">
        <v>38</v>
      </c>
      <c r="AX185" s="13" t="s">
        <v>77</v>
      </c>
      <c r="AY185" s="236" t="s">
        <v>161</v>
      </c>
    </row>
    <row r="186" s="13" customFormat="1">
      <c r="A186" s="13"/>
      <c r="B186" s="226"/>
      <c r="C186" s="227"/>
      <c r="D186" s="224" t="s">
        <v>174</v>
      </c>
      <c r="E186" s="228" t="s">
        <v>21</v>
      </c>
      <c r="F186" s="229" t="s">
        <v>1047</v>
      </c>
      <c r="G186" s="227"/>
      <c r="H186" s="230">
        <v>0.069000000000000006</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174</v>
      </c>
      <c r="AU186" s="236" t="s">
        <v>87</v>
      </c>
      <c r="AV186" s="13" t="s">
        <v>87</v>
      </c>
      <c r="AW186" s="13" t="s">
        <v>38</v>
      </c>
      <c r="AX186" s="13" t="s">
        <v>77</v>
      </c>
      <c r="AY186" s="236" t="s">
        <v>161</v>
      </c>
    </row>
    <row r="187" s="14" customFormat="1">
      <c r="A187" s="14"/>
      <c r="B187" s="237"/>
      <c r="C187" s="238"/>
      <c r="D187" s="224" t="s">
        <v>174</v>
      </c>
      <c r="E187" s="239" t="s">
        <v>21</v>
      </c>
      <c r="F187" s="240" t="s">
        <v>177</v>
      </c>
      <c r="G187" s="238"/>
      <c r="H187" s="241">
        <v>33.054000000000002</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174</v>
      </c>
      <c r="AU187" s="247" t="s">
        <v>87</v>
      </c>
      <c r="AV187" s="14" t="s">
        <v>168</v>
      </c>
      <c r="AW187" s="14" t="s">
        <v>38</v>
      </c>
      <c r="AX187" s="14" t="s">
        <v>85</v>
      </c>
      <c r="AY187" s="247" t="s">
        <v>161</v>
      </c>
    </row>
    <row r="188" s="2" customFormat="1" ht="37.8" customHeight="1">
      <c r="A188" s="40"/>
      <c r="B188" s="41"/>
      <c r="C188" s="206" t="s">
        <v>265</v>
      </c>
      <c r="D188" s="206" t="s">
        <v>163</v>
      </c>
      <c r="E188" s="207" t="s">
        <v>1048</v>
      </c>
      <c r="F188" s="208" t="s">
        <v>1049</v>
      </c>
      <c r="G188" s="209" t="s">
        <v>956</v>
      </c>
      <c r="H188" s="210">
        <v>471.762</v>
      </c>
      <c r="I188" s="211"/>
      <c r="J188" s="212">
        <f>ROUND(I188*H188,2)</f>
        <v>0</v>
      </c>
      <c r="K188" s="208" t="s">
        <v>167</v>
      </c>
      <c r="L188" s="46"/>
      <c r="M188" s="213" t="s">
        <v>21</v>
      </c>
      <c r="N188" s="214" t="s">
        <v>48</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168</v>
      </c>
      <c r="AT188" s="217" t="s">
        <v>163</v>
      </c>
      <c r="AU188" s="217" t="s">
        <v>87</v>
      </c>
      <c r="AY188" s="19" t="s">
        <v>161</v>
      </c>
      <c r="BE188" s="218">
        <f>IF(N188="základní",J188,0)</f>
        <v>0</v>
      </c>
      <c r="BF188" s="218">
        <f>IF(N188="snížená",J188,0)</f>
        <v>0</v>
      </c>
      <c r="BG188" s="218">
        <f>IF(N188="zákl. přenesená",J188,0)</f>
        <v>0</v>
      </c>
      <c r="BH188" s="218">
        <f>IF(N188="sníž. přenesená",J188,0)</f>
        <v>0</v>
      </c>
      <c r="BI188" s="218">
        <f>IF(N188="nulová",J188,0)</f>
        <v>0</v>
      </c>
      <c r="BJ188" s="19" t="s">
        <v>85</v>
      </c>
      <c r="BK188" s="218">
        <f>ROUND(I188*H188,2)</f>
        <v>0</v>
      </c>
      <c r="BL188" s="19" t="s">
        <v>168</v>
      </c>
      <c r="BM188" s="217" t="s">
        <v>1050</v>
      </c>
    </row>
    <row r="189" s="2" customFormat="1">
      <c r="A189" s="40"/>
      <c r="B189" s="41"/>
      <c r="C189" s="42"/>
      <c r="D189" s="219" t="s">
        <v>170</v>
      </c>
      <c r="E189" s="42"/>
      <c r="F189" s="220" t="s">
        <v>1051</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170</v>
      </c>
      <c r="AU189" s="19" t="s">
        <v>87</v>
      </c>
    </row>
    <row r="190" s="2" customFormat="1">
      <c r="A190" s="40"/>
      <c r="B190" s="41"/>
      <c r="C190" s="42"/>
      <c r="D190" s="224" t="s">
        <v>172</v>
      </c>
      <c r="E190" s="42"/>
      <c r="F190" s="225" t="s">
        <v>1044</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172</v>
      </c>
      <c r="AU190" s="19" t="s">
        <v>87</v>
      </c>
    </row>
    <row r="191" s="2" customFormat="1">
      <c r="A191" s="40"/>
      <c r="B191" s="41"/>
      <c r="C191" s="42"/>
      <c r="D191" s="224" t="s">
        <v>183</v>
      </c>
      <c r="E191" s="42"/>
      <c r="F191" s="225" t="s">
        <v>1052</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183</v>
      </c>
      <c r="AU191" s="19" t="s">
        <v>87</v>
      </c>
    </row>
    <row r="192" s="13" customFormat="1">
      <c r="A192" s="13"/>
      <c r="B192" s="226"/>
      <c r="C192" s="227"/>
      <c r="D192" s="224" t="s">
        <v>174</v>
      </c>
      <c r="E192" s="228" t="s">
        <v>21</v>
      </c>
      <c r="F192" s="229" t="s">
        <v>1053</v>
      </c>
      <c r="G192" s="227"/>
      <c r="H192" s="230">
        <v>377.19999999999999</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174</v>
      </c>
      <c r="AU192" s="236" t="s">
        <v>87</v>
      </c>
      <c r="AV192" s="13" t="s">
        <v>87</v>
      </c>
      <c r="AW192" s="13" t="s">
        <v>38</v>
      </c>
      <c r="AX192" s="13" t="s">
        <v>77</v>
      </c>
      <c r="AY192" s="236" t="s">
        <v>161</v>
      </c>
    </row>
    <row r="193" s="13" customFormat="1">
      <c r="A193" s="13"/>
      <c r="B193" s="226"/>
      <c r="C193" s="227"/>
      <c r="D193" s="224" t="s">
        <v>174</v>
      </c>
      <c r="E193" s="228" t="s">
        <v>21</v>
      </c>
      <c r="F193" s="229" t="s">
        <v>1054</v>
      </c>
      <c r="G193" s="227"/>
      <c r="H193" s="230">
        <v>16.614000000000001</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174</v>
      </c>
      <c r="AU193" s="236" t="s">
        <v>87</v>
      </c>
      <c r="AV193" s="13" t="s">
        <v>87</v>
      </c>
      <c r="AW193" s="13" t="s">
        <v>38</v>
      </c>
      <c r="AX193" s="13" t="s">
        <v>77</v>
      </c>
      <c r="AY193" s="236" t="s">
        <v>161</v>
      </c>
    </row>
    <row r="194" s="15" customFormat="1">
      <c r="A194" s="15"/>
      <c r="B194" s="258"/>
      <c r="C194" s="259"/>
      <c r="D194" s="224" t="s">
        <v>174</v>
      </c>
      <c r="E194" s="260" t="s">
        <v>21</v>
      </c>
      <c r="F194" s="261" t="s">
        <v>208</v>
      </c>
      <c r="G194" s="259"/>
      <c r="H194" s="262">
        <v>393.81400000000002</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174</v>
      </c>
      <c r="AU194" s="268" t="s">
        <v>87</v>
      </c>
      <c r="AV194" s="15" t="s">
        <v>185</v>
      </c>
      <c r="AW194" s="15" t="s">
        <v>38</v>
      </c>
      <c r="AX194" s="15" t="s">
        <v>77</v>
      </c>
      <c r="AY194" s="268" t="s">
        <v>161</v>
      </c>
    </row>
    <row r="195" s="13" customFormat="1">
      <c r="A195" s="13"/>
      <c r="B195" s="226"/>
      <c r="C195" s="227"/>
      <c r="D195" s="224" t="s">
        <v>174</v>
      </c>
      <c r="E195" s="228" t="s">
        <v>21</v>
      </c>
      <c r="F195" s="229" t="s">
        <v>1055</v>
      </c>
      <c r="G195" s="227"/>
      <c r="H195" s="230">
        <v>26.460000000000001</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174</v>
      </c>
      <c r="AU195" s="236" t="s">
        <v>87</v>
      </c>
      <c r="AV195" s="13" t="s">
        <v>87</v>
      </c>
      <c r="AW195" s="13" t="s">
        <v>38</v>
      </c>
      <c r="AX195" s="13" t="s">
        <v>77</v>
      </c>
      <c r="AY195" s="236" t="s">
        <v>161</v>
      </c>
    </row>
    <row r="196" s="13" customFormat="1">
      <c r="A196" s="13"/>
      <c r="B196" s="226"/>
      <c r="C196" s="227"/>
      <c r="D196" s="224" t="s">
        <v>174</v>
      </c>
      <c r="E196" s="228" t="s">
        <v>21</v>
      </c>
      <c r="F196" s="229" t="s">
        <v>1056</v>
      </c>
      <c r="G196" s="227"/>
      <c r="H196" s="230">
        <v>4.4100000000000001</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174</v>
      </c>
      <c r="AU196" s="236" t="s">
        <v>87</v>
      </c>
      <c r="AV196" s="13" t="s">
        <v>87</v>
      </c>
      <c r="AW196" s="13" t="s">
        <v>38</v>
      </c>
      <c r="AX196" s="13" t="s">
        <v>77</v>
      </c>
      <c r="AY196" s="236" t="s">
        <v>161</v>
      </c>
    </row>
    <row r="197" s="13" customFormat="1">
      <c r="A197" s="13"/>
      <c r="B197" s="226"/>
      <c r="C197" s="227"/>
      <c r="D197" s="224" t="s">
        <v>174</v>
      </c>
      <c r="E197" s="228" t="s">
        <v>21</v>
      </c>
      <c r="F197" s="229" t="s">
        <v>1057</v>
      </c>
      <c r="G197" s="227"/>
      <c r="H197" s="230">
        <v>43.588000000000001</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174</v>
      </c>
      <c r="AU197" s="236" t="s">
        <v>87</v>
      </c>
      <c r="AV197" s="13" t="s">
        <v>87</v>
      </c>
      <c r="AW197" s="13" t="s">
        <v>38</v>
      </c>
      <c r="AX197" s="13" t="s">
        <v>77</v>
      </c>
      <c r="AY197" s="236" t="s">
        <v>161</v>
      </c>
    </row>
    <row r="198" s="13" customFormat="1">
      <c r="A198" s="13"/>
      <c r="B198" s="226"/>
      <c r="C198" s="227"/>
      <c r="D198" s="224" t="s">
        <v>174</v>
      </c>
      <c r="E198" s="228" t="s">
        <v>21</v>
      </c>
      <c r="F198" s="229" t="s">
        <v>1058</v>
      </c>
      <c r="G198" s="227"/>
      <c r="H198" s="230">
        <v>3.4900000000000002</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174</v>
      </c>
      <c r="AU198" s="236" t="s">
        <v>87</v>
      </c>
      <c r="AV198" s="13" t="s">
        <v>87</v>
      </c>
      <c r="AW198" s="13" t="s">
        <v>38</v>
      </c>
      <c r="AX198" s="13" t="s">
        <v>77</v>
      </c>
      <c r="AY198" s="236" t="s">
        <v>161</v>
      </c>
    </row>
    <row r="199" s="14" customFormat="1">
      <c r="A199" s="14"/>
      <c r="B199" s="237"/>
      <c r="C199" s="238"/>
      <c r="D199" s="224" t="s">
        <v>174</v>
      </c>
      <c r="E199" s="239" t="s">
        <v>21</v>
      </c>
      <c r="F199" s="240" t="s">
        <v>177</v>
      </c>
      <c r="G199" s="238"/>
      <c r="H199" s="241">
        <v>471.762</v>
      </c>
      <c r="I199" s="242"/>
      <c r="J199" s="238"/>
      <c r="K199" s="238"/>
      <c r="L199" s="243"/>
      <c r="M199" s="244"/>
      <c r="N199" s="245"/>
      <c r="O199" s="245"/>
      <c r="P199" s="245"/>
      <c r="Q199" s="245"/>
      <c r="R199" s="245"/>
      <c r="S199" s="245"/>
      <c r="T199" s="246"/>
      <c r="U199" s="14"/>
      <c r="V199" s="14"/>
      <c r="W199" s="14"/>
      <c r="X199" s="14"/>
      <c r="Y199" s="14"/>
      <c r="Z199" s="14"/>
      <c r="AA199" s="14"/>
      <c r="AB199" s="14"/>
      <c r="AC199" s="14"/>
      <c r="AD199" s="14"/>
      <c r="AE199" s="14"/>
      <c r="AT199" s="247" t="s">
        <v>174</v>
      </c>
      <c r="AU199" s="247" t="s">
        <v>87</v>
      </c>
      <c r="AV199" s="14" t="s">
        <v>168</v>
      </c>
      <c r="AW199" s="14" t="s">
        <v>38</v>
      </c>
      <c r="AX199" s="14" t="s">
        <v>85</v>
      </c>
      <c r="AY199" s="247" t="s">
        <v>161</v>
      </c>
    </row>
    <row r="200" s="2" customFormat="1" ht="37.8" customHeight="1">
      <c r="A200" s="40"/>
      <c r="B200" s="41"/>
      <c r="C200" s="206" t="s">
        <v>270</v>
      </c>
      <c r="D200" s="206" t="s">
        <v>163</v>
      </c>
      <c r="E200" s="207" t="s">
        <v>1059</v>
      </c>
      <c r="F200" s="208" t="s">
        <v>1060</v>
      </c>
      <c r="G200" s="209" t="s">
        <v>188</v>
      </c>
      <c r="H200" s="210">
        <v>196.51300000000001</v>
      </c>
      <c r="I200" s="211"/>
      <c r="J200" s="212">
        <f>ROUND(I200*H200,2)</f>
        <v>0</v>
      </c>
      <c r="K200" s="208" t="s">
        <v>167</v>
      </c>
      <c r="L200" s="46"/>
      <c r="M200" s="213" t="s">
        <v>21</v>
      </c>
      <c r="N200" s="214" t="s">
        <v>48</v>
      </c>
      <c r="O200" s="86"/>
      <c r="P200" s="215">
        <f>O200*H200</f>
        <v>0</v>
      </c>
      <c r="Q200" s="215">
        <v>0.0086499999999999997</v>
      </c>
      <c r="R200" s="215">
        <f>Q200*H200</f>
        <v>1.69983745</v>
      </c>
      <c r="S200" s="215">
        <v>0</v>
      </c>
      <c r="T200" s="216">
        <f>S200*H200</f>
        <v>0</v>
      </c>
      <c r="U200" s="40"/>
      <c r="V200" s="40"/>
      <c r="W200" s="40"/>
      <c r="X200" s="40"/>
      <c r="Y200" s="40"/>
      <c r="Z200" s="40"/>
      <c r="AA200" s="40"/>
      <c r="AB200" s="40"/>
      <c r="AC200" s="40"/>
      <c r="AD200" s="40"/>
      <c r="AE200" s="40"/>
      <c r="AR200" s="217" t="s">
        <v>168</v>
      </c>
      <c r="AT200" s="217" t="s">
        <v>163</v>
      </c>
      <c r="AU200" s="217" t="s">
        <v>87</v>
      </c>
      <c r="AY200" s="19" t="s">
        <v>161</v>
      </c>
      <c r="BE200" s="218">
        <f>IF(N200="základní",J200,0)</f>
        <v>0</v>
      </c>
      <c r="BF200" s="218">
        <f>IF(N200="snížená",J200,0)</f>
        <v>0</v>
      </c>
      <c r="BG200" s="218">
        <f>IF(N200="zákl. přenesená",J200,0)</f>
        <v>0</v>
      </c>
      <c r="BH200" s="218">
        <f>IF(N200="sníž. přenesená",J200,0)</f>
        <v>0</v>
      </c>
      <c r="BI200" s="218">
        <f>IF(N200="nulová",J200,0)</f>
        <v>0</v>
      </c>
      <c r="BJ200" s="19" t="s">
        <v>85</v>
      </c>
      <c r="BK200" s="218">
        <f>ROUND(I200*H200,2)</f>
        <v>0</v>
      </c>
      <c r="BL200" s="19" t="s">
        <v>168</v>
      </c>
      <c r="BM200" s="217" t="s">
        <v>1061</v>
      </c>
    </row>
    <row r="201" s="2" customFormat="1">
      <c r="A201" s="40"/>
      <c r="B201" s="41"/>
      <c r="C201" s="42"/>
      <c r="D201" s="219" t="s">
        <v>170</v>
      </c>
      <c r="E201" s="42"/>
      <c r="F201" s="220" t="s">
        <v>1062</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170</v>
      </c>
      <c r="AU201" s="19" t="s">
        <v>87</v>
      </c>
    </row>
    <row r="202" s="2" customFormat="1">
      <c r="A202" s="40"/>
      <c r="B202" s="41"/>
      <c r="C202" s="42"/>
      <c r="D202" s="224" t="s">
        <v>172</v>
      </c>
      <c r="E202" s="42"/>
      <c r="F202" s="225" t="s">
        <v>1063</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172</v>
      </c>
      <c r="AU202" s="19" t="s">
        <v>87</v>
      </c>
    </row>
    <row r="203" s="13" customFormat="1">
      <c r="A203" s="13"/>
      <c r="B203" s="226"/>
      <c r="C203" s="227"/>
      <c r="D203" s="224" t="s">
        <v>174</v>
      </c>
      <c r="E203" s="228" t="s">
        <v>21</v>
      </c>
      <c r="F203" s="229" t="s">
        <v>1064</v>
      </c>
      <c r="G203" s="227"/>
      <c r="H203" s="230">
        <v>21.600000000000001</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174</v>
      </c>
      <c r="AU203" s="236" t="s">
        <v>87</v>
      </c>
      <c r="AV203" s="13" t="s">
        <v>87</v>
      </c>
      <c r="AW203" s="13" t="s">
        <v>38</v>
      </c>
      <c r="AX203" s="13" t="s">
        <v>77</v>
      </c>
      <c r="AY203" s="236" t="s">
        <v>161</v>
      </c>
    </row>
    <row r="204" s="13" customFormat="1">
      <c r="A204" s="13"/>
      <c r="B204" s="226"/>
      <c r="C204" s="227"/>
      <c r="D204" s="224" t="s">
        <v>174</v>
      </c>
      <c r="E204" s="228" t="s">
        <v>21</v>
      </c>
      <c r="F204" s="229" t="s">
        <v>1065</v>
      </c>
      <c r="G204" s="227"/>
      <c r="H204" s="230">
        <v>24.433</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174</v>
      </c>
      <c r="AU204" s="236" t="s">
        <v>87</v>
      </c>
      <c r="AV204" s="13" t="s">
        <v>87</v>
      </c>
      <c r="AW204" s="13" t="s">
        <v>38</v>
      </c>
      <c r="AX204" s="13" t="s">
        <v>77</v>
      </c>
      <c r="AY204" s="236" t="s">
        <v>161</v>
      </c>
    </row>
    <row r="205" s="13" customFormat="1">
      <c r="A205" s="13"/>
      <c r="B205" s="226"/>
      <c r="C205" s="227"/>
      <c r="D205" s="224" t="s">
        <v>174</v>
      </c>
      <c r="E205" s="228" t="s">
        <v>21</v>
      </c>
      <c r="F205" s="229" t="s">
        <v>1066</v>
      </c>
      <c r="G205" s="227"/>
      <c r="H205" s="230">
        <v>13.83</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174</v>
      </c>
      <c r="AU205" s="236" t="s">
        <v>87</v>
      </c>
      <c r="AV205" s="13" t="s">
        <v>87</v>
      </c>
      <c r="AW205" s="13" t="s">
        <v>38</v>
      </c>
      <c r="AX205" s="13" t="s">
        <v>77</v>
      </c>
      <c r="AY205" s="236" t="s">
        <v>161</v>
      </c>
    </row>
    <row r="206" s="15" customFormat="1">
      <c r="A206" s="15"/>
      <c r="B206" s="258"/>
      <c r="C206" s="259"/>
      <c r="D206" s="224" t="s">
        <v>174</v>
      </c>
      <c r="E206" s="260" t="s">
        <v>21</v>
      </c>
      <c r="F206" s="261" t="s">
        <v>208</v>
      </c>
      <c r="G206" s="259"/>
      <c r="H206" s="262">
        <v>59.863</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174</v>
      </c>
      <c r="AU206" s="268" t="s">
        <v>87</v>
      </c>
      <c r="AV206" s="15" t="s">
        <v>185</v>
      </c>
      <c r="AW206" s="15" t="s">
        <v>38</v>
      </c>
      <c r="AX206" s="15" t="s">
        <v>77</v>
      </c>
      <c r="AY206" s="268" t="s">
        <v>161</v>
      </c>
    </row>
    <row r="207" s="13" customFormat="1">
      <c r="A207" s="13"/>
      <c r="B207" s="226"/>
      <c r="C207" s="227"/>
      <c r="D207" s="224" t="s">
        <v>174</v>
      </c>
      <c r="E207" s="228" t="s">
        <v>21</v>
      </c>
      <c r="F207" s="229" t="s">
        <v>1067</v>
      </c>
      <c r="G207" s="227"/>
      <c r="H207" s="230">
        <v>0.56000000000000005</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174</v>
      </c>
      <c r="AU207" s="236" t="s">
        <v>87</v>
      </c>
      <c r="AV207" s="13" t="s">
        <v>87</v>
      </c>
      <c r="AW207" s="13" t="s">
        <v>38</v>
      </c>
      <c r="AX207" s="13" t="s">
        <v>77</v>
      </c>
      <c r="AY207" s="236" t="s">
        <v>161</v>
      </c>
    </row>
    <row r="208" s="13" customFormat="1">
      <c r="A208" s="13"/>
      <c r="B208" s="226"/>
      <c r="C208" s="227"/>
      <c r="D208" s="224" t="s">
        <v>174</v>
      </c>
      <c r="E208" s="228" t="s">
        <v>21</v>
      </c>
      <c r="F208" s="229" t="s">
        <v>1068</v>
      </c>
      <c r="G208" s="227"/>
      <c r="H208" s="230">
        <v>0.35999999999999999</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174</v>
      </c>
      <c r="AU208" s="236" t="s">
        <v>87</v>
      </c>
      <c r="AV208" s="13" t="s">
        <v>87</v>
      </c>
      <c r="AW208" s="13" t="s">
        <v>38</v>
      </c>
      <c r="AX208" s="13" t="s">
        <v>77</v>
      </c>
      <c r="AY208" s="236" t="s">
        <v>161</v>
      </c>
    </row>
    <row r="209" s="13" customFormat="1">
      <c r="A209" s="13"/>
      <c r="B209" s="226"/>
      <c r="C209" s="227"/>
      <c r="D209" s="224" t="s">
        <v>174</v>
      </c>
      <c r="E209" s="228" t="s">
        <v>21</v>
      </c>
      <c r="F209" s="229" t="s">
        <v>1069</v>
      </c>
      <c r="G209" s="227"/>
      <c r="H209" s="230">
        <v>16.524999999999999</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174</v>
      </c>
      <c r="AU209" s="236" t="s">
        <v>87</v>
      </c>
      <c r="AV209" s="13" t="s">
        <v>87</v>
      </c>
      <c r="AW209" s="13" t="s">
        <v>38</v>
      </c>
      <c r="AX209" s="13" t="s">
        <v>77</v>
      </c>
      <c r="AY209" s="236" t="s">
        <v>161</v>
      </c>
    </row>
    <row r="210" s="15" customFormat="1">
      <c r="A210" s="15"/>
      <c r="B210" s="258"/>
      <c r="C210" s="259"/>
      <c r="D210" s="224" t="s">
        <v>174</v>
      </c>
      <c r="E210" s="260" t="s">
        <v>21</v>
      </c>
      <c r="F210" s="261" t="s">
        <v>208</v>
      </c>
      <c r="G210" s="259"/>
      <c r="H210" s="262">
        <v>17.445</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174</v>
      </c>
      <c r="AU210" s="268" t="s">
        <v>87</v>
      </c>
      <c r="AV210" s="15" t="s">
        <v>185</v>
      </c>
      <c r="AW210" s="15" t="s">
        <v>38</v>
      </c>
      <c r="AX210" s="15" t="s">
        <v>77</v>
      </c>
      <c r="AY210" s="268" t="s">
        <v>161</v>
      </c>
    </row>
    <row r="211" s="13" customFormat="1">
      <c r="A211" s="13"/>
      <c r="B211" s="226"/>
      <c r="C211" s="227"/>
      <c r="D211" s="224" t="s">
        <v>174</v>
      </c>
      <c r="E211" s="228" t="s">
        <v>21</v>
      </c>
      <c r="F211" s="229" t="s">
        <v>1070</v>
      </c>
      <c r="G211" s="227"/>
      <c r="H211" s="230">
        <v>37</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174</v>
      </c>
      <c r="AU211" s="236" t="s">
        <v>87</v>
      </c>
      <c r="AV211" s="13" t="s">
        <v>87</v>
      </c>
      <c r="AW211" s="13" t="s">
        <v>38</v>
      </c>
      <c r="AX211" s="13" t="s">
        <v>77</v>
      </c>
      <c r="AY211" s="236" t="s">
        <v>161</v>
      </c>
    </row>
    <row r="212" s="13" customFormat="1">
      <c r="A212" s="13"/>
      <c r="B212" s="226"/>
      <c r="C212" s="227"/>
      <c r="D212" s="224" t="s">
        <v>174</v>
      </c>
      <c r="E212" s="228" t="s">
        <v>21</v>
      </c>
      <c r="F212" s="229" t="s">
        <v>1071</v>
      </c>
      <c r="G212" s="227"/>
      <c r="H212" s="230">
        <v>24.48</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174</v>
      </c>
      <c r="AU212" s="236" t="s">
        <v>87</v>
      </c>
      <c r="AV212" s="13" t="s">
        <v>87</v>
      </c>
      <c r="AW212" s="13" t="s">
        <v>38</v>
      </c>
      <c r="AX212" s="13" t="s">
        <v>77</v>
      </c>
      <c r="AY212" s="236" t="s">
        <v>161</v>
      </c>
    </row>
    <row r="213" s="13" customFormat="1">
      <c r="A213" s="13"/>
      <c r="B213" s="226"/>
      <c r="C213" s="227"/>
      <c r="D213" s="224" t="s">
        <v>174</v>
      </c>
      <c r="E213" s="228" t="s">
        <v>21</v>
      </c>
      <c r="F213" s="229" t="s">
        <v>1072</v>
      </c>
      <c r="G213" s="227"/>
      <c r="H213" s="230">
        <v>5.4000000000000004</v>
      </c>
      <c r="I213" s="231"/>
      <c r="J213" s="227"/>
      <c r="K213" s="227"/>
      <c r="L213" s="232"/>
      <c r="M213" s="233"/>
      <c r="N213" s="234"/>
      <c r="O213" s="234"/>
      <c r="P213" s="234"/>
      <c r="Q213" s="234"/>
      <c r="R213" s="234"/>
      <c r="S213" s="234"/>
      <c r="T213" s="235"/>
      <c r="U213" s="13"/>
      <c r="V213" s="13"/>
      <c r="W213" s="13"/>
      <c r="X213" s="13"/>
      <c r="Y213" s="13"/>
      <c r="Z213" s="13"/>
      <c r="AA213" s="13"/>
      <c r="AB213" s="13"/>
      <c r="AC213" s="13"/>
      <c r="AD213" s="13"/>
      <c r="AE213" s="13"/>
      <c r="AT213" s="236" t="s">
        <v>174</v>
      </c>
      <c r="AU213" s="236" t="s">
        <v>87</v>
      </c>
      <c r="AV213" s="13" t="s">
        <v>87</v>
      </c>
      <c r="AW213" s="13" t="s">
        <v>38</v>
      </c>
      <c r="AX213" s="13" t="s">
        <v>77</v>
      </c>
      <c r="AY213" s="236" t="s">
        <v>161</v>
      </c>
    </row>
    <row r="214" s="13" customFormat="1">
      <c r="A214" s="13"/>
      <c r="B214" s="226"/>
      <c r="C214" s="227"/>
      <c r="D214" s="224" t="s">
        <v>174</v>
      </c>
      <c r="E214" s="228" t="s">
        <v>21</v>
      </c>
      <c r="F214" s="229" t="s">
        <v>1073</v>
      </c>
      <c r="G214" s="227"/>
      <c r="H214" s="230">
        <v>17.16</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174</v>
      </c>
      <c r="AU214" s="236" t="s">
        <v>87</v>
      </c>
      <c r="AV214" s="13" t="s">
        <v>87</v>
      </c>
      <c r="AW214" s="13" t="s">
        <v>38</v>
      </c>
      <c r="AX214" s="13" t="s">
        <v>77</v>
      </c>
      <c r="AY214" s="236" t="s">
        <v>161</v>
      </c>
    </row>
    <row r="215" s="13" customFormat="1">
      <c r="A215" s="13"/>
      <c r="B215" s="226"/>
      <c r="C215" s="227"/>
      <c r="D215" s="224" t="s">
        <v>174</v>
      </c>
      <c r="E215" s="228" t="s">
        <v>21</v>
      </c>
      <c r="F215" s="229" t="s">
        <v>1074</v>
      </c>
      <c r="G215" s="227"/>
      <c r="H215" s="230">
        <v>18.347999999999999</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174</v>
      </c>
      <c r="AU215" s="236" t="s">
        <v>87</v>
      </c>
      <c r="AV215" s="13" t="s">
        <v>87</v>
      </c>
      <c r="AW215" s="13" t="s">
        <v>38</v>
      </c>
      <c r="AX215" s="13" t="s">
        <v>77</v>
      </c>
      <c r="AY215" s="236" t="s">
        <v>161</v>
      </c>
    </row>
    <row r="216" s="13" customFormat="1">
      <c r="A216" s="13"/>
      <c r="B216" s="226"/>
      <c r="C216" s="227"/>
      <c r="D216" s="224" t="s">
        <v>174</v>
      </c>
      <c r="E216" s="228" t="s">
        <v>21</v>
      </c>
      <c r="F216" s="229" t="s">
        <v>1075</v>
      </c>
      <c r="G216" s="227"/>
      <c r="H216" s="230">
        <v>0.91000000000000003</v>
      </c>
      <c r="I216" s="231"/>
      <c r="J216" s="227"/>
      <c r="K216" s="227"/>
      <c r="L216" s="232"/>
      <c r="M216" s="233"/>
      <c r="N216" s="234"/>
      <c r="O216" s="234"/>
      <c r="P216" s="234"/>
      <c r="Q216" s="234"/>
      <c r="R216" s="234"/>
      <c r="S216" s="234"/>
      <c r="T216" s="235"/>
      <c r="U216" s="13"/>
      <c r="V216" s="13"/>
      <c r="W216" s="13"/>
      <c r="X216" s="13"/>
      <c r="Y216" s="13"/>
      <c r="Z216" s="13"/>
      <c r="AA216" s="13"/>
      <c r="AB216" s="13"/>
      <c r="AC216" s="13"/>
      <c r="AD216" s="13"/>
      <c r="AE216" s="13"/>
      <c r="AT216" s="236" t="s">
        <v>174</v>
      </c>
      <c r="AU216" s="236" t="s">
        <v>87</v>
      </c>
      <c r="AV216" s="13" t="s">
        <v>87</v>
      </c>
      <c r="AW216" s="13" t="s">
        <v>38</v>
      </c>
      <c r="AX216" s="13" t="s">
        <v>77</v>
      </c>
      <c r="AY216" s="236" t="s">
        <v>161</v>
      </c>
    </row>
    <row r="217" s="13" customFormat="1">
      <c r="A217" s="13"/>
      <c r="B217" s="226"/>
      <c r="C217" s="227"/>
      <c r="D217" s="224" t="s">
        <v>174</v>
      </c>
      <c r="E217" s="228" t="s">
        <v>21</v>
      </c>
      <c r="F217" s="229" t="s">
        <v>1076</v>
      </c>
      <c r="G217" s="227"/>
      <c r="H217" s="230">
        <v>5.46</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174</v>
      </c>
      <c r="AU217" s="236" t="s">
        <v>87</v>
      </c>
      <c r="AV217" s="13" t="s">
        <v>87</v>
      </c>
      <c r="AW217" s="13" t="s">
        <v>38</v>
      </c>
      <c r="AX217" s="13" t="s">
        <v>77</v>
      </c>
      <c r="AY217" s="236" t="s">
        <v>161</v>
      </c>
    </row>
    <row r="218" s="13" customFormat="1">
      <c r="A218" s="13"/>
      <c r="B218" s="226"/>
      <c r="C218" s="227"/>
      <c r="D218" s="224" t="s">
        <v>174</v>
      </c>
      <c r="E218" s="228" t="s">
        <v>21</v>
      </c>
      <c r="F218" s="229" t="s">
        <v>1077</v>
      </c>
      <c r="G218" s="227"/>
      <c r="H218" s="230">
        <v>6.6790000000000003</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174</v>
      </c>
      <c r="AU218" s="236" t="s">
        <v>87</v>
      </c>
      <c r="AV218" s="13" t="s">
        <v>87</v>
      </c>
      <c r="AW218" s="13" t="s">
        <v>38</v>
      </c>
      <c r="AX218" s="13" t="s">
        <v>77</v>
      </c>
      <c r="AY218" s="236" t="s">
        <v>161</v>
      </c>
    </row>
    <row r="219" s="13" customFormat="1">
      <c r="A219" s="13"/>
      <c r="B219" s="226"/>
      <c r="C219" s="227"/>
      <c r="D219" s="224" t="s">
        <v>174</v>
      </c>
      <c r="E219" s="228" t="s">
        <v>21</v>
      </c>
      <c r="F219" s="229" t="s">
        <v>1078</v>
      </c>
      <c r="G219" s="227"/>
      <c r="H219" s="230">
        <v>0.83999999999999997</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174</v>
      </c>
      <c r="AU219" s="236" t="s">
        <v>87</v>
      </c>
      <c r="AV219" s="13" t="s">
        <v>87</v>
      </c>
      <c r="AW219" s="13" t="s">
        <v>38</v>
      </c>
      <c r="AX219" s="13" t="s">
        <v>77</v>
      </c>
      <c r="AY219" s="236" t="s">
        <v>161</v>
      </c>
    </row>
    <row r="220" s="13" customFormat="1">
      <c r="A220" s="13"/>
      <c r="B220" s="226"/>
      <c r="C220" s="227"/>
      <c r="D220" s="224" t="s">
        <v>174</v>
      </c>
      <c r="E220" s="228" t="s">
        <v>21</v>
      </c>
      <c r="F220" s="229" t="s">
        <v>1079</v>
      </c>
      <c r="G220" s="227"/>
      <c r="H220" s="230">
        <v>2.3999999999999999</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174</v>
      </c>
      <c r="AU220" s="236" t="s">
        <v>87</v>
      </c>
      <c r="AV220" s="13" t="s">
        <v>87</v>
      </c>
      <c r="AW220" s="13" t="s">
        <v>38</v>
      </c>
      <c r="AX220" s="13" t="s">
        <v>77</v>
      </c>
      <c r="AY220" s="236" t="s">
        <v>161</v>
      </c>
    </row>
    <row r="221" s="13" customFormat="1">
      <c r="A221" s="13"/>
      <c r="B221" s="226"/>
      <c r="C221" s="227"/>
      <c r="D221" s="224" t="s">
        <v>174</v>
      </c>
      <c r="E221" s="228" t="s">
        <v>21</v>
      </c>
      <c r="F221" s="229" t="s">
        <v>1080</v>
      </c>
      <c r="G221" s="227"/>
      <c r="H221" s="230">
        <v>0.52800000000000002</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174</v>
      </c>
      <c r="AU221" s="236" t="s">
        <v>87</v>
      </c>
      <c r="AV221" s="13" t="s">
        <v>87</v>
      </c>
      <c r="AW221" s="13" t="s">
        <v>38</v>
      </c>
      <c r="AX221" s="13" t="s">
        <v>77</v>
      </c>
      <c r="AY221" s="236" t="s">
        <v>161</v>
      </c>
    </row>
    <row r="222" s="14" customFormat="1">
      <c r="A222" s="14"/>
      <c r="B222" s="237"/>
      <c r="C222" s="238"/>
      <c r="D222" s="224" t="s">
        <v>174</v>
      </c>
      <c r="E222" s="239" t="s">
        <v>21</v>
      </c>
      <c r="F222" s="240" t="s">
        <v>177</v>
      </c>
      <c r="G222" s="238"/>
      <c r="H222" s="241">
        <v>196.51300000000001</v>
      </c>
      <c r="I222" s="242"/>
      <c r="J222" s="238"/>
      <c r="K222" s="238"/>
      <c r="L222" s="243"/>
      <c r="M222" s="244"/>
      <c r="N222" s="245"/>
      <c r="O222" s="245"/>
      <c r="P222" s="245"/>
      <c r="Q222" s="245"/>
      <c r="R222" s="245"/>
      <c r="S222" s="245"/>
      <c r="T222" s="246"/>
      <c r="U222" s="14"/>
      <c r="V222" s="14"/>
      <c r="W222" s="14"/>
      <c r="X222" s="14"/>
      <c r="Y222" s="14"/>
      <c r="Z222" s="14"/>
      <c r="AA222" s="14"/>
      <c r="AB222" s="14"/>
      <c r="AC222" s="14"/>
      <c r="AD222" s="14"/>
      <c r="AE222" s="14"/>
      <c r="AT222" s="247" t="s">
        <v>174</v>
      </c>
      <c r="AU222" s="247" t="s">
        <v>87</v>
      </c>
      <c r="AV222" s="14" t="s">
        <v>168</v>
      </c>
      <c r="AW222" s="14" t="s">
        <v>38</v>
      </c>
      <c r="AX222" s="14" t="s">
        <v>85</v>
      </c>
      <c r="AY222" s="247" t="s">
        <v>161</v>
      </c>
    </row>
    <row r="223" s="2" customFormat="1" ht="37.8" customHeight="1">
      <c r="A223" s="40"/>
      <c r="B223" s="41"/>
      <c r="C223" s="206" t="s">
        <v>275</v>
      </c>
      <c r="D223" s="206" t="s">
        <v>163</v>
      </c>
      <c r="E223" s="207" t="s">
        <v>1081</v>
      </c>
      <c r="F223" s="208" t="s">
        <v>1082</v>
      </c>
      <c r="G223" s="209" t="s">
        <v>188</v>
      </c>
      <c r="H223" s="210">
        <v>23.324000000000002</v>
      </c>
      <c r="I223" s="211"/>
      <c r="J223" s="212">
        <f>ROUND(I223*H223,2)</f>
        <v>0</v>
      </c>
      <c r="K223" s="208" t="s">
        <v>167</v>
      </c>
      <c r="L223" s="46"/>
      <c r="M223" s="213" t="s">
        <v>21</v>
      </c>
      <c r="N223" s="214" t="s">
        <v>48</v>
      </c>
      <c r="O223" s="86"/>
      <c r="P223" s="215">
        <f>O223*H223</f>
        <v>0</v>
      </c>
      <c r="Q223" s="215">
        <v>0.0097599999999999996</v>
      </c>
      <c r="R223" s="215">
        <f>Q223*H223</f>
        <v>0.22764224</v>
      </c>
      <c r="S223" s="215">
        <v>0</v>
      </c>
      <c r="T223" s="216">
        <f>S223*H223</f>
        <v>0</v>
      </c>
      <c r="U223" s="40"/>
      <c r="V223" s="40"/>
      <c r="W223" s="40"/>
      <c r="X223" s="40"/>
      <c r="Y223" s="40"/>
      <c r="Z223" s="40"/>
      <c r="AA223" s="40"/>
      <c r="AB223" s="40"/>
      <c r="AC223" s="40"/>
      <c r="AD223" s="40"/>
      <c r="AE223" s="40"/>
      <c r="AR223" s="217" t="s">
        <v>168</v>
      </c>
      <c r="AT223" s="217" t="s">
        <v>163</v>
      </c>
      <c r="AU223" s="217" t="s">
        <v>87</v>
      </c>
      <c r="AY223" s="19" t="s">
        <v>161</v>
      </c>
      <c r="BE223" s="218">
        <f>IF(N223="základní",J223,0)</f>
        <v>0</v>
      </c>
      <c r="BF223" s="218">
        <f>IF(N223="snížená",J223,0)</f>
        <v>0</v>
      </c>
      <c r="BG223" s="218">
        <f>IF(N223="zákl. přenesená",J223,0)</f>
        <v>0</v>
      </c>
      <c r="BH223" s="218">
        <f>IF(N223="sníž. přenesená",J223,0)</f>
        <v>0</v>
      </c>
      <c r="BI223" s="218">
        <f>IF(N223="nulová",J223,0)</f>
        <v>0</v>
      </c>
      <c r="BJ223" s="19" t="s">
        <v>85</v>
      </c>
      <c r="BK223" s="218">
        <f>ROUND(I223*H223,2)</f>
        <v>0</v>
      </c>
      <c r="BL223" s="19" t="s">
        <v>168</v>
      </c>
      <c r="BM223" s="217" t="s">
        <v>1083</v>
      </c>
    </row>
    <row r="224" s="2" customFormat="1">
      <c r="A224" s="40"/>
      <c r="B224" s="41"/>
      <c r="C224" s="42"/>
      <c r="D224" s="219" t="s">
        <v>170</v>
      </c>
      <c r="E224" s="42"/>
      <c r="F224" s="220" t="s">
        <v>1084</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170</v>
      </c>
      <c r="AU224" s="19" t="s">
        <v>87</v>
      </c>
    </row>
    <row r="225" s="2" customFormat="1">
      <c r="A225" s="40"/>
      <c r="B225" s="41"/>
      <c r="C225" s="42"/>
      <c r="D225" s="224" t="s">
        <v>172</v>
      </c>
      <c r="E225" s="42"/>
      <c r="F225" s="225" t="s">
        <v>1063</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172</v>
      </c>
      <c r="AU225" s="19" t="s">
        <v>87</v>
      </c>
    </row>
    <row r="226" s="13" customFormat="1">
      <c r="A226" s="13"/>
      <c r="B226" s="226"/>
      <c r="C226" s="227"/>
      <c r="D226" s="224" t="s">
        <v>174</v>
      </c>
      <c r="E226" s="228" t="s">
        <v>21</v>
      </c>
      <c r="F226" s="229" t="s">
        <v>1085</v>
      </c>
      <c r="G226" s="227"/>
      <c r="H226" s="230">
        <v>9.6940000000000008</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174</v>
      </c>
      <c r="AU226" s="236" t="s">
        <v>87</v>
      </c>
      <c r="AV226" s="13" t="s">
        <v>87</v>
      </c>
      <c r="AW226" s="13" t="s">
        <v>38</v>
      </c>
      <c r="AX226" s="13" t="s">
        <v>77</v>
      </c>
      <c r="AY226" s="236" t="s">
        <v>161</v>
      </c>
    </row>
    <row r="227" s="13" customFormat="1">
      <c r="A227" s="13"/>
      <c r="B227" s="226"/>
      <c r="C227" s="227"/>
      <c r="D227" s="224" t="s">
        <v>174</v>
      </c>
      <c r="E227" s="228" t="s">
        <v>21</v>
      </c>
      <c r="F227" s="229" t="s">
        <v>1086</v>
      </c>
      <c r="G227" s="227"/>
      <c r="H227" s="230">
        <v>13.630000000000001</v>
      </c>
      <c r="I227" s="231"/>
      <c r="J227" s="227"/>
      <c r="K227" s="227"/>
      <c r="L227" s="232"/>
      <c r="M227" s="233"/>
      <c r="N227" s="234"/>
      <c r="O227" s="234"/>
      <c r="P227" s="234"/>
      <c r="Q227" s="234"/>
      <c r="R227" s="234"/>
      <c r="S227" s="234"/>
      <c r="T227" s="235"/>
      <c r="U227" s="13"/>
      <c r="V227" s="13"/>
      <c r="W227" s="13"/>
      <c r="X227" s="13"/>
      <c r="Y227" s="13"/>
      <c r="Z227" s="13"/>
      <c r="AA227" s="13"/>
      <c r="AB227" s="13"/>
      <c r="AC227" s="13"/>
      <c r="AD227" s="13"/>
      <c r="AE227" s="13"/>
      <c r="AT227" s="236" t="s">
        <v>174</v>
      </c>
      <c r="AU227" s="236" t="s">
        <v>87</v>
      </c>
      <c r="AV227" s="13" t="s">
        <v>87</v>
      </c>
      <c r="AW227" s="13" t="s">
        <v>38</v>
      </c>
      <c r="AX227" s="13" t="s">
        <v>77</v>
      </c>
      <c r="AY227" s="236" t="s">
        <v>161</v>
      </c>
    </row>
    <row r="228" s="14" customFormat="1">
      <c r="A228" s="14"/>
      <c r="B228" s="237"/>
      <c r="C228" s="238"/>
      <c r="D228" s="224" t="s">
        <v>174</v>
      </c>
      <c r="E228" s="239" t="s">
        <v>21</v>
      </c>
      <c r="F228" s="240" t="s">
        <v>177</v>
      </c>
      <c r="G228" s="238"/>
      <c r="H228" s="241">
        <v>23.324000000000002</v>
      </c>
      <c r="I228" s="242"/>
      <c r="J228" s="238"/>
      <c r="K228" s="238"/>
      <c r="L228" s="243"/>
      <c r="M228" s="244"/>
      <c r="N228" s="245"/>
      <c r="O228" s="245"/>
      <c r="P228" s="245"/>
      <c r="Q228" s="245"/>
      <c r="R228" s="245"/>
      <c r="S228" s="245"/>
      <c r="T228" s="246"/>
      <c r="U228" s="14"/>
      <c r="V228" s="14"/>
      <c r="W228" s="14"/>
      <c r="X228" s="14"/>
      <c r="Y228" s="14"/>
      <c r="Z228" s="14"/>
      <c r="AA228" s="14"/>
      <c r="AB228" s="14"/>
      <c r="AC228" s="14"/>
      <c r="AD228" s="14"/>
      <c r="AE228" s="14"/>
      <c r="AT228" s="247" t="s">
        <v>174</v>
      </c>
      <c r="AU228" s="247" t="s">
        <v>87</v>
      </c>
      <c r="AV228" s="14" t="s">
        <v>168</v>
      </c>
      <c r="AW228" s="14" t="s">
        <v>38</v>
      </c>
      <c r="AX228" s="14" t="s">
        <v>85</v>
      </c>
      <c r="AY228" s="247" t="s">
        <v>161</v>
      </c>
    </row>
    <row r="229" s="2" customFormat="1" ht="37.8" customHeight="1">
      <c r="A229" s="40"/>
      <c r="B229" s="41"/>
      <c r="C229" s="206" t="s">
        <v>280</v>
      </c>
      <c r="D229" s="206" t="s">
        <v>163</v>
      </c>
      <c r="E229" s="207" t="s">
        <v>1087</v>
      </c>
      <c r="F229" s="208" t="s">
        <v>1088</v>
      </c>
      <c r="G229" s="209" t="s">
        <v>188</v>
      </c>
      <c r="H229" s="210">
        <v>196.51300000000001</v>
      </c>
      <c r="I229" s="211"/>
      <c r="J229" s="212">
        <f>ROUND(I229*H229,2)</f>
        <v>0</v>
      </c>
      <c r="K229" s="208" t="s">
        <v>167</v>
      </c>
      <c r="L229" s="46"/>
      <c r="M229" s="213" t="s">
        <v>21</v>
      </c>
      <c r="N229" s="214" t="s">
        <v>48</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168</v>
      </c>
      <c r="AT229" s="217" t="s">
        <v>163</v>
      </c>
      <c r="AU229" s="217" t="s">
        <v>87</v>
      </c>
      <c r="AY229" s="19" t="s">
        <v>161</v>
      </c>
      <c r="BE229" s="218">
        <f>IF(N229="základní",J229,0)</f>
        <v>0</v>
      </c>
      <c r="BF229" s="218">
        <f>IF(N229="snížená",J229,0)</f>
        <v>0</v>
      </c>
      <c r="BG229" s="218">
        <f>IF(N229="zákl. přenesená",J229,0)</f>
        <v>0</v>
      </c>
      <c r="BH229" s="218">
        <f>IF(N229="sníž. přenesená",J229,0)</f>
        <v>0</v>
      </c>
      <c r="BI229" s="218">
        <f>IF(N229="nulová",J229,0)</f>
        <v>0</v>
      </c>
      <c r="BJ229" s="19" t="s">
        <v>85</v>
      </c>
      <c r="BK229" s="218">
        <f>ROUND(I229*H229,2)</f>
        <v>0</v>
      </c>
      <c r="BL229" s="19" t="s">
        <v>168</v>
      </c>
      <c r="BM229" s="217" t="s">
        <v>1089</v>
      </c>
    </row>
    <row r="230" s="2" customFormat="1">
      <c r="A230" s="40"/>
      <c r="B230" s="41"/>
      <c r="C230" s="42"/>
      <c r="D230" s="219" t="s">
        <v>170</v>
      </c>
      <c r="E230" s="42"/>
      <c r="F230" s="220" t="s">
        <v>1090</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170</v>
      </c>
      <c r="AU230" s="19" t="s">
        <v>87</v>
      </c>
    </row>
    <row r="231" s="2" customFormat="1">
      <c r="A231" s="40"/>
      <c r="B231" s="41"/>
      <c r="C231" s="42"/>
      <c r="D231" s="224" t="s">
        <v>172</v>
      </c>
      <c r="E231" s="42"/>
      <c r="F231" s="225" t="s">
        <v>1063</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172</v>
      </c>
      <c r="AU231" s="19" t="s">
        <v>87</v>
      </c>
    </row>
    <row r="232" s="2" customFormat="1" ht="37.8" customHeight="1">
      <c r="A232" s="40"/>
      <c r="B232" s="41"/>
      <c r="C232" s="206" t="s">
        <v>285</v>
      </c>
      <c r="D232" s="206" t="s">
        <v>163</v>
      </c>
      <c r="E232" s="207" t="s">
        <v>1091</v>
      </c>
      <c r="F232" s="208" t="s">
        <v>1092</v>
      </c>
      <c r="G232" s="209" t="s">
        <v>188</v>
      </c>
      <c r="H232" s="210">
        <v>23.324000000000002</v>
      </c>
      <c r="I232" s="211"/>
      <c r="J232" s="212">
        <f>ROUND(I232*H232,2)</f>
        <v>0</v>
      </c>
      <c r="K232" s="208" t="s">
        <v>167</v>
      </c>
      <c r="L232" s="46"/>
      <c r="M232" s="213" t="s">
        <v>21</v>
      </c>
      <c r="N232" s="214" t="s">
        <v>48</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168</v>
      </c>
      <c r="AT232" s="217" t="s">
        <v>163</v>
      </c>
      <c r="AU232" s="217" t="s">
        <v>87</v>
      </c>
      <c r="AY232" s="19" t="s">
        <v>161</v>
      </c>
      <c r="BE232" s="218">
        <f>IF(N232="základní",J232,0)</f>
        <v>0</v>
      </c>
      <c r="BF232" s="218">
        <f>IF(N232="snížená",J232,0)</f>
        <v>0</v>
      </c>
      <c r="BG232" s="218">
        <f>IF(N232="zákl. přenesená",J232,0)</f>
        <v>0</v>
      </c>
      <c r="BH232" s="218">
        <f>IF(N232="sníž. přenesená",J232,0)</f>
        <v>0</v>
      </c>
      <c r="BI232" s="218">
        <f>IF(N232="nulová",J232,0)</f>
        <v>0</v>
      </c>
      <c r="BJ232" s="19" t="s">
        <v>85</v>
      </c>
      <c r="BK232" s="218">
        <f>ROUND(I232*H232,2)</f>
        <v>0</v>
      </c>
      <c r="BL232" s="19" t="s">
        <v>168</v>
      </c>
      <c r="BM232" s="217" t="s">
        <v>1093</v>
      </c>
    </row>
    <row r="233" s="2" customFormat="1">
      <c r="A233" s="40"/>
      <c r="B233" s="41"/>
      <c r="C233" s="42"/>
      <c r="D233" s="219" t="s">
        <v>170</v>
      </c>
      <c r="E233" s="42"/>
      <c r="F233" s="220" t="s">
        <v>1094</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170</v>
      </c>
      <c r="AU233" s="19" t="s">
        <v>87</v>
      </c>
    </row>
    <row r="234" s="2" customFormat="1">
      <c r="A234" s="40"/>
      <c r="B234" s="41"/>
      <c r="C234" s="42"/>
      <c r="D234" s="224" t="s">
        <v>172</v>
      </c>
      <c r="E234" s="42"/>
      <c r="F234" s="225" t="s">
        <v>1063</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172</v>
      </c>
      <c r="AU234" s="19" t="s">
        <v>87</v>
      </c>
    </row>
    <row r="235" s="2" customFormat="1" ht="44.25" customHeight="1">
      <c r="A235" s="40"/>
      <c r="B235" s="41"/>
      <c r="C235" s="206" t="s">
        <v>7</v>
      </c>
      <c r="D235" s="206" t="s">
        <v>163</v>
      </c>
      <c r="E235" s="207" t="s">
        <v>1095</v>
      </c>
      <c r="F235" s="208" t="s">
        <v>1096</v>
      </c>
      <c r="G235" s="209" t="s">
        <v>166</v>
      </c>
      <c r="H235" s="210">
        <v>5.1619999999999999</v>
      </c>
      <c r="I235" s="211"/>
      <c r="J235" s="212">
        <f>ROUND(I235*H235,2)</f>
        <v>0</v>
      </c>
      <c r="K235" s="208" t="s">
        <v>167</v>
      </c>
      <c r="L235" s="46"/>
      <c r="M235" s="213" t="s">
        <v>21</v>
      </c>
      <c r="N235" s="214" t="s">
        <v>48</v>
      </c>
      <c r="O235" s="86"/>
      <c r="P235" s="215">
        <f>O235*H235</f>
        <v>0</v>
      </c>
      <c r="Q235" s="215">
        <v>1.09528</v>
      </c>
      <c r="R235" s="215">
        <f>Q235*H235</f>
        <v>5.6538353600000004</v>
      </c>
      <c r="S235" s="215">
        <v>0</v>
      </c>
      <c r="T235" s="216">
        <f>S235*H235</f>
        <v>0</v>
      </c>
      <c r="U235" s="40"/>
      <c r="V235" s="40"/>
      <c r="W235" s="40"/>
      <c r="X235" s="40"/>
      <c r="Y235" s="40"/>
      <c r="Z235" s="40"/>
      <c r="AA235" s="40"/>
      <c r="AB235" s="40"/>
      <c r="AC235" s="40"/>
      <c r="AD235" s="40"/>
      <c r="AE235" s="40"/>
      <c r="AR235" s="217" t="s">
        <v>168</v>
      </c>
      <c r="AT235" s="217" t="s">
        <v>163</v>
      </c>
      <c r="AU235" s="217" t="s">
        <v>87</v>
      </c>
      <c r="AY235" s="19" t="s">
        <v>161</v>
      </c>
      <c r="BE235" s="218">
        <f>IF(N235="základní",J235,0)</f>
        <v>0</v>
      </c>
      <c r="BF235" s="218">
        <f>IF(N235="snížená",J235,0)</f>
        <v>0</v>
      </c>
      <c r="BG235" s="218">
        <f>IF(N235="zákl. přenesená",J235,0)</f>
        <v>0</v>
      </c>
      <c r="BH235" s="218">
        <f>IF(N235="sníž. přenesená",J235,0)</f>
        <v>0</v>
      </c>
      <c r="BI235" s="218">
        <f>IF(N235="nulová",J235,0)</f>
        <v>0</v>
      </c>
      <c r="BJ235" s="19" t="s">
        <v>85</v>
      </c>
      <c r="BK235" s="218">
        <f>ROUND(I235*H235,2)</f>
        <v>0</v>
      </c>
      <c r="BL235" s="19" t="s">
        <v>168</v>
      </c>
      <c r="BM235" s="217" t="s">
        <v>1097</v>
      </c>
    </row>
    <row r="236" s="2" customFormat="1">
      <c r="A236" s="40"/>
      <c r="B236" s="41"/>
      <c r="C236" s="42"/>
      <c r="D236" s="219" t="s">
        <v>170</v>
      </c>
      <c r="E236" s="42"/>
      <c r="F236" s="220" t="s">
        <v>1098</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170</v>
      </c>
      <c r="AU236" s="19" t="s">
        <v>87</v>
      </c>
    </row>
    <row r="237" s="2" customFormat="1">
      <c r="A237" s="40"/>
      <c r="B237" s="41"/>
      <c r="C237" s="42"/>
      <c r="D237" s="224" t="s">
        <v>172</v>
      </c>
      <c r="E237" s="42"/>
      <c r="F237" s="225" t="s">
        <v>1099</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172</v>
      </c>
      <c r="AU237" s="19" t="s">
        <v>87</v>
      </c>
    </row>
    <row r="238" s="13" customFormat="1">
      <c r="A238" s="13"/>
      <c r="B238" s="226"/>
      <c r="C238" s="227"/>
      <c r="D238" s="224" t="s">
        <v>174</v>
      </c>
      <c r="E238" s="228" t="s">
        <v>21</v>
      </c>
      <c r="F238" s="229" t="s">
        <v>1100</v>
      </c>
      <c r="G238" s="227"/>
      <c r="H238" s="230">
        <v>4.9160000000000004</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174</v>
      </c>
      <c r="AU238" s="236" t="s">
        <v>87</v>
      </c>
      <c r="AV238" s="13" t="s">
        <v>87</v>
      </c>
      <c r="AW238" s="13" t="s">
        <v>38</v>
      </c>
      <c r="AX238" s="13" t="s">
        <v>77</v>
      </c>
      <c r="AY238" s="236" t="s">
        <v>161</v>
      </c>
    </row>
    <row r="239" s="15" customFormat="1">
      <c r="A239" s="15"/>
      <c r="B239" s="258"/>
      <c r="C239" s="259"/>
      <c r="D239" s="224" t="s">
        <v>174</v>
      </c>
      <c r="E239" s="260" t="s">
        <v>21</v>
      </c>
      <c r="F239" s="261" t="s">
        <v>208</v>
      </c>
      <c r="G239" s="259"/>
      <c r="H239" s="262">
        <v>4.9160000000000004</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174</v>
      </c>
      <c r="AU239" s="268" t="s">
        <v>87</v>
      </c>
      <c r="AV239" s="15" t="s">
        <v>185</v>
      </c>
      <c r="AW239" s="15" t="s">
        <v>38</v>
      </c>
      <c r="AX239" s="15" t="s">
        <v>77</v>
      </c>
      <c r="AY239" s="268" t="s">
        <v>161</v>
      </c>
    </row>
    <row r="240" s="13" customFormat="1">
      <c r="A240" s="13"/>
      <c r="B240" s="226"/>
      <c r="C240" s="227"/>
      <c r="D240" s="224" t="s">
        <v>174</v>
      </c>
      <c r="E240" s="228" t="s">
        <v>21</v>
      </c>
      <c r="F240" s="229" t="s">
        <v>1101</v>
      </c>
      <c r="G240" s="227"/>
      <c r="H240" s="230">
        <v>0.246</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174</v>
      </c>
      <c r="AU240" s="236" t="s">
        <v>87</v>
      </c>
      <c r="AV240" s="13" t="s">
        <v>87</v>
      </c>
      <c r="AW240" s="13" t="s">
        <v>38</v>
      </c>
      <c r="AX240" s="13" t="s">
        <v>77</v>
      </c>
      <c r="AY240" s="236" t="s">
        <v>161</v>
      </c>
    </row>
    <row r="241" s="14" customFormat="1">
      <c r="A241" s="14"/>
      <c r="B241" s="237"/>
      <c r="C241" s="238"/>
      <c r="D241" s="224" t="s">
        <v>174</v>
      </c>
      <c r="E241" s="239" t="s">
        <v>21</v>
      </c>
      <c r="F241" s="240" t="s">
        <v>177</v>
      </c>
      <c r="G241" s="238"/>
      <c r="H241" s="241">
        <v>5.1619999999999999</v>
      </c>
      <c r="I241" s="242"/>
      <c r="J241" s="238"/>
      <c r="K241" s="238"/>
      <c r="L241" s="243"/>
      <c r="M241" s="244"/>
      <c r="N241" s="245"/>
      <c r="O241" s="245"/>
      <c r="P241" s="245"/>
      <c r="Q241" s="245"/>
      <c r="R241" s="245"/>
      <c r="S241" s="245"/>
      <c r="T241" s="246"/>
      <c r="U241" s="14"/>
      <c r="V241" s="14"/>
      <c r="W241" s="14"/>
      <c r="X241" s="14"/>
      <c r="Y241" s="14"/>
      <c r="Z241" s="14"/>
      <c r="AA241" s="14"/>
      <c r="AB241" s="14"/>
      <c r="AC241" s="14"/>
      <c r="AD241" s="14"/>
      <c r="AE241" s="14"/>
      <c r="AT241" s="247" t="s">
        <v>174</v>
      </c>
      <c r="AU241" s="247" t="s">
        <v>87</v>
      </c>
      <c r="AV241" s="14" t="s">
        <v>168</v>
      </c>
      <c r="AW241" s="14" t="s">
        <v>38</v>
      </c>
      <c r="AX241" s="14" t="s">
        <v>85</v>
      </c>
      <c r="AY241" s="247" t="s">
        <v>161</v>
      </c>
    </row>
    <row r="242" s="2" customFormat="1" ht="44.25" customHeight="1">
      <c r="A242" s="40"/>
      <c r="B242" s="41"/>
      <c r="C242" s="206" t="s">
        <v>294</v>
      </c>
      <c r="D242" s="206" t="s">
        <v>163</v>
      </c>
      <c r="E242" s="207" t="s">
        <v>1102</v>
      </c>
      <c r="F242" s="208" t="s">
        <v>1103</v>
      </c>
      <c r="G242" s="209" t="s">
        <v>166</v>
      </c>
      <c r="H242" s="210">
        <v>10.396000000000001</v>
      </c>
      <c r="I242" s="211"/>
      <c r="J242" s="212">
        <f>ROUND(I242*H242,2)</f>
        <v>0</v>
      </c>
      <c r="K242" s="208" t="s">
        <v>167</v>
      </c>
      <c r="L242" s="46"/>
      <c r="M242" s="213" t="s">
        <v>21</v>
      </c>
      <c r="N242" s="214" t="s">
        <v>48</v>
      </c>
      <c r="O242" s="86"/>
      <c r="P242" s="215">
        <f>O242*H242</f>
        <v>0</v>
      </c>
      <c r="Q242" s="215">
        <v>1.0556000000000001</v>
      </c>
      <c r="R242" s="215">
        <f>Q242*H242</f>
        <v>10.974017600000002</v>
      </c>
      <c r="S242" s="215">
        <v>0</v>
      </c>
      <c r="T242" s="216">
        <f>S242*H242</f>
        <v>0</v>
      </c>
      <c r="U242" s="40"/>
      <c r="V242" s="40"/>
      <c r="W242" s="40"/>
      <c r="X242" s="40"/>
      <c r="Y242" s="40"/>
      <c r="Z242" s="40"/>
      <c r="AA242" s="40"/>
      <c r="AB242" s="40"/>
      <c r="AC242" s="40"/>
      <c r="AD242" s="40"/>
      <c r="AE242" s="40"/>
      <c r="AR242" s="217" t="s">
        <v>168</v>
      </c>
      <c r="AT242" s="217" t="s">
        <v>163</v>
      </c>
      <c r="AU242" s="217" t="s">
        <v>87</v>
      </c>
      <c r="AY242" s="19" t="s">
        <v>161</v>
      </c>
      <c r="BE242" s="218">
        <f>IF(N242="základní",J242,0)</f>
        <v>0</v>
      </c>
      <c r="BF242" s="218">
        <f>IF(N242="snížená",J242,0)</f>
        <v>0</v>
      </c>
      <c r="BG242" s="218">
        <f>IF(N242="zákl. přenesená",J242,0)</f>
        <v>0</v>
      </c>
      <c r="BH242" s="218">
        <f>IF(N242="sníž. přenesená",J242,0)</f>
        <v>0</v>
      </c>
      <c r="BI242" s="218">
        <f>IF(N242="nulová",J242,0)</f>
        <v>0</v>
      </c>
      <c r="BJ242" s="19" t="s">
        <v>85</v>
      </c>
      <c r="BK242" s="218">
        <f>ROUND(I242*H242,2)</f>
        <v>0</v>
      </c>
      <c r="BL242" s="19" t="s">
        <v>168</v>
      </c>
      <c r="BM242" s="217" t="s">
        <v>1104</v>
      </c>
    </row>
    <row r="243" s="2" customFormat="1">
      <c r="A243" s="40"/>
      <c r="B243" s="41"/>
      <c r="C243" s="42"/>
      <c r="D243" s="219" t="s">
        <v>170</v>
      </c>
      <c r="E243" s="42"/>
      <c r="F243" s="220" t="s">
        <v>1105</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170</v>
      </c>
      <c r="AU243" s="19" t="s">
        <v>87</v>
      </c>
    </row>
    <row r="244" s="2" customFormat="1">
      <c r="A244" s="40"/>
      <c r="B244" s="41"/>
      <c r="C244" s="42"/>
      <c r="D244" s="224" t="s">
        <v>172</v>
      </c>
      <c r="E244" s="42"/>
      <c r="F244" s="225" t="s">
        <v>1099</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172</v>
      </c>
      <c r="AU244" s="19" t="s">
        <v>87</v>
      </c>
    </row>
    <row r="245" s="13" customFormat="1">
      <c r="A245" s="13"/>
      <c r="B245" s="226"/>
      <c r="C245" s="227"/>
      <c r="D245" s="224" t="s">
        <v>174</v>
      </c>
      <c r="E245" s="228" t="s">
        <v>21</v>
      </c>
      <c r="F245" s="229" t="s">
        <v>1106</v>
      </c>
      <c r="G245" s="227"/>
      <c r="H245" s="230">
        <v>9.9009999999999998</v>
      </c>
      <c r="I245" s="231"/>
      <c r="J245" s="227"/>
      <c r="K245" s="227"/>
      <c r="L245" s="232"/>
      <c r="M245" s="233"/>
      <c r="N245" s="234"/>
      <c r="O245" s="234"/>
      <c r="P245" s="234"/>
      <c r="Q245" s="234"/>
      <c r="R245" s="234"/>
      <c r="S245" s="234"/>
      <c r="T245" s="235"/>
      <c r="U245" s="13"/>
      <c r="V245" s="13"/>
      <c r="W245" s="13"/>
      <c r="X245" s="13"/>
      <c r="Y245" s="13"/>
      <c r="Z245" s="13"/>
      <c r="AA245" s="13"/>
      <c r="AB245" s="13"/>
      <c r="AC245" s="13"/>
      <c r="AD245" s="13"/>
      <c r="AE245" s="13"/>
      <c r="AT245" s="236" t="s">
        <v>174</v>
      </c>
      <c r="AU245" s="236" t="s">
        <v>87</v>
      </c>
      <c r="AV245" s="13" t="s">
        <v>87</v>
      </c>
      <c r="AW245" s="13" t="s">
        <v>38</v>
      </c>
      <c r="AX245" s="13" t="s">
        <v>77</v>
      </c>
      <c r="AY245" s="236" t="s">
        <v>161</v>
      </c>
    </row>
    <row r="246" s="15" customFormat="1">
      <c r="A246" s="15"/>
      <c r="B246" s="258"/>
      <c r="C246" s="259"/>
      <c r="D246" s="224" t="s">
        <v>174</v>
      </c>
      <c r="E246" s="260" t="s">
        <v>21</v>
      </c>
      <c r="F246" s="261" t="s">
        <v>208</v>
      </c>
      <c r="G246" s="259"/>
      <c r="H246" s="262">
        <v>9.9009999999999998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174</v>
      </c>
      <c r="AU246" s="268" t="s">
        <v>87</v>
      </c>
      <c r="AV246" s="15" t="s">
        <v>185</v>
      </c>
      <c r="AW246" s="15" t="s">
        <v>38</v>
      </c>
      <c r="AX246" s="15" t="s">
        <v>77</v>
      </c>
      <c r="AY246" s="268" t="s">
        <v>161</v>
      </c>
    </row>
    <row r="247" s="13" customFormat="1">
      <c r="A247" s="13"/>
      <c r="B247" s="226"/>
      <c r="C247" s="227"/>
      <c r="D247" s="224" t="s">
        <v>174</v>
      </c>
      <c r="E247" s="228" t="s">
        <v>21</v>
      </c>
      <c r="F247" s="229" t="s">
        <v>1107</v>
      </c>
      <c r="G247" s="227"/>
      <c r="H247" s="230">
        <v>0.495</v>
      </c>
      <c r="I247" s="231"/>
      <c r="J247" s="227"/>
      <c r="K247" s="227"/>
      <c r="L247" s="232"/>
      <c r="M247" s="233"/>
      <c r="N247" s="234"/>
      <c r="O247" s="234"/>
      <c r="P247" s="234"/>
      <c r="Q247" s="234"/>
      <c r="R247" s="234"/>
      <c r="S247" s="234"/>
      <c r="T247" s="235"/>
      <c r="U247" s="13"/>
      <c r="V247" s="13"/>
      <c r="W247" s="13"/>
      <c r="X247" s="13"/>
      <c r="Y247" s="13"/>
      <c r="Z247" s="13"/>
      <c r="AA247" s="13"/>
      <c r="AB247" s="13"/>
      <c r="AC247" s="13"/>
      <c r="AD247" s="13"/>
      <c r="AE247" s="13"/>
      <c r="AT247" s="236" t="s">
        <v>174</v>
      </c>
      <c r="AU247" s="236" t="s">
        <v>87</v>
      </c>
      <c r="AV247" s="13" t="s">
        <v>87</v>
      </c>
      <c r="AW247" s="13" t="s">
        <v>38</v>
      </c>
      <c r="AX247" s="13" t="s">
        <v>77</v>
      </c>
      <c r="AY247" s="236" t="s">
        <v>161</v>
      </c>
    </row>
    <row r="248" s="14" customFormat="1">
      <c r="A248" s="14"/>
      <c r="B248" s="237"/>
      <c r="C248" s="238"/>
      <c r="D248" s="224" t="s">
        <v>174</v>
      </c>
      <c r="E248" s="239" t="s">
        <v>21</v>
      </c>
      <c r="F248" s="240" t="s">
        <v>177</v>
      </c>
      <c r="G248" s="238"/>
      <c r="H248" s="241">
        <v>10.396000000000001</v>
      </c>
      <c r="I248" s="242"/>
      <c r="J248" s="238"/>
      <c r="K248" s="238"/>
      <c r="L248" s="243"/>
      <c r="M248" s="244"/>
      <c r="N248" s="245"/>
      <c r="O248" s="245"/>
      <c r="P248" s="245"/>
      <c r="Q248" s="245"/>
      <c r="R248" s="245"/>
      <c r="S248" s="245"/>
      <c r="T248" s="246"/>
      <c r="U248" s="14"/>
      <c r="V248" s="14"/>
      <c r="W248" s="14"/>
      <c r="X248" s="14"/>
      <c r="Y248" s="14"/>
      <c r="Z248" s="14"/>
      <c r="AA248" s="14"/>
      <c r="AB248" s="14"/>
      <c r="AC248" s="14"/>
      <c r="AD248" s="14"/>
      <c r="AE248" s="14"/>
      <c r="AT248" s="247" t="s">
        <v>174</v>
      </c>
      <c r="AU248" s="247" t="s">
        <v>87</v>
      </c>
      <c r="AV248" s="14" t="s">
        <v>168</v>
      </c>
      <c r="AW248" s="14" t="s">
        <v>38</v>
      </c>
      <c r="AX248" s="14" t="s">
        <v>85</v>
      </c>
      <c r="AY248" s="247" t="s">
        <v>161</v>
      </c>
    </row>
    <row r="249" s="12" customFormat="1" ht="22.8" customHeight="1">
      <c r="A249" s="12"/>
      <c r="B249" s="190"/>
      <c r="C249" s="191"/>
      <c r="D249" s="192" t="s">
        <v>76</v>
      </c>
      <c r="E249" s="204" t="s">
        <v>168</v>
      </c>
      <c r="F249" s="204" t="s">
        <v>1108</v>
      </c>
      <c r="G249" s="191"/>
      <c r="H249" s="191"/>
      <c r="I249" s="194"/>
      <c r="J249" s="205">
        <f>BK249</f>
        <v>0</v>
      </c>
      <c r="K249" s="191"/>
      <c r="L249" s="196"/>
      <c r="M249" s="197"/>
      <c r="N249" s="198"/>
      <c r="O249" s="198"/>
      <c r="P249" s="199">
        <f>SUM(P250:P265)</f>
        <v>0</v>
      </c>
      <c r="Q249" s="198"/>
      <c r="R249" s="199">
        <f>SUM(R250:R265)</f>
        <v>1299.1070399999999</v>
      </c>
      <c r="S249" s="198"/>
      <c r="T249" s="200">
        <f>SUM(T250:T265)</f>
        <v>0</v>
      </c>
      <c r="U249" s="12"/>
      <c r="V249" s="12"/>
      <c r="W249" s="12"/>
      <c r="X249" s="12"/>
      <c r="Y249" s="12"/>
      <c r="Z249" s="12"/>
      <c r="AA249" s="12"/>
      <c r="AB249" s="12"/>
      <c r="AC249" s="12"/>
      <c r="AD249" s="12"/>
      <c r="AE249" s="12"/>
      <c r="AR249" s="201" t="s">
        <v>85</v>
      </c>
      <c r="AT249" s="202" t="s">
        <v>76</v>
      </c>
      <c r="AU249" s="202" t="s">
        <v>85</v>
      </c>
      <c r="AY249" s="201" t="s">
        <v>161</v>
      </c>
      <c r="BK249" s="203">
        <f>SUM(BK250:BK265)</f>
        <v>0</v>
      </c>
    </row>
    <row r="250" s="2" customFormat="1" ht="16.5" customHeight="1">
      <c r="A250" s="40"/>
      <c r="B250" s="41"/>
      <c r="C250" s="206" t="s">
        <v>306</v>
      </c>
      <c r="D250" s="206" t="s">
        <v>163</v>
      </c>
      <c r="E250" s="207" t="s">
        <v>1109</v>
      </c>
      <c r="F250" s="208" t="s">
        <v>1110</v>
      </c>
      <c r="G250" s="209" t="s">
        <v>956</v>
      </c>
      <c r="H250" s="210">
        <v>171.95500000000001</v>
      </c>
      <c r="I250" s="211"/>
      <c r="J250" s="212">
        <f>ROUND(I250*H250,2)</f>
        <v>0</v>
      </c>
      <c r="K250" s="208" t="s">
        <v>167</v>
      </c>
      <c r="L250" s="46"/>
      <c r="M250" s="213" t="s">
        <v>21</v>
      </c>
      <c r="N250" s="214" t="s">
        <v>48</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168</v>
      </c>
      <c r="AT250" s="217" t="s">
        <v>163</v>
      </c>
      <c r="AU250" s="217" t="s">
        <v>87</v>
      </c>
      <c r="AY250" s="19" t="s">
        <v>161</v>
      </c>
      <c r="BE250" s="218">
        <f>IF(N250="základní",J250,0)</f>
        <v>0</v>
      </c>
      <c r="BF250" s="218">
        <f>IF(N250="snížená",J250,0)</f>
        <v>0</v>
      </c>
      <c r="BG250" s="218">
        <f>IF(N250="zákl. přenesená",J250,0)</f>
        <v>0</v>
      </c>
      <c r="BH250" s="218">
        <f>IF(N250="sníž. přenesená",J250,0)</f>
        <v>0</v>
      </c>
      <c r="BI250" s="218">
        <f>IF(N250="nulová",J250,0)</f>
        <v>0</v>
      </c>
      <c r="BJ250" s="19" t="s">
        <v>85</v>
      </c>
      <c r="BK250" s="218">
        <f>ROUND(I250*H250,2)</f>
        <v>0</v>
      </c>
      <c r="BL250" s="19" t="s">
        <v>168</v>
      </c>
      <c r="BM250" s="217" t="s">
        <v>1111</v>
      </c>
    </row>
    <row r="251" s="2" customFormat="1">
      <c r="A251" s="40"/>
      <c r="B251" s="41"/>
      <c r="C251" s="42"/>
      <c r="D251" s="219" t="s">
        <v>170</v>
      </c>
      <c r="E251" s="42"/>
      <c r="F251" s="220" t="s">
        <v>1112</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170</v>
      </c>
      <c r="AU251" s="19" t="s">
        <v>87</v>
      </c>
    </row>
    <row r="252" s="2" customFormat="1">
      <c r="A252" s="40"/>
      <c r="B252" s="41"/>
      <c r="C252" s="42"/>
      <c r="D252" s="224" t="s">
        <v>172</v>
      </c>
      <c r="E252" s="42"/>
      <c r="F252" s="225" t="s">
        <v>1113</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172</v>
      </c>
      <c r="AU252" s="19" t="s">
        <v>87</v>
      </c>
    </row>
    <row r="253" s="13" customFormat="1">
      <c r="A253" s="13"/>
      <c r="B253" s="226"/>
      <c r="C253" s="227"/>
      <c r="D253" s="224" t="s">
        <v>174</v>
      </c>
      <c r="E253" s="228" t="s">
        <v>21</v>
      </c>
      <c r="F253" s="229" t="s">
        <v>1114</v>
      </c>
      <c r="G253" s="227"/>
      <c r="H253" s="230">
        <v>50.575000000000003</v>
      </c>
      <c r="I253" s="231"/>
      <c r="J253" s="227"/>
      <c r="K253" s="227"/>
      <c r="L253" s="232"/>
      <c r="M253" s="233"/>
      <c r="N253" s="234"/>
      <c r="O253" s="234"/>
      <c r="P253" s="234"/>
      <c r="Q253" s="234"/>
      <c r="R253" s="234"/>
      <c r="S253" s="234"/>
      <c r="T253" s="235"/>
      <c r="U253" s="13"/>
      <c r="V253" s="13"/>
      <c r="W253" s="13"/>
      <c r="X253" s="13"/>
      <c r="Y253" s="13"/>
      <c r="Z253" s="13"/>
      <c r="AA253" s="13"/>
      <c r="AB253" s="13"/>
      <c r="AC253" s="13"/>
      <c r="AD253" s="13"/>
      <c r="AE253" s="13"/>
      <c r="AT253" s="236" t="s">
        <v>174</v>
      </c>
      <c r="AU253" s="236" t="s">
        <v>87</v>
      </c>
      <c r="AV253" s="13" t="s">
        <v>87</v>
      </c>
      <c r="AW253" s="13" t="s">
        <v>38</v>
      </c>
      <c r="AX253" s="13" t="s">
        <v>77</v>
      </c>
      <c r="AY253" s="236" t="s">
        <v>161</v>
      </c>
    </row>
    <row r="254" s="13" customFormat="1">
      <c r="A254" s="13"/>
      <c r="B254" s="226"/>
      <c r="C254" s="227"/>
      <c r="D254" s="224" t="s">
        <v>174</v>
      </c>
      <c r="E254" s="228" t="s">
        <v>21</v>
      </c>
      <c r="F254" s="229" t="s">
        <v>1115</v>
      </c>
      <c r="G254" s="227"/>
      <c r="H254" s="230">
        <v>121.38</v>
      </c>
      <c r="I254" s="231"/>
      <c r="J254" s="227"/>
      <c r="K254" s="227"/>
      <c r="L254" s="232"/>
      <c r="M254" s="233"/>
      <c r="N254" s="234"/>
      <c r="O254" s="234"/>
      <c r="P254" s="234"/>
      <c r="Q254" s="234"/>
      <c r="R254" s="234"/>
      <c r="S254" s="234"/>
      <c r="T254" s="235"/>
      <c r="U254" s="13"/>
      <c r="V254" s="13"/>
      <c r="W254" s="13"/>
      <c r="X254" s="13"/>
      <c r="Y254" s="13"/>
      <c r="Z254" s="13"/>
      <c r="AA254" s="13"/>
      <c r="AB254" s="13"/>
      <c r="AC254" s="13"/>
      <c r="AD254" s="13"/>
      <c r="AE254" s="13"/>
      <c r="AT254" s="236" t="s">
        <v>174</v>
      </c>
      <c r="AU254" s="236" t="s">
        <v>87</v>
      </c>
      <c r="AV254" s="13" t="s">
        <v>87</v>
      </c>
      <c r="AW254" s="13" t="s">
        <v>38</v>
      </c>
      <c r="AX254" s="13" t="s">
        <v>77</v>
      </c>
      <c r="AY254" s="236" t="s">
        <v>161</v>
      </c>
    </row>
    <row r="255" s="14" customFormat="1">
      <c r="A255" s="14"/>
      <c r="B255" s="237"/>
      <c r="C255" s="238"/>
      <c r="D255" s="224" t="s">
        <v>174</v>
      </c>
      <c r="E255" s="239" t="s">
        <v>21</v>
      </c>
      <c r="F255" s="240" t="s">
        <v>177</v>
      </c>
      <c r="G255" s="238"/>
      <c r="H255" s="241">
        <v>171.95500000000001</v>
      </c>
      <c r="I255" s="242"/>
      <c r="J255" s="238"/>
      <c r="K255" s="238"/>
      <c r="L255" s="243"/>
      <c r="M255" s="244"/>
      <c r="N255" s="245"/>
      <c r="O255" s="245"/>
      <c r="P255" s="245"/>
      <c r="Q255" s="245"/>
      <c r="R255" s="245"/>
      <c r="S255" s="245"/>
      <c r="T255" s="246"/>
      <c r="U255" s="14"/>
      <c r="V255" s="14"/>
      <c r="W255" s="14"/>
      <c r="X255" s="14"/>
      <c r="Y255" s="14"/>
      <c r="Z255" s="14"/>
      <c r="AA255" s="14"/>
      <c r="AB255" s="14"/>
      <c r="AC255" s="14"/>
      <c r="AD255" s="14"/>
      <c r="AE255" s="14"/>
      <c r="AT255" s="247" t="s">
        <v>174</v>
      </c>
      <c r="AU255" s="247" t="s">
        <v>87</v>
      </c>
      <c r="AV255" s="14" t="s">
        <v>168</v>
      </c>
      <c r="AW255" s="14" t="s">
        <v>38</v>
      </c>
      <c r="AX255" s="14" t="s">
        <v>85</v>
      </c>
      <c r="AY255" s="247" t="s">
        <v>161</v>
      </c>
    </row>
    <row r="256" s="2" customFormat="1" ht="37.8" customHeight="1">
      <c r="A256" s="40"/>
      <c r="B256" s="41"/>
      <c r="C256" s="206" t="s">
        <v>313</v>
      </c>
      <c r="D256" s="206" t="s">
        <v>163</v>
      </c>
      <c r="E256" s="207" t="s">
        <v>1116</v>
      </c>
      <c r="F256" s="208" t="s">
        <v>1117</v>
      </c>
      <c r="G256" s="209" t="s">
        <v>956</v>
      </c>
      <c r="H256" s="210">
        <v>121.68000000000001</v>
      </c>
      <c r="I256" s="211"/>
      <c r="J256" s="212">
        <f>ROUND(I256*H256,2)</f>
        <v>0</v>
      </c>
      <c r="K256" s="208" t="s">
        <v>167</v>
      </c>
      <c r="L256" s="46"/>
      <c r="M256" s="213" t="s">
        <v>21</v>
      </c>
      <c r="N256" s="214" t="s">
        <v>48</v>
      </c>
      <c r="O256" s="86"/>
      <c r="P256" s="215">
        <f>O256*H256</f>
        <v>0</v>
      </c>
      <c r="Q256" s="215">
        <v>1.8480000000000001</v>
      </c>
      <c r="R256" s="215">
        <f>Q256*H256</f>
        <v>224.86464000000004</v>
      </c>
      <c r="S256" s="215">
        <v>0</v>
      </c>
      <c r="T256" s="216">
        <f>S256*H256</f>
        <v>0</v>
      </c>
      <c r="U256" s="40"/>
      <c r="V256" s="40"/>
      <c r="W256" s="40"/>
      <c r="X256" s="40"/>
      <c r="Y256" s="40"/>
      <c r="Z256" s="40"/>
      <c r="AA256" s="40"/>
      <c r="AB256" s="40"/>
      <c r="AC256" s="40"/>
      <c r="AD256" s="40"/>
      <c r="AE256" s="40"/>
      <c r="AR256" s="217" t="s">
        <v>168</v>
      </c>
      <c r="AT256" s="217" t="s">
        <v>163</v>
      </c>
      <c r="AU256" s="217" t="s">
        <v>87</v>
      </c>
      <c r="AY256" s="19" t="s">
        <v>161</v>
      </c>
      <c r="BE256" s="218">
        <f>IF(N256="základní",J256,0)</f>
        <v>0</v>
      </c>
      <c r="BF256" s="218">
        <f>IF(N256="snížená",J256,0)</f>
        <v>0</v>
      </c>
      <c r="BG256" s="218">
        <f>IF(N256="zákl. přenesená",J256,0)</f>
        <v>0</v>
      </c>
      <c r="BH256" s="218">
        <f>IF(N256="sníž. přenesená",J256,0)</f>
        <v>0</v>
      </c>
      <c r="BI256" s="218">
        <f>IF(N256="nulová",J256,0)</f>
        <v>0</v>
      </c>
      <c r="BJ256" s="19" t="s">
        <v>85</v>
      </c>
      <c r="BK256" s="218">
        <f>ROUND(I256*H256,2)</f>
        <v>0</v>
      </c>
      <c r="BL256" s="19" t="s">
        <v>168</v>
      </c>
      <c r="BM256" s="217" t="s">
        <v>1118</v>
      </c>
    </row>
    <row r="257" s="2" customFormat="1">
      <c r="A257" s="40"/>
      <c r="B257" s="41"/>
      <c r="C257" s="42"/>
      <c r="D257" s="219" t="s">
        <v>170</v>
      </c>
      <c r="E257" s="42"/>
      <c r="F257" s="220" t="s">
        <v>1119</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170</v>
      </c>
      <c r="AU257" s="19" t="s">
        <v>87</v>
      </c>
    </row>
    <row r="258" s="2" customFormat="1">
      <c r="A258" s="40"/>
      <c r="B258" s="41"/>
      <c r="C258" s="42"/>
      <c r="D258" s="224" t="s">
        <v>172</v>
      </c>
      <c r="E258" s="42"/>
      <c r="F258" s="225" t="s">
        <v>1120</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172</v>
      </c>
      <c r="AU258" s="19" t="s">
        <v>87</v>
      </c>
    </row>
    <row r="259" s="13" customFormat="1">
      <c r="A259" s="13"/>
      <c r="B259" s="226"/>
      <c r="C259" s="227"/>
      <c r="D259" s="224" t="s">
        <v>174</v>
      </c>
      <c r="E259" s="228" t="s">
        <v>21</v>
      </c>
      <c r="F259" s="229" t="s">
        <v>1121</v>
      </c>
      <c r="G259" s="227"/>
      <c r="H259" s="230">
        <v>121.68000000000001</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174</v>
      </c>
      <c r="AU259" s="236" t="s">
        <v>87</v>
      </c>
      <c r="AV259" s="13" t="s">
        <v>87</v>
      </c>
      <c r="AW259" s="13" t="s">
        <v>38</v>
      </c>
      <c r="AX259" s="13" t="s">
        <v>85</v>
      </c>
      <c r="AY259" s="236" t="s">
        <v>161</v>
      </c>
    </row>
    <row r="260" s="2" customFormat="1" ht="33" customHeight="1">
      <c r="A260" s="40"/>
      <c r="B260" s="41"/>
      <c r="C260" s="206" t="s">
        <v>317</v>
      </c>
      <c r="D260" s="206" t="s">
        <v>163</v>
      </c>
      <c r="E260" s="207" t="s">
        <v>1122</v>
      </c>
      <c r="F260" s="208" t="s">
        <v>1123</v>
      </c>
      <c r="G260" s="209" t="s">
        <v>956</v>
      </c>
      <c r="H260" s="210">
        <v>697.55999999999995</v>
      </c>
      <c r="I260" s="211"/>
      <c r="J260" s="212">
        <f>ROUND(I260*H260,2)</f>
        <v>0</v>
      </c>
      <c r="K260" s="208" t="s">
        <v>167</v>
      </c>
      <c r="L260" s="46"/>
      <c r="M260" s="213" t="s">
        <v>21</v>
      </c>
      <c r="N260" s="214" t="s">
        <v>48</v>
      </c>
      <c r="O260" s="86"/>
      <c r="P260" s="215">
        <f>O260*H260</f>
        <v>0</v>
      </c>
      <c r="Q260" s="215">
        <v>1.54</v>
      </c>
      <c r="R260" s="215">
        <f>Q260*H260</f>
        <v>1074.2423999999999</v>
      </c>
      <c r="S260" s="215">
        <v>0</v>
      </c>
      <c r="T260" s="216">
        <f>S260*H260</f>
        <v>0</v>
      </c>
      <c r="U260" s="40"/>
      <c r="V260" s="40"/>
      <c r="W260" s="40"/>
      <c r="X260" s="40"/>
      <c r="Y260" s="40"/>
      <c r="Z260" s="40"/>
      <c r="AA260" s="40"/>
      <c r="AB260" s="40"/>
      <c r="AC260" s="40"/>
      <c r="AD260" s="40"/>
      <c r="AE260" s="40"/>
      <c r="AR260" s="217" t="s">
        <v>168</v>
      </c>
      <c r="AT260" s="217" t="s">
        <v>163</v>
      </c>
      <c r="AU260" s="217" t="s">
        <v>87</v>
      </c>
      <c r="AY260" s="19" t="s">
        <v>161</v>
      </c>
      <c r="BE260" s="218">
        <f>IF(N260="základní",J260,0)</f>
        <v>0</v>
      </c>
      <c r="BF260" s="218">
        <f>IF(N260="snížená",J260,0)</f>
        <v>0</v>
      </c>
      <c r="BG260" s="218">
        <f>IF(N260="zákl. přenesená",J260,0)</f>
        <v>0</v>
      </c>
      <c r="BH260" s="218">
        <f>IF(N260="sníž. přenesená",J260,0)</f>
        <v>0</v>
      </c>
      <c r="BI260" s="218">
        <f>IF(N260="nulová",J260,0)</f>
        <v>0</v>
      </c>
      <c r="BJ260" s="19" t="s">
        <v>85</v>
      </c>
      <c r="BK260" s="218">
        <f>ROUND(I260*H260,2)</f>
        <v>0</v>
      </c>
      <c r="BL260" s="19" t="s">
        <v>168</v>
      </c>
      <c r="BM260" s="217" t="s">
        <v>1124</v>
      </c>
    </row>
    <row r="261" s="2" customFormat="1">
      <c r="A261" s="40"/>
      <c r="B261" s="41"/>
      <c r="C261" s="42"/>
      <c r="D261" s="219" t="s">
        <v>170</v>
      </c>
      <c r="E261" s="42"/>
      <c r="F261" s="220" t="s">
        <v>1125</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170</v>
      </c>
      <c r="AU261" s="19" t="s">
        <v>87</v>
      </c>
    </row>
    <row r="262" s="2" customFormat="1">
      <c r="A262" s="40"/>
      <c r="B262" s="41"/>
      <c r="C262" s="42"/>
      <c r="D262" s="224" t="s">
        <v>172</v>
      </c>
      <c r="E262" s="42"/>
      <c r="F262" s="225" t="s">
        <v>1120</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172</v>
      </c>
      <c r="AU262" s="19" t="s">
        <v>87</v>
      </c>
    </row>
    <row r="263" s="13" customFormat="1">
      <c r="A263" s="13"/>
      <c r="B263" s="226"/>
      <c r="C263" s="227"/>
      <c r="D263" s="224" t="s">
        <v>174</v>
      </c>
      <c r="E263" s="228" t="s">
        <v>21</v>
      </c>
      <c r="F263" s="229" t="s">
        <v>1126</v>
      </c>
      <c r="G263" s="227"/>
      <c r="H263" s="230">
        <v>547.55999999999995</v>
      </c>
      <c r="I263" s="231"/>
      <c r="J263" s="227"/>
      <c r="K263" s="227"/>
      <c r="L263" s="232"/>
      <c r="M263" s="233"/>
      <c r="N263" s="234"/>
      <c r="O263" s="234"/>
      <c r="P263" s="234"/>
      <c r="Q263" s="234"/>
      <c r="R263" s="234"/>
      <c r="S263" s="234"/>
      <c r="T263" s="235"/>
      <c r="U263" s="13"/>
      <c r="V263" s="13"/>
      <c r="W263" s="13"/>
      <c r="X263" s="13"/>
      <c r="Y263" s="13"/>
      <c r="Z263" s="13"/>
      <c r="AA263" s="13"/>
      <c r="AB263" s="13"/>
      <c r="AC263" s="13"/>
      <c r="AD263" s="13"/>
      <c r="AE263" s="13"/>
      <c r="AT263" s="236" t="s">
        <v>174</v>
      </c>
      <c r="AU263" s="236" t="s">
        <v>87</v>
      </c>
      <c r="AV263" s="13" t="s">
        <v>87</v>
      </c>
      <c r="AW263" s="13" t="s">
        <v>38</v>
      </c>
      <c r="AX263" s="13" t="s">
        <v>77</v>
      </c>
      <c r="AY263" s="236" t="s">
        <v>161</v>
      </c>
    </row>
    <row r="264" s="13" customFormat="1">
      <c r="A264" s="13"/>
      <c r="B264" s="226"/>
      <c r="C264" s="227"/>
      <c r="D264" s="224" t="s">
        <v>174</v>
      </c>
      <c r="E264" s="228" t="s">
        <v>21</v>
      </c>
      <c r="F264" s="229" t="s">
        <v>1127</v>
      </c>
      <c r="G264" s="227"/>
      <c r="H264" s="230">
        <v>150</v>
      </c>
      <c r="I264" s="231"/>
      <c r="J264" s="227"/>
      <c r="K264" s="227"/>
      <c r="L264" s="232"/>
      <c r="M264" s="233"/>
      <c r="N264" s="234"/>
      <c r="O264" s="234"/>
      <c r="P264" s="234"/>
      <c r="Q264" s="234"/>
      <c r="R264" s="234"/>
      <c r="S264" s="234"/>
      <c r="T264" s="235"/>
      <c r="U264" s="13"/>
      <c r="V264" s="13"/>
      <c r="W264" s="13"/>
      <c r="X264" s="13"/>
      <c r="Y264" s="13"/>
      <c r="Z264" s="13"/>
      <c r="AA264" s="13"/>
      <c r="AB264" s="13"/>
      <c r="AC264" s="13"/>
      <c r="AD264" s="13"/>
      <c r="AE264" s="13"/>
      <c r="AT264" s="236" t="s">
        <v>174</v>
      </c>
      <c r="AU264" s="236" t="s">
        <v>87</v>
      </c>
      <c r="AV264" s="13" t="s">
        <v>87</v>
      </c>
      <c r="AW264" s="13" t="s">
        <v>38</v>
      </c>
      <c r="AX264" s="13" t="s">
        <v>77</v>
      </c>
      <c r="AY264" s="236" t="s">
        <v>161</v>
      </c>
    </row>
    <row r="265" s="14" customFormat="1">
      <c r="A265" s="14"/>
      <c r="B265" s="237"/>
      <c r="C265" s="238"/>
      <c r="D265" s="224" t="s">
        <v>174</v>
      </c>
      <c r="E265" s="239" t="s">
        <v>21</v>
      </c>
      <c r="F265" s="240" t="s">
        <v>177</v>
      </c>
      <c r="G265" s="238"/>
      <c r="H265" s="241">
        <v>697.55999999999995</v>
      </c>
      <c r="I265" s="242"/>
      <c r="J265" s="238"/>
      <c r="K265" s="238"/>
      <c r="L265" s="243"/>
      <c r="M265" s="244"/>
      <c r="N265" s="245"/>
      <c r="O265" s="245"/>
      <c r="P265" s="245"/>
      <c r="Q265" s="245"/>
      <c r="R265" s="245"/>
      <c r="S265" s="245"/>
      <c r="T265" s="246"/>
      <c r="U265" s="14"/>
      <c r="V265" s="14"/>
      <c r="W265" s="14"/>
      <c r="X265" s="14"/>
      <c r="Y265" s="14"/>
      <c r="Z265" s="14"/>
      <c r="AA265" s="14"/>
      <c r="AB265" s="14"/>
      <c r="AC265" s="14"/>
      <c r="AD265" s="14"/>
      <c r="AE265" s="14"/>
      <c r="AT265" s="247" t="s">
        <v>174</v>
      </c>
      <c r="AU265" s="247" t="s">
        <v>87</v>
      </c>
      <c r="AV265" s="14" t="s">
        <v>168</v>
      </c>
      <c r="AW265" s="14" t="s">
        <v>38</v>
      </c>
      <c r="AX265" s="14" t="s">
        <v>85</v>
      </c>
      <c r="AY265" s="247" t="s">
        <v>161</v>
      </c>
    </row>
    <row r="266" s="12" customFormat="1" ht="22.8" customHeight="1">
      <c r="A266" s="12"/>
      <c r="B266" s="190"/>
      <c r="C266" s="191"/>
      <c r="D266" s="192" t="s">
        <v>76</v>
      </c>
      <c r="E266" s="204" t="s">
        <v>229</v>
      </c>
      <c r="F266" s="204" t="s">
        <v>393</v>
      </c>
      <c r="G266" s="191"/>
      <c r="H266" s="191"/>
      <c r="I266" s="194"/>
      <c r="J266" s="205">
        <f>BK266</f>
        <v>0</v>
      </c>
      <c r="K266" s="191"/>
      <c r="L266" s="196"/>
      <c r="M266" s="197"/>
      <c r="N266" s="198"/>
      <c r="O266" s="198"/>
      <c r="P266" s="199">
        <f>SUM(P267:P298)</f>
        <v>0</v>
      </c>
      <c r="Q266" s="198"/>
      <c r="R266" s="199">
        <f>SUM(R267:R298)</f>
        <v>0.81438149999999998</v>
      </c>
      <c r="S266" s="198"/>
      <c r="T266" s="200">
        <f>SUM(T267:T298)</f>
        <v>0</v>
      </c>
      <c r="U266" s="12"/>
      <c r="V266" s="12"/>
      <c r="W266" s="12"/>
      <c r="X266" s="12"/>
      <c r="Y266" s="12"/>
      <c r="Z266" s="12"/>
      <c r="AA266" s="12"/>
      <c r="AB266" s="12"/>
      <c r="AC266" s="12"/>
      <c r="AD266" s="12"/>
      <c r="AE266" s="12"/>
      <c r="AR266" s="201" t="s">
        <v>85</v>
      </c>
      <c r="AT266" s="202" t="s">
        <v>76</v>
      </c>
      <c r="AU266" s="202" t="s">
        <v>85</v>
      </c>
      <c r="AY266" s="201" t="s">
        <v>161</v>
      </c>
      <c r="BK266" s="203">
        <f>SUM(BK267:BK298)</f>
        <v>0</v>
      </c>
    </row>
    <row r="267" s="2" customFormat="1" ht="16.5" customHeight="1">
      <c r="A267" s="40"/>
      <c r="B267" s="41"/>
      <c r="C267" s="206" t="s">
        <v>322</v>
      </c>
      <c r="D267" s="206" t="s">
        <v>163</v>
      </c>
      <c r="E267" s="207" t="s">
        <v>1128</v>
      </c>
      <c r="F267" s="208" t="s">
        <v>1129</v>
      </c>
      <c r="G267" s="209" t="s">
        <v>201</v>
      </c>
      <c r="H267" s="210">
        <v>15.699999999999999</v>
      </c>
      <c r="I267" s="211"/>
      <c r="J267" s="212">
        <f>ROUND(I267*H267,2)</f>
        <v>0</v>
      </c>
      <c r="K267" s="208" t="s">
        <v>167</v>
      </c>
      <c r="L267" s="46"/>
      <c r="M267" s="213" t="s">
        <v>21</v>
      </c>
      <c r="N267" s="214" t="s">
        <v>48</v>
      </c>
      <c r="O267" s="86"/>
      <c r="P267" s="215">
        <f>O267*H267</f>
        <v>0</v>
      </c>
      <c r="Q267" s="215">
        <v>0.00029999999999999997</v>
      </c>
      <c r="R267" s="215">
        <f>Q267*H267</f>
        <v>0.0047099999999999998</v>
      </c>
      <c r="S267" s="215">
        <v>0</v>
      </c>
      <c r="T267" s="216">
        <f>S267*H267</f>
        <v>0</v>
      </c>
      <c r="U267" s="40"/>
      <c r="V267" s="40"/>
      <c r="W267" s="40"/>
      <c r="X267" s="40"/>
      <c r="Y267" s="40"/>
      <c r="Z267" s="40"/>
      <c r="AA267" s="40"/>
      <c r="AB267" s="40"/>
      <c r="AC267" s="40"/>
      <c r="AD267" s="40"/>
      <c r="AE267" s="40"/>
      <c r="AR267" s="217" t="s">
        <v>168</v>
      </c>
      <c r="AT267" s="217" t="s">
        <v>163</v>
      </c>
      <c r="AU267" s="217" t="s">
        <v>87</v>
      </c>
      <c r="AY267" s="19" t="s">
        <v>161</v>
      </c>
      <c r="BE267" s="218">
        <f>IF(N267="základní",J267,0)</f>
        <v>0</v>
      </c>
      <c r="BF267" s="218">
        <f>IF(N267="snížená",J267,0)</f>
        <v>0</v>
      </c>
      <c r="BG267" s="218">
        <f>IF(N267="zákl. přenesená",J267,0)</f>
        <v>0</v>
      </c>
      <c r="BH267" s="218">
        <f>IF(N267="sníž. přenesená",J267,0)</f>
        <v>0</v>
      </c>
      <c r="BI267" s="218">
        <f>IF(N267="nulová",J267,0)</f>
        <v>0</v>
      </c>
      <c r="BJ267" s="19" t="s">
        <v>85</v>
      </c>
      <c r="BK267" s="218">
        <f>ROUND(I267*H267,2)</f>
        <v>0</v>
      </c>
      <c r="BL267" s="19" t="s">
        <v>168</v>
      </c>
      <c r="BM267" s="217" t="s">
        <v>1130</v>
      </c>
    </row>
    <row r="268" s="2" customFormat="1">
      <c r="A268" s="40"/>
      <c r="B268" s="41"/>
      <c r="C268" s="42"/>
      <c r="D268" s="219" t="s">
        <v>170</v>
      </c>
      <c r="E268" s="42"/>
      <c r="F268" s="220" t="s">
        <v>1131</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170</v>
      </c>
      <c r="AU268" s="19" t="s">
        <v>87</v>
      </c>
    </row>
    <row r="269" s="2" customFormat="1">
      <c r="A269" s="40"/>
      <c r="B269" s="41"/>
      <c r="C269" s="42"/>
      <c r="D269" s="224" t="s">
        <v>172</v>
      </c>
      <c r="E269" s="42"/>
      <c r="F269" s="225" t="s">
        <v>1132</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172</v>
      </c>
      <c r="AU269" s="19" t="s">
        <v>87</v>
      </c>
    </row>
    <row r="270" s="13" customFormat="1">
      <c r="A270" s="13"/>
      <c r="B270" s="226"/>
      <c r="C270" s="227"/>
      <c r="D270" s="224" t="s">
        <v>174</v>
      </c>
      <c r="E270" s="228" t="s">
        <v>21</v>
      </c>
      <c r="F270" s="229" t="s">
        <v>1133</v>
      </c>
      <c r="G270" s="227"/>
      <c r="H270" s="230">
        <v>15.699999999999999</v>
      </c>
      <c r="I270" s="231"/>
      <c r="J270" s="227"/>
      <c r="K270" s="227"/>
      <c r="L270" s="232"/>
      <c r="M270" s="233"/>
      <c r="N270" s="234"/>
      <c r="O270" s="234"/>
      <c r="P270" s="234"/>
      <c r="Q270" s="234"/>
      <c r="R270" s="234"/>
      <c r="S270" s="234"/>
      <c r="T270" s="235"/>
      <c r="U270" s="13"/>
      <c r="V270" s="13"/>
      <c r="W270" s="13"/>
      <c r="X270" s="13"/>
      <c r="Y270" s="13"/>
      <c r="Z270" s="13"/>
      <c r="AA270" s="13"/>
      <c r="AB270" s="13"/>
      <c r="AC270" s="13"/>
      <c r="AD270" s="13"/>
      <c r="AE270" s="13"/>
      <c r="AT270" s="236" t="s">
        <v>174</v>
      </c>
      <c r="AU270" s="236" t="s">
        <v>87</v>
      </c>
      <c r="AV270" s="13" t="s">
        <v>87</v>
      </c>
      <c r="AW270" s="13" t="s">
        <v>38</v>
      </c>
      <c r="AX270" s="13" t="s">
        <v>85</v>
      </c>
      <c r="AY270" s="236" t="s">
        <v>161</v>
      </c>
    </row>
    <row r="271" s="2" customFormat="1" ht="24.15" customHeight="1">
      <c r="A271" s="40"/>
      <c r="B271" s="41"/>
      <c r="C271" s="248" t="s">
        <v>326</v>
      </c>
      <c r="D271" s="248" t="s">
        <v>178</v>
      </c>
      <c r="E271" s="249" t="s">
        <v>1134</v>
      </c>
      <c r="F271" s="250" t="s">
        <v>1135</v>
      </c>
      <c r="G271" s="251" t="s">
        <v>201</v>
      </c>
      <c r="H271" s="252">
        <v>15.699999999999999</v>
      </c>
      <c r="I271" s="253"/>
      <c r="J271" s="254">
        <f>ROUND(I271*H271,2)</f>
        <v>0</v>
      </c>
      <c r="K271" s="250" t="s">
        <v>21</v>
      </c>
      <c r="L271" s="255"/>
      <c r="M271" s="256" t="s">
        <v>21</v>
      </c>
      <c r="N271" s="257" t="s">
        <v>48</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351</v>
      </c>
      <c r="AT271" s="217" t="s">
        <v>178</v>
      </c>
      <c r="AU271" s="217" t="s">
        <v>87</v>
      </c>
      <c r="AY271" s="19" t="s">
        <v>161</v>
      </c>
      <c r="BE271" s="218">
        <f>IF(N271="základní",J271,0)</f>
        <v>0</v>
      </c>
      <c r="BF271" s="218">
        <f>IF(N271="snížená",J271,0)</f>
        <v>0</v>
      </c>
      <c r="BG271" s="218">
        <f>IF(N271="zákl. přenesená",J271,0)</f>
        <v>0</v>
      </c>
      <c r="BH271" s="218">
        <f>IF(N271="sníž. přenesená",J271,0)</f>
        <v>0</v>
      </c>
      <c r="BI271" s="218">
        <f>IF(N271="nulová",J271,0)</f>
        <v>0</v>
      </c>
      <c r="BJ271" s="19" t="s">
        <v>85</v>
      </c>
      <c r="BK271" s="218">
        <f>ROUND(I271*H271,2)</f>
        <v>0</v>
      </c>
      <c r="BL271" s="19" t="s">
        <v>265</v>
      </c>
      <c r="BM271" s="217" t="s">
        <v>1136</v>
      </c>
    </row>
    <row r="272" s="2" customFormat="1">
      <c r="A272" s="40"/>
      <c r="B272" s="41"/>
      <c r="C272" s="42"/>
      <c r="D272" s="224" t="s">
        <v>183</v>
      </c>
      <c r="E272" s="42"/>
      <c r="F272" s="225" t="s">
        <v>1137</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183</v>
      </c>
      <c r="AU272" s="19" t="s">
        <v>87</v>
      </c>
    </row>
    <row r="273" s="2" customFormat="1" ht="24.15" customHeight="1">
      <c r="A273" s="40"/>
      <c r="B273" s="41"/>
      <c r="C273" s="206" t="s">
        <v>332</v>
      </c>
      <c r="D273" s="206" t="s">
        <v>163</v>
      </c>
      <c r="E273" s="207" t="s">
        <v>395</v>
      </c>
      <c r="F273" s="208" t="s">
        <v>396</v>
      </c>
      <c r="G273" s="209" t="s">
        <v>188</v>
      </c>
      <c r="H273" s="210">
        <v>0.90000000000000002</v>
      </c>
      <c r="I273" s="211"/>
      <c r="J273" s="212">
        <f>ROUND(I273*H273,2)</f>
        <v>0</v>
      </c>
      <c r="K273" s="208" t="s">
        <v>167</v>
      </c>
      <c r="L273" s="46"/>
      <c r="M273" s="213" t="s">
        <v>21</v>
      </c>
      <c r="N273" s="214" t="s">
        <v>48</v>
      </c>
      <c r="O273" s="86"/>
      <c r="P273" s="215">
        <f>O273*H273</f>
        <v>0</v>
      </c>
      <c r="Q273" s="215">
        <v>0.067769999999999997</v>
      </c>
      <c r="R273" s="215">
        <f>Q273*H273</f>
        <v>0.060992999999999999</v>
      </c>
      <c r="S273" s="215">
        <v>0</v>
      </c>
      <c r="T273" s="216">
        <f>S273*H273</f>
        <v>0</v>
      </c>
      <c r="U273" s="40"/>
      <c r="V273" s="40"/>
      <c r="W273" s="40"/>
      <c r="X273" s="40"/>
      <c r="Y273" s="40"/>
      <c r="Z273" s="40"/>
      <c r="AA273" s="40"/>
      <c r="AB273" s="40"/>
      <c r="AC273" s="40"/>
      <c r="AD273" s="40"/>
      <c r="AE273" s="40"/>
      <c r="AR273" s="217" t="s">
        <v>168</v>
      </c>
      <c r="AT273" s="217" t="s">
        <v>163</v>
      </c>
      <c r="AU273" s="217" t="s">
        <v>87</v>
      </c>
      <c r="AY273" s="19" t="s">
        <v>161</v>
      </c>
      <c r="BE273" s="218">
        <f>IF(N273="základní",J273,0)</f>
        <v>0</v>
      </c>
      <c r="BF273" s="218">
        <f>IF(N273="snížená",J273,0)</f>
        <v>0</v>
      </c>
      <c r="BG273" s="218">
        <f>IF(N273="zákl. přenesená",J273,0)</f>
        <v>0</v>
      </c>
      <c r="BH273" s="218">
        <f>IF(N273="sníž. přenesená",J273,0)</f>
        <v>0</v>
      </c>
      <c r="BI273" s="218">
        <f>IF(N273="nulová",J273,0)</f>
        <v>0</v>
      </c>
      <c r="BJ273" s="19" t="s">
        <v>85</v>
      </c>
      <c r="BK273" s="218">
        <f>ROUND(I273*H273,2)</f>
        <v>0</v>
      </c>
      <c r="BL273" s="19" t="s">
        <v>168</v>
      </c>
      <c r="BM273" s="217" t="s">
        <v>1138</v>
      </c>
    </row>
    <row r="274" s="2" customFormat="1">
      <c r="A274" s="40"/>
      <c r="B274" s="41"/>
      <c r="C274" s="42"/>
      <c r="D274" s="219" t="s">
        <v>170</v>
      </c>
      <c r="E274" s="42"/>
      <c r="F274" s="220" t="s">
        <v>398</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170</v>
      </c>
      <c r="AU274" s="19" t="s">
        <v>87</v>
      </c>
    </row>
    <row r="275" s="2" customFormat="1">
      <c r="A275" s="40"/>
      <c r="B275" s="41"/>
      <c r="C275" s="42"/>
      <c r="D275" s="224" t="s">
        <v>172</v>
      </c>
      <c r="E275" s="42"/>
      <c r="F275" s="225" t="s">
        <v>399</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172</v>
      </c>
      <c r="AU275" s="19" t="s">
        <v>87</v>
      </c>
    </row>
    <row r="276" s="13" customFormat="1">
      <c r="A276" s="13"/>
      <c r="B276" s="226"/>
      <c r="C276" s="227"/>
      <c r="D276" s="224" t="s">
        <v>174</v>
      </c>
      <c r="E276" s="228" t="s">
        <v>21</v>
      </c>
      <c r="F276" s="229" t="s">
        <v>1139</v>
      </c>
      <c r="G276" s="227"/>
      <c r="H276" s="230">
        <v>0.90000000000000002</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174</v>
      </c>
      <c r="AU276" s="236" t="s">
        <v>87</v>
      </c>
      <c r="AV276" s="13" t="s">
        <v>87</v>
      </c>
      <c r="AW276" s="13" t="s">
        <v>38</v>
      </c>
      <c r="AX276" s="13" t="s">
        <v>85</v>
      </c>
      <c r="AY276" s="236" t="s">
        <v>161</v>
      </c>
    </row>
    <row r="277" s="2" customFormat="1" ht="16.5" customHeight="1">
      <c r="A277" s="40"/>
      <c r="B277" s="41"/>
      <c r="C277" s="206" t="s">
        <v>336</v>
      </c>
      <c r="D277" s="206" t="s">
        <v>163</v>
      </c>
      <c r="E277" s="207" t="s">
        <v>1140</v>
      </c>
      <c r="F277" s="208" t="s">
        <v>1141</v>
      </c>
      <c r="G277" s="209" t="s">
        <v>201</v>
      </c>
      <c r="H277" s="210">
        <v>3.1499999999999999</v>
      </c>
      <c r="I277" s="211"/>
      <c r="J277" s="212">
        <f>ROUND(I277*H277,2)</f>
        <v>0</v>
      </c>
      <c r="K277" s="208" t="s">
        <v>167</v>
      </c>
      <c r="L277" s="46"/>
      <c r="M277" s="213" t="s">
        <v>21</v>
      </c>
      <c r="N277" s="214" t="s">
        <v>48</v>
      </c>
      <c r="O277" s="86"/>
      <c r="P277" s="215">
        <f>O277*H277</f>
        <v>0</v>
      </c>
      <c r="Q277" s="215">
        <v>0.069250000000000006</v>
      </c>
      <c r="R277" s="215">
        <f>Q277*H277</f>
        <v>0.21813750000000001</v>
      </c>
      <c r="S277" s="215">
        <v>0</v>
      </c>
      <c r="T277" s="216">
        <f>S277*H277</f>
        <v>0</v>
      </c>
      <c r="U277" s="40"/>
      <c r="V277" s="40"/>
      <c r="W277" s="40"/>
      <c r="X277" s="40"/>
      <c r="Y277" s="40"/>
      <c r="Z277" s="40"/>
      <c r="AA277" s="40"/>
      <c r="AB277" s="40"/>
      <c r="AC277" s="40"/>
      <c r="AD277" s="40"/>
      <c r="AE277" s="40"/>
      <c r="AR277" s="217" t="s">
        <v>168</v>
      </c>
      <c r="AT277" s="217" t="s">
        <v>163</v>
      </c>
      <c r="AU277" s="217" t="s">
        <v>87</v>
      </c>
      <c r="AY277" s="19" t="s">
        <v>161</v>
      </c>
      <c r="BE277" s="218">
        <f>IF(N277="základní",J277,0)</f>
        <v>0</v>
      </c>
      <c r="BF277" s="218">
        <f>IF(N277="snížená",J277,0)</f>
        <v>0</v>
      </c>
      <c r="BG277" s="218">
        <f>IF(N277="zákl. přenesená",J277,0)</f>
        <v>0</v>
      </c>
      <c r="BH277" s="218">
        <f>IF(N277="sníž. přenesená",J277,0)</f>
        <v>0</v>
      </c>
      <c r="BI277" s="218">
        <f>IF(N277="nulová",J277,0)</f>
        <v>0</v>
      </c>
      <c r="BJ277" s="19" t="s">
        <v>85</v>
      </c>
      <c r="BK277" s="218">
        <f>ROUND(I277*H277,2)</f>
        <v>0</v>
      </c>
      <c r="BL277" s="19" t="s">
        <v>168</v>
      </c>
      <c r="BM277" s="217" t="s">
        <v>1142</v>
      </c>
    </row>
    <row r="278" s="2" customFormat="1">
      <c r="A278" s="40"/>
      <c r="B278" s="41"/>
      <c r="C278" s="42"/>
      <c r="D278" s="219" t="s">
        <v>170</v>
      </c>
      <c r="E278" s="42"/>
      <c r="F278" s="220" t="s">
        <v>1143</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170</v>
      </c>
      <c r="AU278" s="19" t="s">
        <v>87</v>
      </c>
    </row>
    <row r="279" s="2" customFormat="1">
      <c r="A279" s="40"/>
      <c r="B279" s="41"/>
      <c r="C279" s="42"/>
      <c r="D279" s="224" t="s">
        <v>172</v>
      </c>
      <c r="E279" s="42"/>
      <c r="F279" s="225" t="s">
        <v>1144</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172</v>
      </c>
      <c r="AU279" s="19" t="s">
        <v>87</v>
      </c>
    </row>
    <row r="280" s="13" customFormat="1">
      <c r="A280" s="13"/>
      <c r="B280" s="226"/>
      <c r="C280" s="227"/>
      <c r="D280" s="224" t="s">
        <v>174</v>
      </c>
      <c r="E280" s="228" t="s">
        <v>21</v>
      </c>
      <c r="F280" s="229" t="s">
        <v>1145</v>
      </c>
      <c r="G280" s="227"/>
      <c r="H280" s="230">
        <v>3.1499999999999999</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174</v>
      </c>
      <c r="AU280" s="236" t="s">
        <v>87</v>
      </c>
      <c r="AV280" s="13" t="s">
        <v>87</v>
      </c>
      <c r="AW280" s="13" t="s">
        <v>38</v>
      </c>
      <c r="AX280" s="13" t="s">
        <v>85</v>
      </c>
      <c r="AY280" s="236" t="s">
        <v>161</v>
      </c>
    </row>
    <row r="281" s="2" customFormat="1" ht="33" customHeight="1">
      <c r="A281" s="40"/>
      <c r="B281" s="41"/>
      <c r="C281" s="206" t="s">
        <v>342</v>
      </c>
      <c r="D281" s="206" t="s">
        <v>163</v>
      </c>
      <c r="E281" s="207" t="s">
        <v>1146</v>
      </c>
      <c r="F281" s="208" t="s">
        <v>1147</v>
      </c>
      <c r="G281" s="209" t="s">
        <v>201</v>
      </c>
      <c r="H281" s="210">
        <v>160.77000000000001</v>
      </c>
      <c r="I281" s="211"/>
      <c r="J281" s="212">
        <f>ROUND(I281*H281,2)</f>
        <v>0</v>
      </c>
      <c r="K281" s="208" t="s">
        <v>167</v>
      </c>
      <c r="L281" s="46"/>
      <c r="M281" s="213" t="s">
        <v>21</v>
      </c>
      <c r="N281" s="214" t="s">
        <v>48</v>
      </c>
      <c r="O281" s="86"/>
      <c r="P281" s="215">
        <f>O281*H281</f>
        <v>0</v>
      </c>
      <c r="Q281" s="215">
        <v>0.00232</v>
      </c>
      <c r="R281" s="215">
        <f>Q281*H281</f>
        <v>0.37298640000000005</v>
      </c>
      <c r="S281" s="215">
        <v>0</v>
      </c>
      <c r="T281" s="216">
        <f>S281*H281</f>
        <v>0</v>
      </c>
      <c r="U281" s="40"/>
      <c r="V281" s="40"/>
      <c r="W281" s="40"/>
      <c r="X281" s="40"/>
      <c r="Y281" s="40"/>
      <c r="Z281" s="40"/>
      <c r="AA281" s="40"/>
      <c r="AB281" s="40"/>
      <c r="AC281" s="40"/>
      <c r="AD281" s="40"/>
      <c r="AE281" s="40"/>
      <c r="AR281" s="217" t="s">
        <v>168</v>
      </c>
      <c r="AT281" s="217" t="s">
        <v>163</v>
      </c>
      <c r="AU281" s="217" t="s">
        <v>87</v>
      </c>
      <c r="AY281" s="19" t="s">
        <v>161</v>
      </c>
      <c r="BE281" s="218">
        <f>IF(N281="základní",J281,0)</f>
        <v>0</v>
      </c>
      <c r="BF281" s="218">
        <f>IF(N281="snížená",J281,0)</f>
        <v>0</v>
      </c>
      <c r="BG281" s="218">
        <f>IF(N281="zákl. přenesená",J281,0)</f>
        <v>0</v>
      </c>
      <c r="BH281" s="218">
        <f>IF(N281="sníž. přenesená",J281,0)</f>
        <v>0</v>
      </c>
      <c r="BI281" s="218">
        <f>IF(N281="nulová",J281,0)</f>
        <v>0</v>
      </c>
      <c r="BJ281" s="19" t="s">
        <v>85</v>
      </c>
      <c r="BK281" s="218">
        <f>ROUND(I281*H281,2)</f>
        <v>0</v>
      </c>
      <c r="BL281" s="19" t="s">
        <v>168</v>
      </c>
      <c r="BM281" s="217" t="s">
        <v>1148</v>
      </c>
    </row>
    <row r="282" s="2" customFormat="1">
      <c r="A282" s="40"/>
      <c r="B282" s="41"/>
      <c r="C282" s="42"/>
      <c r="D282" s="219" t="s">
        <v>170</v>
      </c>
      <c r="E282" s="42"/>
      <c r="F282" s="220" t="s">
        <v>1149</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170</v>
      </c>
      <c r="AU282" s="19" t="s">
        <v>87</v>
      </c>
    </row>
    <row r="283" s="13" customFormat="1">
      <c r="A283" s="13"/>
      <c r="B283" s="226"/>
      <c r="C283" s="227"/>
      <c r="D283" s="224" t="s">
        <v>174</v>
      </c>
      <c r="E283" s="228" t="s">
        <v>21</v>
      </c>
      <c r="F283" s="229" t="s">
        <v>1150</v>
      </c>
      <c r="G283" s="227"/>
      <c r="H283" s="230">
        <v>34.600000000000001</v>
      </c>
      <c r="I283" s="231"/>
      <c r="J283" s="227"/>
      <c r="K283" s="227"/>
      <c r="L283" s="232"/>
      <c r="M283" s="233"/>
      <c r="N283" s="234"/>
      <c r="O283" s="234"/>
      <c r="P283" s="234"/>
      <c r="Q283" s="234"/>
      <c r="R283" s="234"/>
      <c r="S283" s="234"/>
      <c r="T283" s="235"/>
      <c r="U283" s="13"/>
      <c r="V283" s="13"/>
      <c r="W283" s="13"/>
      <c r="X283" s="13"/>
      <c r="Y283" s="13"/>
      <c r="Z283" s="13"/>
      <c r="AA283" s="13"/>
      <c r="AB283" s="13"/>
      <c r="AC283" s="13"/>
      <c r="AD283" s="13"/>
      <c r="AE283" s="13"/>
      <c r="AT283" s="236" t="s">
        <v>174</v>
      </c>
      <c r="AU283" s="236" t="s">
        <v>87</v>
      </c>
      <c r="AV283" s="13" t="s">
        <v>87</v>
      </c>
      <c r="AW283" s="13" t="s">
        <v>38</v>
      </c>
      <c r="AX283" s="13" t="s">
        <v>77</v>
      </c>
      <c r="AY283" s="236" t="s">
        <v>161</v>
      </c>
    </row>
    <row r="284" s="13" customFormat="1">
      <c r="A284" s="13"/>
      <c r="B284" s="226"/>
      <c r="C284" s="227"/>
      <c r="D284" s="224" t="s">
        <v>174</v>
      </c>
      <c r="E284" s="228" t="s">
        <v>21</v>
      </c>
      <c r="F284" s="229" t="s">
        <v>1151</v>
      </c>
      <c r="G284" s="227"/>
      <c r="H284" s="230">
        <v>17.300000000000001</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174</v>
      </c>
      <c r="AU284" s="236" t="s">
        <v>87</v>
      </c>
      <c r="AV284" s="13" t="s">
        <v>87</v>
      </c>
      <c r="AW284" s="13" t="s">
        <v>38</v>
      </c>
      <c r="AX284" s="13" t="s">
        <v>77</v>
      </c>
      <c r="AY284" s="236" t="s">
        <v>161</v>
      </c>
    </row>
    <row r="285" s="13" customFormat="1">
      <c r="A285" s="13"/>
      <c r="B285" s="226"/>
      <c r="C285" s="227"/>
      <c r="D285" s="224" t="s">
        <v>174</v>
      </c>
      <c r="E285" s="228" t="s">
        <v>21</v>
      </c>
      <c r="F285" s="229" t="s">
        <v>1152</v>
      </c>
      <c r="G285" s="227"/>
      <c r="H285" s="230">
        <v>5.71</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174</v>
      </c>
      <c r="AU285" s="236" t="s">
        <v>87</v>
      </c>
      <c r="AV285" s="13" t="s">
        <v>87</v>
      </c>
      <c r="AW285" s="13" t="s">
        <v>38</v>
      </c>
      <c r="AX285" s="13" t="s">
        <v>77</v>
      </c>
      <c r="AY285" s="236" t="s">
        <v>161</v>
      </c>
    </row>
    <row r="286" s="13" customFormat="1">
      <c r="A286" s="13"/>
      <c r="B286" s="226"/>
      <c r="C286" s="227"/>
      <c r="D286" s="224" t="s">
        <v>174</v>
      </c>
      <c r="E286" s="228" t="s">
        <v>21</v>
      </c>
      <c r="F286" s="229" t="s">
        <v>1153</v>
      </c>
      <c r="G286" s="227"/>
      <c r="H286" s="230">
        <v>75.060000000000002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174</v>
      </c>
      <c r="AU286" s="236" t="s">
        <v>87</v>
      </c>
      <c r="AV286" s="13" t="s">
        <v>87</v>
      </c>
      <c r="AW286" s="13" t="s">
        <v>38</v>
      </c>
      <c r="AX286" s="13" t="s">
        <v>77</v>
      </c>
      <c r="AY286" s="236" t="s">
        <v>161</v>
      </c>
    </row>
    <row r="287" s="13" customFormat="1">
      <c r="A287" s="13"/>
      <c r="B287" s="226"/>
      <c r="C287" s="227"/>
      <c r="D287" s="224" t="s">
        <v>174</v>
      </c>
      <c r="E287" s="228" t="s">
        <v>21</v>
      </c>
      <c r="F287" s="229" t="s">
        <v>1154</v>
      </c>
      <c r="G287" s="227"/>
      <c r="H287" s="230">
        <v>14.050000000000001</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174</v>
      </c>
      <c r="AU287" s="236" t="s">
        <v>87</v>
      </c>
      <c r="AV287" s="13" t="s">
        <v>87</v>
      </c>
      <c r="AW287" s="13" t="s">
        <v>38</v>
      </c>
      <c r="AX287" s="13" t="s">
        <v>77</v>
      </c>
      <c r="AY287" s="236" t="s">
        <v>161</v>
      </c>
    </row>
    <row r="288" s="13" customFormat="1">
      <c r="A288" s="13"/>
      <c r="B288" s="226"/>
      <c r="C288" s="227"/>
      <c r="D288" s="224" t="s">
        <v>174</v>
      </c>
      <c r="E288" s="228" t="s">
        <v>21</v>
      </c>
      <c r="F288" s="229" t="s">
        <v>1154</v>
      </c>
      <c r="G288" s="227"/>
      <c r="H288" s="230">
        <v>14.050000000000001</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174</v>
      </c>
      <c r="AU288" s="236" t="s">
        <v>87</v>
      </c>
      <c r="AV288" s="13" t="s">
        <v>87</v>
      </c>
      <c r="AW288" s="13" t="s">
        <v>38</v>
      </c>
      <c r="AX288" s="13" t="s">
        <v>77</v>
      </c>
      <c r="AY288" s="236" t="s">
        <v>161</v>
      </c>
    </row>
    <row r="289" s="14" customFormat="1">
      <c r="A289" s="14"/>
      <c r="B289" s="237"/>
      <c r="C289" s="238"/>
      <c r="D289" s="224" t="s">
        <v>174</v>
      </c>
      <c r="E289" s="239" t="s">
        <v>21</v>
      </c>
      <c r="F289" s="240" t="s">
        <v>177</v>
      </c>
      <c r="G289" s="238"/>
      <c r="H289" s="241">
        <v>160.77000000000001</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174</v>
      </c>
      <c r="AU289" s="247" t="s">
        <v>87</v>
      </c>
      <c r="AV289" s="14" t="s">
        <v>168</v>
      </c>
      <c r="AW289" s="14" t="s">
        <v>38</v>
      </c>
      <c r="AX289" s="14" t="s">
        <v>85</v>
      </c>
      <c r="AY289" s="247" t="s">
        <v>161</v>
      </c>
    </row>
    <row r="290" s="2" customFormat="1" ht="16.5" customHeight="1">
      <c r="A290" s="40"/>
      <c r="B290" s="41"/>
      <c r="C290" s="206" t="s">
        <v>346</v>
      </c>
      <c r="D290" s="206" t="s">
        <v>163</v>
      </c>
      <c r="E290" s="207" t="s">
        <v>1155</v>
      </c>
      <c r="F290" s="208" t="s">
        <v>1156</v>
      </c>
      <c r="G290" s="209" t="s">
        <v>201</v>
      </c>
      <c r="H290" s="210">
        <v>160.77000000000001</v>
      </c>
      <c r="I290" s="211"/>
      <c r="J290" s="212">
        <f>ROUND(I290*H290,2)</f>
        <v>0</v>
      </c>
      <c r="K290" s="208" t="s">
        <v>21</v>
      </c>
      <c r="L290" s="46"/>
      <c r="M290" s="213" t="s">
        <v>21</v>
      </c>
      <c r="N290" s="214" t="s">
        <v>48</v>
      </c>
      <c r="O290" s="86"/>
      <c r="P290" s="215">
        <f>O290*H290</f>
        <v>0</v>
      </c>
      <c r="Q290" s="215">
        <v>0.00097999999999999997</v>
      </c>
      <c r="R290" s="215">
        <f>Q290*H290</f>
        <v>0.15755460000000002</v>
      </c>
      <c r="S290" s="215">
        <v>0</v>
      </c>
      <c r="T290" s="216">
        <f>S290*H290</f>
        <v>0</v>
      </c>
      <c r="U290" s="40"/>
      <c r="V290" s="40"/>
      <c r="W290" s="40"/>
      <c r="X290" s="40"/>
      <c r="Y290" s="40"/>
      <c r="Z290" s="40"/>
      <c r="AA290" s="40"/>
      <c r="AB290" s="40"/>
      <c r="AC290" s="40"/>
      <c r="AD290" s="40"/>
      <c r="AE290" s="40"/>
      <c r="AR290" s="217" t="s">
        <v>168</v>
      </c>
      <c r="AT290" s="217" t="s">
        <v>163</v>
      </c>
      <c r="AU290" s="217" t="s">
        <v>87</v>
      </c>
      <c r="AY290" s="19" t="s">
        <v>161</v>
      </c>
      <c r="BE290" s="218">
        <f>IF(N290="základní",J290,0)</f>
        <v>0</v>
      </c>
      <c r="BF290" s="218">
        <f>IF(N290="snížená",J290,0)</f>
        <v>0</v>
      </c>
      <c r="BG290" s="218">
        <f>IF(N290="zákl. přenesená",J290,0)</f>
        <v>0</v>
      </c>
      <c r="BH290" s="218">
        <f>IF(N290="sníž. přenesená",J290,0)</f>
        <v>0</v>
      </c>
      <c r="BI290" s="218">
        <f>IF(N290="nulová",J290,0)</f>
        <v>0</v>
      </c>
      <c r="BJ290" s="19" t="s">
        <v>85</v>
      </c>
      <c r="BK290" s="218">
        <f>ROUND(I290*H290,2)</f>
        <v>0</v>
      </c>
      <c r="BL290" s="19" t="s">
        <v>168</v>
      </c>
      <c r="BM290" s="217" t="s">
        <v>1157</v>
      </c>
    </row>
    <row r="291" s="2" customFormat="1">
      <c r="A291" s="40"/>
      <c r="B291" s="41"/>
      <c r="C291" s="42"/>
      <c r="D291" s="224" t="s">
        <v>172</v>
      </c>
      <c r="E291" s="42"/>
      <c r="F291" s="225" t="s">
        <v>1158</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172</v>
      </c>
      <c r="AU291" s="19" t="s">
        <v>87</v>
      </c>
    </row>
    <row r="292" s="13" customFormat="1">
      <c r="A292" s="13"/>
      <c r="B292" s="226"/>
      <c r="C292" s="227"/>
      <c r="D292" s="224" t="s">
        <v>174</v>
      </c>
      <c r="E292" s="228" t="s">
        <v>21</v>
      </c>
      <c r="F292" s="229" t="s">
        <v>1150</v>
      </c>
      <c r="G292" s="227"/>
      <c r="H292" s="230">
        <v>34.600000000000001</v>
      </c>
      <c r="I292" s="231"/>
      <c r="J292" s="227"/>
      <c r="K292" s="227"/>
      <c r="L292" s="232"/>
      <c r="M292" s="233"/>
      <c r="N292" s="234"/>
      <c r="O292" s="234"/>
      <c r="P292" s="234"/>
      <c r="Q292" s="234"/>
      <c r="R292" s="234"/>
      <c r="S292" s="234"/>
      <c r="T292" s="235"/>
      <c r="U292" s="13"/>
      <c r="V292" s="13"/>
      <c r="W292" s="13"/>
      <c r="X292" s="13"/>
      <c r="Y292" s="13"/>
      <c r="Z292" s="13"/>
      <c r="AA292" s="13"/>
      <c r="AB292" s="13"/>
      <c r="AC292" s="13"/>
      <c r="AD292" s="13"/>
      <c r="AE292" s="13"/>
      <c r="AT292" s="236" t="s">
        <v>174</v>
      </c>
      <c r="AU292" s="236" t="s">
        <v>87</v>
      </c>
      <c r="AV292" s="13" t="s">
        <v>87</v>
      </c>
      <c r="AW292" s="13" t="s">
        <v>38</v>
      </c>
      <c r="AX292" s="13" t="s">
        <v>77</v>
      </c>
      <c r="AY292" s="236" t="s">
        <v>161</v>
      </c>
    </row>
    <row r="293" s="13" customFormat="1">
      <c r="A293" s="13"/>
      <c r="B293" s="226"/>
      <c r="C293" s="227"/>
      <c r="D293" s="224" t="s">
        <v>174</v>
      </c>
      <c r="E293" s="228" t="s">
        <v>21</v>
      </c>
      <c r="F293" s="229" t="s">
        <v>1151</v>
      </c>
      <c r="G293" s="227"/>
      <c r="H293" s="230">
        <v>17.300000000000001</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174</v>
      </c>
      <c r="AU293" s="236" t="s">
        <v>87</v>
      </c>
      <c r="AV293" s="13" t="s">
        <v>87</v>
      </c>
      <c r="AW293" s="13" t="s">
        <v>38</v>
      </c>
      <c r="AX293" s="13" t="s">
        <v>77</v>
      </c>
      <c r="AY293" s="236" t="s">
        <v>161</v>
      </c>
    </row>
    <row r="294" s="13" customFormat="1">
      <c r="A294" s="13"/>
      <c r="B294" s="226"/>
      <c r="C294" s="227"/>
      <c r="D294" s="224" t="s">
        <v>174</v>
      </c>
      <c r="E294" s="228" t="s">
        <v>21</v>
      </c>
      <c r="F294" s="229" t="s">
        <v>1152</v>
      </c>
      <c r="G294" s="227"/>
      <c r="H294" s="230">
        <v>5.71</v>
      </c>
      <c r="I294" s="231"/>
      <c r="J294" s="227"/>
      <c r="K294" s="227"/>
      <c r="L294" s="232"/>
      <c r="M294" s="233"/>
      <c r="N294" s="234"/>
      <c r="O294" s="234"/>
      <c r="P294" s="234"/>
      <c r="Q294" s="234"/>
      <c r="R294" s="234"/>
      <c r="S294" s="234"/>
      <c r="T294" s="235"/>
      <c r="U294" s="13"/>
      <c r="V294" s="13"/>
      <c r="W294" s="13"/>
      <c r="X294" s="13"/>
      <c r="Y294" s="13"/>
      <c r="Z294" s="13"/>
      <c r="AA294" s="13"/>
      <c r="AB294" s="13"/>
      <c r="AC294" s="13"/>
      <c r="AD294" s="13"/>
      <c r="AE294" s="13"/>
      <c r="AT294" s="236" t="s">
        <v>174</v>
      </c>
      <c r="AU294" s="236" t="s">
        <v>87</v>
      </c>
      <c r="AV294" s="13" t="s">
        <v>87</v>
      </c>
      <c r="AW294" s="13" t="s">
        <v>38</v>
      </c>
      <c r="AX294" s="13" t="s">
        <v>77</v>
      </c>
      <c r="AY294" s="236" t="s">
        <v>161</v>
      </c>
    </row>
    <row r="295" s="13" customFormat="1">
      <c r="A295" s="13"/>
      <c r="B295" s="226"/>
      <c r="C295" s="227"/>
      <c r="D295" s="224" t="s">
        <v>174</v>
      </c>
      <c r="E295" s="228" t="s">
        <v>21</v>
      </c>
      <c r="F295" s="229" t="s">
        <v>1153</v>
      </c>
      <c r="G295" s="227"/>
      <c r="H295" s="230">
        <v>75.060000000000002</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174</v>
      </c>
      <c r="AU295" s="236" t="s">
        <v>87</v>
      </c>
      <c r="AV295" s="13" t="s">
        <v>87</v>
      </c>
      <c r="AW295" s="13" t="s">
        <v>38</v>
      </c>
      <c r="AX295" s="13" t="s">
        <v>77</v>
      </c>
      <c r="AY295" s="236" t="s">
        <v>161</v>
      </c>
    </row>
    <row r="296" s="13" customFormat="1">
      <c r="A296" s="13"/>
      <c r="B296" s="226"/>
      <c r="C296" s="227"/>
      <c r="D296" s="224" t="s">
        <v>174</v>
      </c>
      <c r="E296" s="228" t="s">
        <v>21</v>
      </c>
      <c r="F296" s="229" t="s">
        <v>1154</v>
      </c>
      <c r="G296" s="227"/>
      <c r="H296" s="230">
        <v>14.050000000000001</v>
      </c>
      <c r="I296" s="231"/>
      <c r="J296" s="227"/>
      <c r="K296" s="227"/>
      <c r="L296" s="232"/>
      <c r="M296" s="233"/>
      <c r="N296" s="234"/>
      <c r="O296" s="234"/>
      <c r="P296" s="234"/>
      <c r="Q296" s="234"/>
      <c r="R296" s="234"/>
      <c r="S296" s="234"/>
      <c r="T296" s="235"/>
      <c r="U296" s="13"/>
      <c r="V296" s="13"/>
      <c r="W296" s="13"/>
      <c r="X296" s="13"/>
      <c r="Y296" s="13"/>
      <c r="Z296" s="13"/>
      <c r="AA296" s="13"/>
      <c r="AB296" s="13"/>
      <c r="AC296" s="13"/>
      <c r="AD296" s="13"/>
      <c r="AE296" s="13"/>
      <c r="AT296" s="236" t="s">
        <v>174</v>
      </c>
      <c r="AU296" s="236" t="s">
        <v>87</v>
      </c>
      <c r="AV296" s="13" t="s">
        <v>87</v>
      </c>
      <c r="AW296" s="13" t="s">
        <v>38</v>
      </c>
      <c r="AX296" s="13" t="s">
        <v>77</v>
      </c>
      <c r="AY296" s="236" t="s">
        <v>161</v>
      </c>
    </row>
    <row r="297" s="13" customFormat="1">
      <c r="A297" s="13"/>
      <c r="B297" s="226"/>
      <c r="C297" s="227"/>
      <c r="D297" s="224" t="s">
        <v>174</v>
      </c>
      <c r="E297" s="228" t="s">
        <v>21</v>
      </c>
      <c r="F297" s="229" t="s">
        <v>1154</v>
      </c>
      <c r="G297" s="227"/>
      <c r="H297" s="230">
        <v>14.050000000000001</v>
      </c>
      <c r="I297" s="231"/>
      <c r="J297" s="227"/>
      <c r="K297" s="227"/>
      <c r="L297" s="232"/>
      <c r="M297" s="233"/>
      <c r="N297" s="234"/>
      <c r="O297" s="234"/>
      <c r="P297" s="234"/>
      <c r="Q297" s="234"/>
      <c r="R297" s="234"/>
      <c r="S297" s="234"/>
      <c r="T297" s="235"/>
      <c r="U297" s="13"/>
      <c r="V297" s="13"/>
      <c r="W297" s="13"/>
      <c r="X297" s="13"/>
      <c r="Y297" s="13"/>
      <c r="Z297" s="13"/>
      <c r="AA297" s="13"/>
      <c r="AB297" s="13"/>
      <c r="AC297" s="13"/>
      <c r="AD297" s="13"/>
      <c r="AE297" s="13"/>
      <c r="AT297" s="236" t="s">
        <v>174</v>
      </c>
      <c r="AU297" s="236" t="s">
        <v>87</v>
      </c>
      <c r="AV297" s="13" t="s">
        <v>87</v>
      </c>
      <c r="AW297" s="13" t="s">
        <v>38</v>
      </c>
      <c r="AX297" s="13" t="s">
        <v>77</v>
      </c>
      <c r="AY297" s="236" t="s">
        <v>161</v>
      </c>
    </row>
    <row r="298" s="14" customFormat="1">
      <c r="A298" s="14"/>
      <c r="B298" s="237"/>
      <c r="C298" s="238"/>
      <c r="D298" s="224" t="s">
        <v>174</v>
      </c>
      <c r="E298" s="239" t="s">
        <v>21</v>
      </c>
      <c r="F298" s="240" t="s">
        <v>177</v>
      </c>
      <c r="G298" s="238"/>
      <c r="H298" s="241">
        <v>160.77000000000001</v>
      </c>
      <c r="I298" s="242"/>
      <c r="J298" s="238"/>
      <c r="K298" s="238"/>
      <c r="L298" s="243"/>
      <c r="M298" s="244"/>
      <c r="N298" s="245"/>
      <c r="O298" s="245"/>
      <c r="P298" s="245"/>
      <c r="Q298" s="245"/>
      <c r="R298" s="245"/>
      <c r="S298" s="245"/>
      <c r="T298" s="246"/>
      <c r="U298" s="14"/>
      <c r="V298" s="14"/>
      <c r="W298" s="14"/>
      <c r="X298" s="14"/>
      <c r="Y298" s="14"/>
      <c r="Z298" s="14"/>
      <c r="AA298" s="14"/>
      <c r="AB298" s="14"/>
      <c r="AC298" s="14"/>
      <c r="AD298" s="14"/>
      <c r="AE298" s="14"/>
      <c r="AT298" s="247" t="s">
        <v>174</v>
      </c>
      <c r="AU298" s="247" t="s">
        <v>87</v>
      </c>
      <c r="AV298" s="14" t="s">
        <v>168</v>
      </c>
      <c r="AW298" s="14" t="s">
        <v>38</v>
      </c>
      <c r="AX298" s="14" t="s">
        <v>85</v>
      </c>
      <c r="AY298" s="247" t="s">
        <v>161</v>
      </c>
    </row>
    <row r="299" s="12" customFormat="1" ht="22.8" customHeight="1">
      <c r="A299" s="12"/>
      <c r="B299" s="190"/>
      <c r="C299" s="191"/>
      <c r="D299" s="192" t="s">
        <v>76</v>
      </c>
      <c r="E299" s="204" t="s">
        <v>1159</v>
      </c>
      <c r="F299" s="204" t="s">
        <v>1160</v>
      </c>
      <c r="G299" s="191"/>
      <c r="H299" s="191"/>
      <c r="I299" s="194"/>
      <c r="J299" s="205">
        <f>BK299</f>
        <v>0</v>
      </c>
      <c r="K299" s="191"/>
      <c r="L299" s="196"/>
      <c r="M299" s="197"/>
      <c r="N299" s="198"/>
      <c r="O299" s="198"/>
      <c r="P299" s="199">
        <f>SUM(P300:P305)</f>
        <v>0</v>
      </c>
      <c r="Q299" s="198"/>
      <c r="R299" s="199">
        <f>SUM(R300:R305)</f>
        <v>0</v>
      </c>
      <c r="S299" s="198"/>
      <c r="T299" s="200">
        <f>SUM(T300:T305)</f>
        <v>0</v>
      </c>
      <c r="U299" s="12"/>
      <c r="V299" s="12"/>
      <c r="W299" s="12"/>
      <c r="X299" s="12"/>
      <c r="Y299" s="12"/>
      <c r="Z299" s="12"/>
      <c r="AA299" s="12"/>
      <c r="AB299" s="12"/>
      <c r="AC299" s="12"/>
      <c r="AD299" s="12"/>
      <c r="AE299" s="12"/>
      <c r="AR299" s="201" t="s">
        <v>85</v>
      </c>
      <c r="AT299" s="202" t="s">
        <v>76</v>
      </c>
      <c r="AU299" s="202" t="s">
        <v>85</v>
      </c>
      <c r="AY299" s="201" t="s">
        <v>161</v>
      </c>
      <c r="BK299" s="203">
        <f>SUM(BK300:BK305)</f>
        <v>0</v>
      </c>
    </row>
    <row r="300" s="2" customFormat="1" ht="16.5" customHeight="1">
      <c r="A300" s="40"/>
      <c r="B300" s="41"/>
      <c r="C300" s="206" t="s">
        <v>351</v>
      </c>
      <c r="D300" s="206" t="s">
        <v>163</v>
      </c>
      <c r="E300" s="207" t="s">
        <v>1161</v>
      </c>
      <c r="F300" s="208" t="s">
        <v>1162</v>
      </c>
      <c r="G300" s="209" t="s">
        <v>166</v>
      </c>
      <c r="H300" s="210">
        <v>99.956000000000003</v>
      </c>
      <c r="I300" s="211"/>
      <c r="J300" s="212">
        <f>ROUND(I300*H300,2)</f>
        <v>0</v>
      </c>
      <c r="K300" s="208" t="s">
        <v>21</v>
      </c>
      <c r="L300" s="46"/>
      <c r="M300" s="213" t="s">
        <v>21</v>
      </c>
      <c r="N300" s="214" t="s">
        <v>48</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168</v>
      </c>
      <c r="AT300" s="217" t="s">
        <v>163</v>
      </c>
      <c r="AU300" s="217" t="s">
        <v>87</v>
      </c>
      <c r="AY300" s="19" t="s">
        <v>161</v>
      </c>
      <c r="BE300" s="218">
        <f>IF(N300="základní",J300,0)</f>
        <v>0</v>
      </c>
      <c r="BF300" s="218">
        <f>IF(N300="snížená",J300,0)</f>
        <v>0</v>
      </c>
      <c r="BG300" s="218">
        <f>IF(N300="zákl. přenesená",J300,0)</f>
        <v>0</v>
      </c>
      <c r="BH300" s="218">
        <f>IF(N300="sníž. přenesená",J300,0)</f>
        <v>0</v>
      </c>
      <c r="BI300" s="218">
        <f>IF(N300="nulová",J300,0)</f>
        <v>0</v>
      </c>
      <c r="BJ300" s="19" t="s">
        <v>85</v>
      </c>
      <c r="BK300" s="218">
        <f>ROUND(I300*H300,2)</f>
        <v>0</v>
      </c>
      <c r="BL300" s="19" t="s">
        <v>168</v>
      </c>
      <c r="BM300" s="217" t="s">
        <v>1163</v>
      </c>
    </row>
    <row r="301" s="13" customFormat="1">
      <c r="A301" s="13"/>
      <c r="B301" s="226"/>
      <c r="C301" s="227"/>
      <c r="D301" s="224" t="s">
        <v>174</v>
      </c>
      <c r="E301" s="228" t="s">
        <v>21</v>
      </c>
      <c r="F301" s="229" t="s">
        <v>1164</v>
      </c>
      <c r="G301" s="227"/>
      <c r="H301" s="230">
        <v>71.156000000000006</v>
      </c>
      <c r="I301" s="231"/>
      <c r="J301" s="227"/>
      <c r="K301" s="227"/>
      <c r="L301" s="232"/>
      <c r="M301" s="233"/>
      <c r="N301" s="234"/>
      <c r="O301" s="234"/>
      <c r="P301" s="234"/>
      <c r="Q301" s="234"/>
      <c r="R301" s="234"/>
      <c r="S301" s="234"/>
      <c r="T301" s="235"/>
      <c r="U301" s="13"/>
      <c r="V301" s="13"/>
      <c r="W301" s="13"/>
      <c r="X301" s="13"/>
      <c r="Y301" s="13"/>
      <c r="Z301" s="13"/>
      <c r="AA301" s="13"/>
      <c r="AB301" s="13"/>
      <c r="AC301" s="13"/>
      <c r="AD301" s="13"/>
      <c r="AE301" s="13"/>
      <c r="AT301" s="236" t="s">
        <v>174</v>
      </c>
      <c r="AU301" s="236" t="s">
        <v>87</v>
      </c>
      <c r="AV301" s="13" t="s">
        <v>87</v>
      </c>
      <c r="AW301" s="13" t="s">
        <v>38</v>
      </c>
      <c r="AX301" s="13" t="s">
        <v>77</v>
      </c>
      <c r="AY301" s="236" t="s">
        <v>161</v>
      </c>
    </row>
    <row r="302" s="13" customFormat="1">
      <c r="A302" s="13"/>
      <c r="B302" s="226"/>
      <c r="C302" s="227"/>
      <c r="D302" s="224" t="s">
        <v>174</v>
      </c>
      <c r="E302" s="228" t="s">
        <v>21</v>
      </c>
      <c r="F302" s="229" t="s">
        <v>1165</v>
      </c>
      <c r="G302" s="227"/>
      <c r="H302" s="230">
        <v>28.800000000000001</v>
      </c>
      <c r="I302" s="231"/>
      <c r="J302" s="227"/>
      <c r="K302" s="227"/>
      <c r="L302" s="232"/>
      <c r="M302" s="233"/>
      <c r="N302" s="234"/>
      <c r="O302" s="234"/>
      <c r="P302" s="234"/>
      <c r="Q302" s="234"/>
      <c r="R302" s="234"/>
      <c r="S302" s="234"/>
      <c r="T302" s="235"/>
      <c r="U302" s="13"/>
      <c r="V302" s="13"/>
      <c r="W302" s="13"/>
      <c r="X302" s="13"/>
      <c r="Y302" s="13"/>
      <c r="Z302" s="13"/>
      <c r="AA302" s="13"/>
      <c r="AB302" s="13"/>
      <c r="AC302" s="13"/>
      <c r="AD302" s="13"/>
      <c r="AE302" s="13"/>
      <c r="AT302" s="236" t="s">
        <v>174</v>
      </c>
      <c r="AU302" s="236" t="s">
        <v>87</v>
      </c>
      <c r="AV302" s="13" t="s">
        <v>87</v>
      </c>
      <c r="AW302" s="13" t="s">
        <v>38</v>
      </c>
      <c r="AX302" s="13" t="s">
        <v>77</v>
      </c>
      <c r="AY302" s="236" t="s">
        <v>161</v>
      </c>
    </row>
    <row r="303" s="14" customFormat="1">
      <c r="A303" s="14"/>
      <c r="B303" s="237"/>
      <c r="C303" s="238"/>
      <c r="D303" s="224" t="s">
        <v>174</v>
      </c>
      <c r="E303" s="239" t="s">
        <v>21</v>
      </c>
      <c r="F303" s="240" t="s">
        <v>177</v>
      </c>
      <c r="G303" s="238"/>
      <c r="H303" s="241">
        <v>99.956000000000003</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174</v>
      </c>
      <c r="AU303" s="247" t="s">
        <v>87</v>
      </c>
      <c r="AV303" s="14" t="s">
        <v>168</v>
      </c>
      <c r="AW303" s="14" t="s">
        <v>38</v>
      </c>
      <c r="AX303" s="14" t="s">
        <v>85</v>
      </c>
      <c r="AY303" s="247" t="s">
        <v>161</v>
      </c>
    </row>
    <row r="304" s="2" customFormat="1" ht="21.75" customHeight="1">
      <c r="A304" s="40"/>
      <c r="B304" s="41"/>
      <c r="C304" s="206" t="s">
        <v>355</v>
      </c>
      <c r="D304" s="206" t="s">
        <v>163</v>
      </c>
      <c r="E304" s="207" t="s">
        <v>1166</v>
      </c>
      <c r="F304" s="208" t="s">
        <v>1167</v>
      </c>
      <c r="G304" s="209" t="s">
        <v>166</v>
      </c>
      <c r="H304" s="210">
        <v>18.265999999999998</v>
      </c>
      <c r="I304" s="211"/>
      <c r="J304" s="212">
        <f>ROUND(I304*H304,2)</f>
        <v>0</v>
      </c>
      <c r="K304" s="208" t="s">
        <v>21</v>
      </c>
      <c r="L304" s="46"/>
      <c r="M304" s="213" t="s">
        <v>21</v>
      </c>
      <c r="N304" s="214" t="s">
        <v>48</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168</v>
      </c>
      <c r="AT304" s="217" t="s">
        <v>163</v>
      </c>
      <c r="AU304" s="217" t="s">
        <v>87</v>
      </c>
      <c r="AY304" s="19" t="s">
        <v>161</v>
      </c>
      <c r="BE304" s="218">
        <f>IF(N304="základní",J304,0)</f>
        <v>0</v>
      </c>
      <c r="BF304" s="218">
        <f>IF(N304="snížená",J304,0)</f>
        <v>0</v>
      </c>
      <c r="BG304" s="218">
        <f>IF(N304="zákl. přenesená",J304,0)</f>
        <v>0</v>
      </c>
      <c r="BH304" s="218">
        <f>IF(N304="sníž. přenesená",J304,0)</f>
        <v>0</v>
      </c>
      <c r="BI304" s="218">
        <f>IF(N304="nulová",J304,0)</f>
        <v>0</v>
      </c>
      <c r="BJ304" s="19" t="s">
        <v>85</v>
      </c>
      <c r="BK304" s="218">
        <f>ROUND(I304*H304,2)</f>
        <v>0</v>
      </c>
      <c r="BL304" s="19" t="s">
        <v>168</v>
      </c>
      <c r="BM304" s="217" t="s">
        <v>1168</v>
      </c>
    </row>
    <row r="305" s="13" customFormat="1">
      <c r="A305" s="13"/>
      <c r="B305" s="226"/>
      <c r="C305" s="227"/>
      <c r="D305" s="224" t="s">
        <v>174</v>
      </c>
      <c r="E305" s="228" t="s">
        <v>21</v>
      </c>
      <c r="F305" s="229" t="s">
        <v>1169</v>
      </c>
      <c r="G305" s="227"/>
      <c r="H305" s="230">
        <v>18.265999999999998</v>
      </c>
      <c r="I305" s="231"/>
      <c r="J305" s="227"/>
      <c r="K305" s="227"/>
      <c r="L305" s="232"/>
      <c r="M305" s="233"/>
      <c r="N305" s="234"/>
      <c r="O305" s="234"/>
      <c r="P305" s="234"/>
      <c r="Q305" s="234"/>
      <c r="R305" s="234"/>
      <c r="S305" s="234"/>
      <c r="T305" s="235"/>
      <c r="U305" s="13"/>
      <c r="V305" s="13"/>
      <c r="W305" s="13"/>
      <c r="X305" s="13"/>
      <c r="Y305" s="13"/>
      <c r="Z305" s="13"/>
      <c r="AA305" s="13"/>
      <c r="AB305" s="13"/>
      <c r="AC305" s="13"/>
      <c r="AD305" s="13"/>
      <c r="AE305" s="13"/>
      <c r="AT305" s="236" t="s">
        <v>174</v>
      </c>
      <c r="AU305" s="236" t="s">
        <v>87</v>
      </c>
      <c r="AV305" s="13" t="s">
        <v>87</v>
      </c>
      <c r="AW305" s="13" t="s">
        <v>38</v>
      </c>
      <c r="AX305" s="13" t="s">
        <v>85</v>
      </c>
      <c r="AY305" s="236" t="s">
        <v>161</v>
      </c>
    </row>
    <row r="306" s="12" customFormat="1" ht="22.8" customHeight="1">
      <c r="A306" s="12"/>
      <c r="B306" s="190"/>
      <c r="C306" s="191"/>
      <c r="D306" s="192" t="s">
        <v>76</v>
      </c>
      <c r="E306" s="204" t="s">
        <v>491</v>
      </c>
      <c r="F306" s="204" t="s">
        <v>492</v>
      </c>
      <c r="G306" s="191"/>
      <c r="H306" s="191"/>
      <c r="I306" s="194"/>
      <c r="J306" s="205">
        <f>BK306</f>
        <v>0</v>
      </c>
      <c r="K306" s="191"/>
      <c r="L306" s="196"/>
      <c r="M306" s="197"/>
      <c r="N306" s="198"/>
      <c r="O306" s="198"/>
      <c r="P306" s="199">
        <f>SUM(P307:P309)</f>
        <v>0</v>
      </c>
      <c r="Q306" s="198"/>
      <c r="R306" s="199">
        <f>SUM(R307:R309)</f>
        <v>0</v>
      </c>
      <c r="S306" s="198"/>
      <c r="T306" s="200">
        <f>SUM(T307:T309)</f>
        <v>0</v>
      </c>
      <c r="U306" s="12"/>
      <c r="V306" s="12"/>
      <c r="W306" s="12"/>
      <c r="X306" s="12"/>
      <c r="Y306" s="12"/>
      <c r="Z306" s="12"/>
      <c r="AA306" s="12"/>
      <c r="AB306" s="12"/>
      <c r="AC306" s="12"/>
      <c r="AD306" s="12"/>
      <c r="AE306" s="12"/>
      <c r="AR306" s="201" t="s">
        <v>85</v>
      </c>
      <c r="AT306" s="202" t="s">
        <v>76</v>
      </c>
      <c r="AU306" s="202" t="s">
        <v>85</v>
      </c>
      <c r="AY306" s="201" t="s">
        <v>161</v>
      </c>
      <c r="BK306" s="203">
        <f>SUM(BK307:BK309)</f>
        <v>0</v>
      </c>
    </row>
    <row r="307" s="2" customFormat="1" ht="16.5" customHeight="1">
      <c r="A307" s="40"/>
      <c r="B307" s="41"/>
      <c r="C307" s="206" t="s">
        <v>362</v>
      </c>
      <c r="D307" s="206" t="s">
        <v>163</v>
      </c>
      <c r="E307" s="207" t="s">
        <v>494</v>
      </c>
      <c r="F307" s="208" t="s">
        <v>495</v>
      </c>
      <c r="G307" s="209" t="s">
        <v>166</v>
      </c>
      <c r="H307" s="210">
        <v>1467.885</v>
      </c>
      <c r="I307" s="211"/>
      <c r="J307" s="212">
        <f>ROUND(I307*H307,2)</f>
        <v>0</v>
      </c>
      <c r="K307" s="208" t="s">
        <v>167</v>
      </c>
      <c r="L307" s="46"/>
      <c r="M307" s="213" t="s">
        <v>21</v>
      </c>
      <c r="N307" s="214" t="s">
        <v>48</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168</v>
      </c>
      <c r="AT307" s="217" t="s">
        <v>163</v>
      </c>
      <c r="AU307" s="217" t="s">
        <v>87</v>
      </c>
      <c r="AY307" s="19" t="s">
        <v>161</v>
      </c>
      <c r="BE307" s="218">
        <f>IF(N307="základní",J307,0)</f>
        <v>0</v>
      </c>
      <c r="BF307" s="218">
        <f>IF(N307="snížená",J307,0)</f>
        <v>0</v>
      </c>
      <c r="BG307" s="218">
        <f>IF(N307="zákl. přenesená",J307,0)</f>
        <v>0</v>
      </c>
      <c r="BH307" s="218">
        <f>IF(N307="sníž. přenesená",J307,0)</f>
        <v>0</v>
      </c>
      <c r="BI307" s="218">
        <f>IF(N307="nulová",J307,0)</f>
        <v>0</v>
      </c>
      <c r="BJ307" s="19" t="s">
        <v>85</v>
      </c>
      <c r="BK307" s="218">
        <f>ROUND(I307*H307,2)</f>
        <v>0</v>
      </c>
      <c r="BL307" s="19" t="s">
        <v>168</v>
      </c>
      <c r="BM307" s="217" t="s">
        <v>1170</v>
      </c>
    </row>
    <row r="308" s="2" customFormat="1">
      <c r="A308" s="40"/>
      <c r="B308" s="41"/>
      <c r="C308" s="42"/>
      <c r="D308" s="219" t="s">
        <v>170</v>
      </c>
      <c r="E308" s="42"/>
      <c r="F308" s="220" t="s">
        <v>497</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9" t="s">
        <v>170</v>
      </c>
      <c r="AU308" s="19" t="s">
        <v>87</v>
      </c>
    </row>
    <row r="309" s="2" customFormat="1">
      <c r="A309" s="40"/>
      <c r="B309" s="41"/>
      <c r="C309" s="42"/>
      <c r="D309" s="224" t="s">
        <v>172</v>
      </c>
      <c r="E309" s="42"/>
      <c r="F309" s="225" t="s">
        <v>498</v>
      </c>
      <c r="G309" s="42"/>
      <c r="H309" s="42"/>
      <c r="I309" s="221"/>
      <c r="J309" s="42"/>
      <c r="K309" s="42"/>
      <c r="L309" s="46"/>
      <c r="M309" s="274"/>
      <c r="N309" s="275"/>
      <c r="O309" s="271"/>
      <c r="P309" s="271"/>
      <c r="Q309" s="271"/>
      <c r="R309" s="271"/>
      <c r="S309" s="271"/>
      <c r="T309" s="276"/>
      <c r="U309" s="40"/>
      <c r="V309" s="40"/>
      <c r="W309" s="40"/>
      <c r="X309" s="40"/>
      <c r="Y309" s="40"/>
      <c r="Z309" s="40"/>
      <c r="AA309" s="40"/>
      <c r="AB309" s="40"/>
      <c r="AC309" s="40"/>
      <c r="AD309" s="40"/>
      <c r="AE309" s="40"/>
      <c r="AT309" s="19" t="s">
        <v>172</v>
      </c>
      <c r="AU309" s="19" t="s">
        <v>87</v>
      </c>
    </row>
    <row r="310" s="2" customFormat="1" ht="6.96" customHeight="1">
      <c r="A310" s="40"/>
      <c r="B310" s="61"/>
      <c r="C310" s="62"/>
      <c r="D310" s="62"/>
      <c r="E310" s="62"/>
      <c r="F310" s="62"/>
      <c r="G310" s="62"/>
      <c r="H310" s="62"/>
      <c r="I310" s="62"/>
      <c r="J310" s="62"/>
      <c r="K310" s="62"/>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JytwKQYug6vR4phMJnMwnR8woWr2ZEJ+qs6/z8oo7WkqRJSAJXcijy1n9ZxjGLaZkdr1rG7zDf6JsYWTFsQpTA==" hashValue="uczDDumM8d8+eZgDfHqXe0Mq9AUdAnuhFD7BUSTOSQBYC/1+S95geAyyw90aEAAufE9BrQAp+raLafGcXH8iRQ==" algorithmName="SHA-512" password="CC35"/>
  <autoFilter ref="C85:K30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5_01/124253101"/>
    <hyperlink ref="F96" r:id="rId2" display="https://podminky.urs.cz/item/CS_URS_2025_01/124353101"/>
    <hyperlink ref="F100" r:id="rId3" display="https://podminky.urs.cz/item/CS_URS_2025_01/129951123"/>
    <hyperlink ref="F106" r:id="rId4" display="https://podminky.urs.cz/item/CS_URS_2025_01/153111114"/>
    <hyperlink ref="F114" r:id="rId5" display="https://podminky.urs.cz/item/CS_URS_2025_01/153112111"/>
    <hyperlink ref="F122" r:id="rId6" display="https://podminky.urs.cz/item/CS_URS_2025_01/153112122"/>
    <hyperlink ref="F129" r:id="rId7" display="https://podminky.urs.cz/item/CS_URS_2025_01/153112123"/>
    <hyperlink ref="F140" r:id="rId8" display="https://podminky.urs.cz/item/CS_URS_2025_01/153112115"/>
    <hyperlink ref="F148" r:id="rId9" display="https://podminky.urs.cz/item/CS_URS_2025_01/153112132"/>
    <hyperlink ref="F155" r:id="rId10" display="https://podminky.urs.cz/item/CS_URS_2025_01/153112133"/>
    <hyperlink ref="F166" r:id="rId11" display="https://podminky.urs.cz/item/CS_URS_2025_01/153113119"/>
    <hyperlink ref="F182" r:id="rId12" display="https://podminky.urs.cz/item/CS_URS_2025_01/321321115"/>
    <hyperlink ref="F189" r:id="rId13" display="https://podminky.urs.cz/item/CS_URS_2025_01/321321116"/>
    <hyperlink ref="F201" r:id="rId14" display="https://podminky.urs.cz/item/CS_URS_2025_01/321351010"/>
    <hyperlink ref="F224" r:id="rId15" display="https://podminky.urs.cz/item/CS_URS_2025_01/321351020"/>
    <hyperlink ref="F230" r:id="rId16" display="https://podminky.urs.cz/item/CS_URS_2025_01/321352010"/>
    <hyperlink ref="F233" r:id="rId17" display="https://podminky.urs.cz/item/CS_URS_2025_01/321352020"/>
    <hyperlink ref="F236" r:id="rId18" display="https://podminky.urs.cz/item/CS_URS_2025_01/321366111"/>
    <hyperlink ref="F243" r:id="rId19" display="https://podminky.urs.cz/item/CS_URS_2025_01/321366112"/>
    <hyperlink ref="F251" r:id="rId20" display="https://podminky.urs.cz/item/CS_URS_2025_01/457311115"/>
    <hyperlink ref="F257" r:id="rId21" display="https://podminky.urs.cz/item/CS_URS_2025_01/463211153"/>
    <hyperlink ref="F261" r:id="rId22" display="https://podminky.urs.cz/item/CS_URS_2025_01/463211158"/>
    <hyperlink ref="F268" r:id="rId23" display="https://podminky.urs.cz/item/CS_URS_2025_01/911121111"/>
    <hyperlink ref="F274" r:id="rId24" display="https://podminky.urs.cz/item/CS_URS_2025_01/934956126"/>
    <hyperlink ref="F278" r:id="rId25" display="https://podminky.urs.cz/item/CS_URS_2025_01/936501111"/>
    <hyperlink ref="F282" r:id="rId26" display="https://podminky.urs.cz/item/CS_URS_2025_01/953334423"/>
    <hyperlink ref="F308" r:id="rId27" display="https://podminky.urs.cz/item/CS_URS_2025_01/9983230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ROUND((SUM(BE89:BE367)),  2)</f>
        <v>0</v>
      </c>
      <c r="G33" s="40"/>
      <c r="H33" s="40"/>
      <c r="I33" s="150">
        <v>0.20999999999999999</v>
      </c>
      <c r="J33" s="149">
        <f>ROUND(((SUM(BE89:BE367))*I33),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ROUND((SUM(BF89:BF367)),  2)</f>
        <v>0</v>
      </c>
      <c r="G34" s="40"/>
      <c r="H34" s="40"/>
      <c r="I34" s="150">
        <v>0.12</v>
      </c>
      <c r="J34" s="149">
        <f>ROUND(((SUM(BF89:BF367))*I34),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ROUND((SUM(BG89:BG367)),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ROUND((SUM(BH89:BH367)),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ROUND((SUM(BI89:BI367)),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01.2 - Štěrková propusť</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J89</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135</v>
      </c>
      <c r="E62" s="176"/>
      <c r="F62" s="176"/>
      <c r="G62" s="176"/>
      <c r="H62" s="176"/>
      <c r="I62" s="176"/>
      <c r="J62" s="177">
        <f>J150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136</v>
      </c>
      <c r="E63" s="176"/>
      <c r="F63" s="176"/>
      <c r="G63" s="176"/>
      <c r="H63" s="176"/>
      <c r="I63" s="176"/>
      <c r="J63" s="177">
        <f>J203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951</v>
      </c>
      <c r="E64" s="176"/>
      <c r="F64" s="176"/>
      <c r="G64" s="176"/>
      <c r="H64" s="176"/>
      <c r="I64" s="176"/>
      <c r="J64" s="177">
        <f>J241</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138</v>
      </c>
      <c r="E65" s="176"/>
      <c r="F65" s="176"/>
      <c r="G65" s="176"/>
      <c r="H65" s="176"/>
      <c r="I65" s="176"/>
      <c r="J65" s="177">
        <f>J256</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952</v>
      </c>
      <c r="E66" s="176"/>
      <c r="F66" s="176"/>
      <c r="G66" s="176"/>
      <c r="H66" s="176"/>
      <c r="I66" s="176"/>
      <c r="J66" s="177">
        <f>J302</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139</v>
      </c>
      <c r="E67" s="176"/>
      <c r="F67" s="176"/>
      <c r="G67" s="176"/>
      <c r="H67" s="176"/>
      <c r="I67" s="176"/>
      <c r="J67" s="177">
        <f>J320</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140</v>
      </c>
      <c r="E68" s="170"/>
      <c r="F68" s="170"/>
      <c r="G68" s="170"/>
      <c r="H68" s="170"/>
      <c r="I68" s="170"/>
      <c r="J68" s="171">
        <f>J324</f>
        <v>0</v>
      </c>
      <c r="K68" s="168"/>
      <c r="L68" s="172"/>
      <c r="S68" s="9"/>
      <c r="T68" s="9"/>
      <c r="U68" s="9"/>
      <c r="V68" s="9"/>
      <c r="W68" s="9"/>
      <c r="X68" s="9"/>
      <c r="Y68" s="9"/>
      <c r="Z68" s="9"/>
      <c r="AA68" s="9"/>
      <c r="AB68" s="9"/>
      <c r="AC68" s="9"/>
      <c r="AD68" s="9"/>
      <c r="AE68" s="9"/>
    </row>
    <row r="69" s="10" customFormat="1" ht="19.92" customHeight="1">
      <c r="A69" s="10"/>
      <c r="B69" s="173"/>
      <c r="C69" s="174"/>
      <c r="D69" s="175" t="s">
        <v>143</v>
      </c>
      <c r="E69" s="176"/>
      <c r="F69" s="176"/>
      <c r="G69" s="176"/>
      <c r="H69" s="176"/>
      <c r="I69" s="176"/>
      <c r="J69" s="177">
        <f>J325</f>
        <v>0</v>
      </c>
      <c r="K69" s="174"/>
      <c r="L69" s="17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6"/>
      <c r="S75" s="40"/>
      <c r="T75" s="40"/>
      <c r="U75" s="40"/>
      <c r="V75" s="40"/>
      <c r="W75" s="40"/>
      <c r="X75" s="40"/>
      <c r="Y75" s="40"/>
      <c r="Z75" s="40"/>
      <c r="AA75" s="40"/>
      <c r="AB75" s="40"/>
      <c r="AC75" s="40"/>
      <c r="AD75" s="40"/>
      <c r="AE75" s="40"/>
    </row>
    <row r="76" s="2" customFormat="1" ht="24.96" customHeight="1">
      <c r="A76" s="40"/>
      <c r="B76" s="41"/>
      <c r="C76" s="25" t="s">
        <v>146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162" t="str">
        <f>E7</f>
        <v>Jez Šargoun, Malá Voda - rekonstrukce</v>
      </c>
      <c r="F79" s="34"/>
      <c r="G79" s="34"/>
      <c r="H79" s="34"/>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128</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71" t="str">
        <f>E9</f>
        <v>SO 01.2 - Štěrková propusť</v>
      </c>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F12</f>
        <v>U Šargounského mlýna</v>
      </c>
      <c r="G83" s="42"/>
      <c r="H83" s="42"/>
      <c r="I83" s="34" t="s">
        <v>24</v>
      </c>
      <c r="J83" s="74" t="str">
        <f>IF(J12="","",J12)</f>
        <v>14. 4. 2021</v>
      </c>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E15</f>
        <v>Povodí Moravy, státní podnik</v>
      </c>
      <c r="G85" s="42"/>
      <c r="H85" s="42"/>
      <c r="I85" s="34" t="s">
        <v>34</v>
      </c>
      <c r="J85" s="38" t="str">
        <f>E21</f>
        <v>HG Partner s.r.o.</v>
      </c>
      <c r="K85" s="42"/>
      <c r="L85" s="136"/>
      <c r="S85" s="40"/>
      <c r="T85" s="40"/>
      <c r="U85" s="40"/>
      <c r="V85" s="40"/>
      <c r="W85" s="40"/>
      <c r="X85" s="40"/>
      <c r="Y85" s="40"/>
      <c r="Z85" s="40"/>
      <c r="AA85" s="40"/>
      <c r="AB85" s="40"/>
      <c r="AC85" s="40"/>
      <c r="AD85" s="40"/>
      <c r="AE85" s="40"/>
    </row>
    <row r="86" s="2" customFormat="1" ht="15.15" customHeight="1">
      <c r="A86" s="40"/>
      <c r="B86" s="41"/>
      <c r="C86" s="34" t="s">
        <v>32</v>
      </c>
      <c r="D86" s="42"/>
      <c r="E86" s="42"/>
      <c r="F86" s="29" t="str">
        <f>IF(E18="","",E18)</f>
        <v>Vyplň údaj</v>
      </c>
      <c r="G86" s="42"/>
      <c r="H86" s="42"/>
      <c r="I86" s="34" t="s">
        <v>39</v>
      </c>
      <c r="J86" s="38" t="str">
        <f>E24</f>
        <v xml:space="preserve"> </v>
      </c>
      <c r="K86" s="42"/>
      <c r="L86" s="13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11" customFormat="1" ht="29.28" customHeight="1">
      <c r="A88" s="179"/>
      <c r="B88" s="180"/>
      <c r="C88" s="181" t="s">
        <v>147</v>
      </c>
      <c r="D88" s="182" t="s">
        <v>62</v>
      </c>
      <c r="E88" s="182" t="s">
        <v>58</v>
      </c>
      <c r="F88" s="182" t="s">
        <v>59</v>
      </c>
      <c r="G88" s="182" t="s">
        <v>148</v>
      </c>
      <c r="H88" s="182" t="s">
        <v>149</v>
      </c>
      <c r="I88" s="182" t="s">
        <v>150</v>
      </c>
      <c r="J88" s="182" t="s">
        <v>132</v>
      </c>
      <c r="K88" s="183" t="s">
        <v>151</v>
      </c>
      <c r="L88" s="184"/>
      <c r="M88" s="94" t="s">
        <v>21</v>
      </c>
      <c r="N88" s="95" t="s">
        <v>47</v>
      </c>
      <c r="O88" s="95" t="s">
        <v>152</v>
      </c>
      <c r="P88" s="95" t="s">
        <v>153</v>
      </c>
      <c r="Q88" s="95" t="s">
        <v>154</v>
      </c>
      <c r="R88" s="95" t="s">
        <v>155</v>
      </c>
      <c r="S88" s="95" t="s">
        <v>156</v>
      </c>
      <c r="T88" s="96" t="s">
        <v>157</v>
      </c>
      <c r="U88" s="179"/>
      <c r="V88" s="179"/>
      <c r="W88" s="179"/>
      <c r="X88" s="179"/>
      <c r="Y88" s="179"/>
      <c r="Z88" s="179"/>
      <c r="AA88" s="179"/>
      <c r="AB88" s="179"/>
      <c r="AC88" s="179"/>
      <c r="AD88" s="179"/>
      <c r="AE88" s="179"/>
    </row>
    <row r="89" s="2" customFormat="1" ht="22.8" customHeight="1">
      <c r="A89" s="40"/>
      <c r="B89" s="41"/>
      <c r="C89" s="101" t="s">
        <v>158</v>
      </c>
      <c r="D89" s="42"/>
      <c r="E89" s="42"/>
      <c r="F89" s="42"/>
      <c r="G89" s="42"/>
      <c r="H89" s="42"/>
      <c r="I89" s="42"/>
      <c r="J89" s="185">
        <f>BK89</f>
        <v>0</v>
      </c>
      <c r="K89" s="42"/>
      <c r="L89" s="46"/>
      <c r="M89" s="97"/>
      <c r="N89" s="186"/>
      <c r="O89" s="98"/>
      <c r="P89" s="187">
        <f>P90+P324</f>
        <v>0</v>
      </c>
      <c r="Q89" s="98"/>
      <c r="R89" s="187">
        <f>R90+R324</f>
        <v>241.42971131399997</v>
      </c>
      <c r="S89" s="98"/>
      <c r="T89" s="188">
        <f>T90+T324</f>
        <v>4.4489999999999998</v>
      </c>
      <c r="U89" s="40"/>
      <c r="V89" s="40"/>
      <c r="W89" s="40"/>
      <c r="X89" s="40"/>
      <c r="Y89" s="40"/>
      <c r="Z89" s="40"/>
      <c r="AA89" s="40"/>
      <c r="AB89" s="40"/>
      <c r="AC89" s="40"/>
      <c r="AD89" s="40"/>
      <c r="AE89" s="40"/>
      <c r="AT89" s="19" t="s">
        <v>76</v>
      </c>
      <c r="AU89" s="19" t="s">
        <v>133</v>
      </c>
      <c r="BK89" s="189">
        <f>BK90+BK324</f>
        <v>0</v>
      </c>
    </row>
    <row r="90" s="12" customFormat="1" ht="25.92" customHeight="1">
      <c r="A90" s="12"/>
      <c r="B90" s="190"/>
      <c r="C90" s="191"/>
      <c r="D90" s="192" t="s">
        <v>76</v>
      </c>
      <c r="E90" s="193" t="s">
        <v>159</v>
      </c>
      <c r="F90" s="193" t="s">
        <v>160</v>
      </c>
      <c r="G90" s="191"/>
      <c r="H90" s="191"/>
      <c r="I90" s="194"/>
      <c r="J90" s="195">
        <f>BK90</f>
        <v>0</v>
      </c>
      <c r="K90" s="191"/>
      <c r="L90" s="196"/>
      <c r="M90" s="197"/>
      <c r="N90" s="198"/>
      <c r="O90" s="198"/>
      <c r="P90" s="199">
        <f>P91+P150+P203+P241+P256+P302+P320</f>
        <v>0</v>
      </c>
      <c r="Q90" s="198"/>
      <c r="R90" s="199">
        <f>R91+R150+R203+R241+R256+R302+R320</f>
        <v>240.41729291399997</v>
      </c>
      <c r="S90" s="198"/>
      <c r="T90" s="200">
        <f>T91+T150+T203+T241+T256+T302+T320</f>
        <v>3.0389999999999997</v>
      </c>
      <c r="U90" s="12"/>
      <c r="V90" s="12"/>
      <c r="W90" s="12"/>
      <c r="X90" s="12"/>
      <c r="Y90" s="12"/>
      <c r="Z90" s="12"/>
      <c r="AA90" s="12"/>
      <c r="AB90" s="12"/>
      <c r="AC90" s="12"/>
      <c r="AD90" s="12"/>
      <c r="AE90" s="12"/>
      <c r="AR90" s="201" t="s">
        <v>85</v>
      </c>
      <c r="AT90" s="202" t="s">
        <v>76</v>
      </c>
      <c r="AU90" s="202" t="s">
        <v>77</v>
      </c>
      <c r="AY90" s="201" t="s">
        <v>161</v>
      </c>
      <c r="BK90" s="203">
        <f>BK91+BK150+BK203+BK241+BK256+BK302+BK320</f>
        <v>0</v>
      </c>
    </row>
    <row r="91" s="12" customFormat="1" ht="22.8" customHeight="1">
      <c r="A91" s="12"/>
      <c r="B91" s="190"/>
      <c r="C91" s="191"/>
      <c r="D91" s="192" t="s">
        <v>76</v>
      </c>
      <c r="E91" s="204" t="s">
        <v>85</v>
      </c>
      <c r="F91" s="204" t="s">
        <v>953</v>
      </c>
      <c r="G91" s="191"/>
      <c r="H91" s="191"/>
      <c r="I91" s="194"/>
      <c r="J91" s="205">
        <f>BK91</f>
        <v>0</v>
      </c>
      <c r="K91" s="191"/>
      <c r="L91" s="196"/>
      <c r="M91" s="197"/>
      <c r="N91" s="198"/>
      <c r="O91" s="198"/>
      <c r="P91" s="199">
        <f>SUM(P92:P149)</f>
        <v>0</v>
      </c>
      <c r="Q91" s="198"/>
      <c r="R91" s="199">
        <f>SUM(R92:R149)</f>
        <v>15.237050720000001</v>
      </c>
      <c r="S91" s="198"/>
      <c r="T91" s="200">
        <f>SUM(T92:T149)</f>
        <v>0</v>
      </c>
      <c r="U91" s="12"/>
      <c r="V91" s="12"/>
      <c r="W91" s="12"/>
      <c r="X91" s="12"/>
      <c r="Y91" s="12"/>
      <c r="Z91" s="12"/>
      <c r="AA91" s="12"/>
      <c r="AB91" s="12"/>
      <c r="AC91" s="12"/>
      <c r="AD91" s="12"/>
      <c r="AE91" s="12"/>
      <c r="AR91" s="201" t="s">
        <v>85</v>
      </c>
      <c r="AT91" s="202" t="s">
        <v>76</v>
      </c>
      <c r="AU91" s="202" t="s">
        <v>85</v>
      </c>
      <c r="AY91" s="201" t="s">
        <v>161</v>
      </c>
      <c r="BK91" s="203">
        <f>SUM(BK92:BK149)</f>
        <v>0</v>
      </c>
    </row>
    <row r="92" s="2" customFormat="1" ht="16.5" customHeight="1">
      <c r="A92" s="40"/>
      <c r="B92" s="41"/>
      <c r="C92" s="206" t="s">
        <v>85</v>
      </c>
      <c r="D92" s="206" t="s">
        <v>163</v>
      </c>
      <c r="E92" s="207" t="s">
        <v>1172</v>
      </c>
      <c r="F92" s="208" t="s">
        <v>1173</v>
      </c>
      <c r="G92" s="209" t="s">
        <v>956</v>
      </c>
      <c r="H92" s="210">
        <v>60.240000000000002</v>
      </c>
      <c r="I92" s="211"/>
      <c r="J92" s="212">
        <f>ROUND(I92*H92,2)</f>
        <v>0</v>
      </c>
      <c r="K92" s="208" t="s">
        <v>167</v>
      </c>
      <c r="L92" s="46"/>
      <c r="M92" s="213" t="s">
        <v>21</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168</v>
      </c>
      <c r="AT92" s="217" t="s">
        <v>163</v>
      </c>
      <c r="AU92" s="217" t="s">
        <v>87</v>
      </c>
      <c r="AY92" s="19" t="s">
        <v>161</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168</v>
      </c>
      <c r="BM92" s="217" t="s">
        <v>1174</v>
      </c>
    </row>
    <row r="93" s="2" customFormat="1">
      <c r="A93" s="40"/>
      <c r="B93" s="41"/>
      <c r="C93" s="42"/>
      <c r="D93" s="219" t="s">
        <v>170</v>
      </c>
      <c r="E93" s="42"/>
      <c r="F93" s="220" t="s">
        <v>1175</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170</v>
      </c>
      <c r="AU93" s="19" t="s">
        <v>87</v>
      </c>
    </row>
    <row r="94" s="2" customFormat="1">
      <c r="A94" s="40"/>
      <c r="B94" s="41"/>
      <c r="C94" s="42"/>
      <c r="D94" s="224" t="s">
        <v>172</v>
      </c>
      <c r="E94" s="42"/>
      <c r="F94" s="225" t="s">
        <v>959</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172</v>
      </c>
      <c r="AU94" s="19" t="s">
        <v>87</v>
      </c>
    </row>
    <row r="95" s="13" customFormat="1">
      <c r="A95" s="13"/>
      <c r="B95" s="226"/>
      <c r="C95" s="227"/>
      <c r="D95" s="224" t="s">
        <v>174</v>
      </c>
      <c r="E95" s="228" t="s">
        <v>21</v>
      </c>
      <c r="F95" s="229" t="s">
        <v>1176</v>
      </c>
      <c r="G95" s="227"/>
      <c r="H95" s="230">
        <v>13.199999999999999</v>
      </c>
      <c r="I95" s="231"/>
      <c r="J95" s="227"/>
      <c r="K95" s="227"/>
      <c r="L95" s="232"/>
      <c r="M95" s="233"/>
      <c r="N95" s="234"/>
      <c r="O95" s="234"/>
      <c r="P95" s="234"/>
      <c r="Q95" s="234"/>
      <c r="R95" s="234"/>
      <c r="S95" s="234"/>
      <c r="T95" s="235"/>
      <c r="U95" s="13"/>
      <c r="V95" s="13"/>
      <c r="W95" s="13"/>
      <c r="X95" s="13"/>
      <c r="Y95" s="13"/>
      <c r="Z95" s="13"/>
      <c r="AA95" s="13"/>
      <c r="AB95" s="13"/>
      <c r="AC95" s="13"/>
      <c r="AD95" s="13"/>
      <c r="AE95" s="13"/>
      <c r="AT95" s="236" t="s">
        <v>174</v>
      </c>
      <c r="AU95" s="236" t="s">
        <v>87</v>
      </c>
      <c r="AV95" s="13" t="s">
        <v>87</v>
      </c>
      <c r="AW95" s="13" t="s">
        <v>38</v>
      </c>
      <c r="AX95" s="13" t="s">
        <v>77</v>
      </c>
      <c r="AY95" s="236" t="s">
        <v>161</v>
      </c>
    </row>
    <row r="96" s="13" customFormat="1">
      <c r="A96" s="13"/>
      <c r="B96" s="226"/>
      <c r="C96" s="227"/>
      <c r="D96" s="224" t="s">
        <v>174</v>
      </c>
      <c r="E96" s="228" t="s">
        <v>21</v>
      </c>
      <c r="F96" s="229" t="s">
        <v>1177</v>
      </c>
      <c r="G96" s="227"/>
      <c r="H96" s="230">
        <v>47.039999999999999</v>
      </c>
      <c r="I96" s="231"/>
      <c r="J96" s="227"/>
      <c r="K96" s="227"/>
      <c r="L96" s="232"/>
      <c r="M96" s="233"/>
      <c r="N96" s="234"/>
      <c r="O96" s="234"/>
      <c r="P96" s="234"/>
      <c r="Q96" s="234"/>
      <c r="R96" s="234"/>
      <c r="S96" s="234"/>
      <c r="T96" s="235"/>
      <c r="U96" s="13"/>
      <c r="V96" s="13"/>
      <c r="W96" s="13"/>
      <c r="X96" s="13"/>
      <c r="Y96" s="13"/>
      <c r="Z96" s="13"/>
      <c r="AA96" s="13"/>
      <c r="AB96" s="13"/>
      <c r="AC96" s="13"/>
      <c r="AD96" s="13"/>
      <c r="AE96" s="13"/>
      <c r="AT96" s="236" t="s">
        <v>174</v>
      </c>
      <c r="AU96" s="236" t="s">
        <v>87</v>
      </c>
      <c r="AV96" s="13" t="s">
        <v>87</v>
      </c>
      <c r="AW96" s="13" t="s">
        <v>38</v>
      </c>
      <c r="AX96" s="13" t="s">
        <v>77</v>
      </c>
      <c r="AY96" s="236" t="s">
        <v>161</v>
      </c>
    </row>
    <row r="97" s="14" customFormat="1">
      <c r="A97" s="14"/>
      <c r="B97" s="237"/>
      <c r="C97" s="238"/>
      <c r="D97" s="224" t="s">
        <v>174</v>
      </c>
      <c r="E97" s="239" t="s">
        <v>21</v>
      </c>
      <c r="F97" s="240" t="s">
        <v>177</v>
      </c>
      <c r="G97" s="238"/>
      <c r="H97" s="241">
        <v>60.240000000000002</v>
      </c>
      <c r="I97" s="242"/>
      <c r="J97" s="238"/>
      <c r="K97" s="238"/>
      <c r="L97" s="243"/>
      <c r="M97" s="244"/>
      <c r="N97" s="245"/>
      <c r="O97" s="245"/>
      <c r="P97" s="245"/>
      <c r="Q97" s="245"/>
      <c r="R97" s="245"/>
      <c r="S97" s="245"/>
      <c r="T97" s="246"/>
      <c r="U97" s="14"/>
      <c r="V97" s="14"/>
      <c r="W97" s="14"/>
      <c r="X97" s="14"/>
      <c r="Y97" s="14"/>
      <c r="Z97" s="14"/>
      <c r="AA97" s="14"/>
      <c r="AB97" s="14"/>
      <c r="AC97" s="14"/>
      <c r="AD97" s="14"/>
      <c r="AE97" s="14"/>
      <c r="AT97" s="247" t="s">
        <v>174</v>
      </c>
      <c r="AU97" s="247" t="s">
        <v>87</v>
      </c>
      <c r="AV97" s="14" t="s">
        <v>168</v>
      </c>
      <c r="AW97" s="14" t="s">
        <v>38</v>
      </c>
      <c r="AX97" s="14" t="s">
        <v>85</v>
      </c>
      <c r="AY97" s="247" t="s">
        <v>161</v>
      </c>
    </row>
    <row r="98" s="2" customFormat="1" ht="16.5" customHeight="1">
      <c r="A98" s="40"/>
      <c r="B98" s="41"/>
      <c r="C98" s="206" t="s">
        <v>87</v>
      </c>
      <c r="D98" s="206" t="s">
        <v>163</v>
      </c>
      <c r="E98" s="207" t="s">
        <v>1178</v>
      </c>
      <c r="F98" s="208" t="s">
        <v>1179</v>
      </c>
      <c r="G98" s="209" t="s">
        <v>188</v>
      </c>
      <c r="H98" s="210">
        <v>25.155000000000001</v>
      </c>
      <c r="I98" s="211"/>
      <c r="J98" s="212">
        <f>ROUND(I98*H98,2)</f>
        <v>0</v>
      </c>
      <c r="K98" s="208" t="s">
        <v>167</v>
      </c>
      <c r="L98" s="46"/>
      <c r="M98" s="213" t="s">
        <v>21</v>
      </c>
      <c r="N98" s="214" t="s">
        <v>48</v>
      </c>
      <c r="O98" s="86"/>
      <c r="P98" s="215">
        <f>O98*H98</f>
        <v>0</v>
      </c>
      <c r="Q98" s="215">
        <v>0.00072000000000000005</v>
      </c>
      <c r="R98" s="215">
        <f>Q98*H98</f>
        <v>0.018111600000000002</v>
      </c>
      <c r="S98" s="215">
        <v>0</v>
      </c>
      <c r="T98" s="216">
        <f>S98*H98</f>
        <v>0</v>
      </c>
      <c r="U98" s="40"/>
      <c r="V98" s="40"/>
      <c r="W98" s="40"/>
      <c r="X98" s="40"/>
      <c r="Y98" s="40"/>
      <c r="Z98" s="40"/>
      <c r="AA98" s="40"/>
      <c r="AB98" s="40"/>
      <c r="AC98" s="40"/>
      <c r="AD98" s="40"/>
      <c r="AE98" s="40"/>
      <c r="AR98" s="217" t="s">
        <v>168</v>
      </c>
      <c r="AT98" s="217" t="s">
        <v>163</v>
      </c>
      <c r="AU98" s="217" t="s">
        <v>87</v>
      </c>
      <c r="AY98" s="19" t="s">
        <v>161</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168</v>
      </c>
      <c r="BM98" s="217" t="s">
        <v>1180</v>
      </c>
    </row>
    <row r="99" s="2" customFormat="1">
      <c r="A99" s="40"/>
      <c r="B99" s="41"/>
      <c r="C99" s="42"/>
      <c r="D99" s="219" t="s">
        <v>170</v>
      </c>
      <c r="E99" s="42"/>
      <c r="F99" s="220" t="s">
        <v>1181</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170</v>
      </c>
      <c r="AU99" s="19" t="s">
        <v>87</v>
      </c>
    </row>
    <row r="100" s="2" customFormat="1">
      <c r="A100" s="40"/>
      <c r="B100" s="41"/>
      <c r="C100" s="42"/>
      <c r="D100" s="224" t="s">
        <v>172</v>
      </c>
      <c r="E100" s="42"/>
      <c r="F100" s="225" t="s">
        <v>1182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172</v>
      </c>
      <c r="AU100" s="19" t="s">
        <v>87</v>
      </c>
    </row>
    <row r="101" s="13" customFormat="1">
      <c r="A101" s="13"/>
      <c r="B101" s="226"/>
      <c r="C101" s="227"/>
      <c r="D101" s="224" t="s">
        <v>174</v>
      </c>
      <c r="E101" s="228" t="s">
        <v>21</v>
      </c>
      <c r="F101" s="229" t="s">
        <v>1183</v>
      </c>
      <c r="G101" s="227"/>
      <c r="H101" s="230">
        <v>25.155000000000001</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174</v>
      </c>
      <c r="AU101" s="236" t="s">
        <v>87</v>
      </c>
      <c r="AV101" s="13" t="s">
        <v>87</v>
      </c>
      <c r="AW101" s="13" t="s">
        <v>38</v>
      </c>
      <c r="AX101" s="13" t="s">
        <v>85</v>
      </c>
      <c r="AY101" s="236" t="s">
        <v>161</v>
      </c>
    </row>
    <row r="102" s="2" customFormat="1" ht="24.15" customHeight="1">
      <c r="A102" s="40"/>
      <c r="B102" s="41"/>
      <c r="C102" s="206" t="s">
        <v>185</v>
      </c>
      <c r="D102" s="206" t="s">
        <v>163</v>
      </c>
      <c r="E102" s="207" t="s">
        <v>1184</v>
      </c>
      <c r="F102" s="208" t="s">
        <v>1185</v>
      </c>
      <c r="G102" s="209" t="s">
        <v>188</v>
      </c>
      <c r="H102" s="210">
        <v>25.155000000000001</v>
      </c>
      <c r="I102" s="211"/>
      <c r="J102" s="212">
        <f>ROUND(I102*H102,2)</f>
        <v>0</v>
      </c>
      <c r="K102" s="208" t="s">
        <v>167</v>
      </c>
      <c r="L102" s="46"/>
      <c r="M102" s="213" t="s">
        <v>21</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168</v>
      </c>
      <c r="AT102" s="217" t="s">
        <v>163</v>
      </c>
      <c r="AU102" s="217" t="s">
        <v>87</v>
      </c>
      <c r="AY102" s="19" t="s">
        <v>161</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168</v>
      </c>
      <c r="BM102" s="217" t="s">
        <v>1186</v>
      </c>
    </row>
    <row r="103" s="2" customFormat="1">
      <c r="A103" s="40"/>
      <c r="B103" s="41"/>
      <c r="C103" s="42"/>
      <c r="D103" s="219" t="s">
        <v>170</v>
      </c>
      <c r="E103" s="42"/>
      <c r="F103" s="220" t="s">
        <v>1187</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170</v>
      </c>
      <c r="AU103" s="19" t="s">
        <v>87</v>
      </c>
    </row>
    <row r="104" s="2" customFormat="1" ht="33" customHeight="1">
      <c r="A104" s="40"/>
      <c r="B104" s="41"/>
      <c r="C104" s="206" t="s">
        <v>168</v>
      </c>
      <c r="D104" s="206" t="s">
        <v>163</v>
      </c>
      <c r="E104" s="207" t="s">
        <v>1188</v>
      </c>
      <c r="F104" s="208" t="s">
        <v>1189</v>
      </c>
      <c r="G104" s="209" t="s">
        <v>956</v>
      </c>
      <c r="H104" s="210">
        <v>82.263000000000005</v>
      </c>
      <c r="I104" s="211"/>
      <c r="J104" s="212">
        <f>ROUND(I104*H104,2)</f>
        <v>0</v>
      </c>
      <c r="K104" s="208" t="s">
        <v>167</v>
      </c>
      <c r="L104" s="46"/>
      <c r="M104" s="213" t="s">
        <v>21</v>
      </c>
      <c r="N104" s="214" t="s">
        <v>48</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168</v>
      </c>
      <c r="AT104" s="217" t="s">
        <v>163</v>
      </c>
      <c r="AU104" s="217" t="s">
        <v>87</v>
      </c>
      <c r="AY104" s="19" t="s">
        <v>161</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168</v>
      </c>
      <c r="BM104" s="217" t="s">
        <v>1190</v>
      </c>
    </row>
    <row r="105" s="2" customFormat="1">
      <c r="A105" s="40"/>
      <c r="B105" s="41"/>
      <c r="C105" s="42"/>
      <c r="D105" s="219" t="s">
        <v>170</v>
      </c>
      <c r="E105" s="42"/>
      <c r="F105" s="220" t="s">
        <v>1191</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170</v>
      </c>
      <c r="AU105" s="19" t="s">
        <v>87</v>
      </c>
    </row>
    <row r="106" s="2" customFormat="1">
      <c r="A106" s="40"/>
      <c r="B106" s="41"/>
      <c r="C106" s="42"/>
      <c r="D106" s="224" t="s">
        <v>172</v>
      </c>
      <c r="E106" s="42"/>
      <c r="F106" s="225" t="s">
        <v>971</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172</v>
      </c>
      <c r="AU106" s="19" t="s">
        <v>87</v>
      </c>
    </row>
    <row r="107" s="13" customFormat="1">
      <c r="A107" s="13"/>
      <c r="B107" s="226"/>
      <c r="C107" s="227"/>
      <c r="D107" s="224" t="s">
        <v>174</v>
      </c>
      <c r="E107" s="228" t="s">
        <v>21</v>
      </c>
      <c r="F107" s="229" t="s">
        <v>1192</v>
      </c>
      <c r="G107" s="227"/>
      <c r="H107" s="230">
        <v>7.3129999999999997</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174</v>
      </c>
      <c r="AU107" s="236" t="s">
        <v>87</v>
      </c>
      <c r="AV107" s="13" t="s">
        <v>87</v>
      </c>
      <c r="AW107" s="13" t="s">
        <v>38</v>
      </c>
      <c r="AX107" s="13" t="s">
        <v>77</v>
      </c>
      <c r="AY107" s="236" t="s">
        <v>161</v>
      </c>
    </row>
    <row r="108" s="13" customFormat="1">
      <c r="A108" s="13"/>
      <c r="B108" s="226"/>
      <c r="C108" s="227"/>
      <c r="D108" s="224" t="s">
        <v>174</v>
      </c>
      <c r="E108" s="228" t="s">
        <v>21</v>
      </c>
      <c r="F108" s="229" t="s">
        <v>1193</v>
      </c>
      <c r="G108" s="227"/>
      <c r="H108" s="230">
        <v>74.950000000000003</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174</v>
      </c>
      <c r="AU108" s="236" t="s">
        <v>87</v>
      </c>
      <c r="AV108" s="13" t="s">
        <v>87</v>
      </c>
      <c r="AW108" s="13" t="s">
        <v>38</v>
      </c>
      <c r="AX108" s="13" t="s">
        <v>77</v>
      </c>
      <c r="AY108" s="236" t="s">
        <v>161</v>
      </c>
    </row>
    <row r="109" s="14" customFormat="1">
      <c r="A109" s="14"/>
      <c r="B109" s="237"/>
      <c r="C109" s="238"/>
      <c r="D109" s="224" t="s">
        <v>174</v>
      </c>
      <c r="E109" s="239" t="s">
        <v>21</v>
      </c>
      <c r="F109" s="240" t="s">
        <v>177</v>
      </c>
      <c r="G109" s="238"/>
      <c r="H109" s="241">
        <v>82.263000000000005</v>
      </c>
      <c r="I109" s="242"/>
      <c r="J109" s="238"/>
      <c r="K109" s="238"/>
      <c r="L109" s="243"/>
      <c r="M109" s="244"/>
      <c r="N109" s="245"/>
      <c r="O109" s="245"/>
      <c r="P109" s="245"/>
      <c r="Q109" s="245"/>
      <c r="R109" s="245"/>
      <c r="S109" s="245"/>
      <c r="T109" s="246"/>
      <c r="U109" s="14"/>
      <c r="V109" s="14"/>
      <c r="W109" s="14"/>
      <c r="X109" s="14"/>
      <c r="Y109" s="14"/>
      <c r="Z109" s="14"/>
      <c r="AA109" s="14"/>
      <c r="AB109" s="14"/>
      <c r="AC109" s="14"/>
      <c r="AD109" s="14"/>
      <c r="AE109" s="14"/>
      <c r="AT109" s="247" t="s">
        <v>174</v>
      </c>
      <c r="AU109" s="247" t="s">
        <v>87</v>
      </c>
      <c r="AV109" s="14" t="s">
        <v>168</v>
      </c>
      <c r="AW109" s="14" t="s">
        <v>38</v>
      </c>
      <c r="AX109" s="14" t="s">
        <v>85</v>
      </c>
      <c r="AY109" s="247" t="s">
        <v>161</v>
      </c>
    </row>
    <row r="110" s="2" customFormat="1" ht="24.15" customHeight="1">
      <c r="A110" s="40"/>
      <c r="B110" s="41"/>
      <c r="C110" s="206" t="s">
        <v>198</v>
      </c>
      <c r="D110" s="206" t="s">
        <v>163</v>
      </c>
      <c r="E110" s="207" t="s">
        <v>1194</v>
      </c>
      <c r="F110" s="208" t="s">
        <v>1195</v>
      </c>
      <c r="G110" s="209" t="s">
        <v>956</v>
      </c>
      <c r="H110" s="210">
        <v>120.744</v>
      </c>
      <c r="I110" s="211"/>
      <c r="J110" s="212">
        <f>ROUND(I110*H110,2)</f>
        <v>0</v>
      </c>
      <c r="K110" s="208" t="s">
        <v>167</v>
      </c>
      <c r="L110" s="46"/>
      <c r="M110" s="213" t="s">
        <v>21</v>
      </c>
      <c r="N110" s="214" t="s">
        <v>48</v>
      </c>
      <c r="O110" s="86"/>
      <c r="P110" s="215">
        <f>O110*H110</f>
        <v>0</v>
      </c>
      <c r="Q110" s="215">
        <v>0.00048000000000000001</v>
      </c>
      <c r="R110" s="215">
        <f>Q110*H110</f>
        <v>0.057957120000000001</v>
      </c>
      <c r="S110" s="215">
        <v>0</v>
      </c>
      <c r="T110" s="216">
        <f>S110*H110</f>
        <v>0</v>
      </c>
      <c r="U110" s="40"/>
      <c r="V110" s="40"/>
      <c r="W110" s="40"/>
      <c r="X110" s="40"/>
      <c r="Y110" s="40"/>
      <c r="Z110" s="40"/>
      <c r="AA110" s="40"/>
      <c r="AB110" s="40"/>
      <c r="AC110" s="40"/>
      <c r="AD110" s="40"/>
      <c r="AE110" s="40"/>
      <c r="AR110" s="217" t="s">
        <v>168</v>
      </c>
      <c r="AT110" s="217" t="s">
        <v>163</v>
      </c>
      <c r="AU110" s="217" t="s">
        <v>87</v>
      </c>
      <c r="AY110" s="19" t="s">
        <v>161</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168</v>
      </c>
      <c r="BM110" s="217" t="s">
        <v>1196</v>
      </c>
    </row>
    <row r="111" s="2" customFormat="1">
      <c r="A111" s="40"/>
      <c r="B111" s="41"/>
      <c r="C111" s="42"/>
      <c r="D111" s="219" t="s">
        <v>170</v>
      </c>
      <c r="E111" s="42"/>
      <c r="F111" s="220" t="s">
        <v>1197</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170</v>
      </c>
      <c r="AU111" s="19" t="s">
        <v>87</v>
      </c>
    </row>
    <row r="112" s="2" customFormat="1">
      <c r="A112" s="40"/>
      <c r="B112" s="41"/>
      <c r="C112" s="42"/>
      <c r="D112" s="224" t="s">
        <v>172</v>
      </c>
      <c r="E112" s="42"/>
      <c r="F112" s="225" t="s">
        <v>1198</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172</v>
      </c>
      <c r="AU112" s="19" t="s">
        <v>87</v>
      </c>
    </row>
    <row r="113" s="13" customFormat="1">
      <c r="A113" s="13"/>
      <c r="B113" s="226"/>
      <c r="C113" s="227"/>
      <c r="D113" s="224" t="s">
        <v>174</v>
      </c>
      <c r="E113" s="228" t="s">
        <v>21</v>
      </c>
      <c r="F113" s="229" t="s">
        <v>1199</v>
      </c>
      <c r="G113" s="227"/>
      <c r="H113" s="230">
        <v>120.744</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174</v>
      </c>
      <c r="AU113" s="236" t="s">
        <v>87</v>
      </c>
      <c r="AV113" s="13" t="s">
        <v>87</v>
      </c>
      <c r="AW113" s="13" t="s">
        <v>38</v>
      </c>
      <c r="AX113" s="13" t="s">
        <v>85</v>
      </c>
      <c r="AY113" s="236" t="s">
        <v>161</v>
      </c>
    </row>
    <row r="114" s="2" customFormat="1" ht="24.15" customHeight="1">
      <c r="A114" s="40"/>
      <c r="B114" s="41"/>
      <c r="C114" s="206" t="s">
        <v>216</v>
      </c>
      <c r="D114" s="206" t="s">
        <v>163</v>
      </c>
      <c r="E114" s="207" t="s">
        <v>1200</v>
      </c>
      <c r="F114" s="208" t="s">
        <v>1201</v>
      </c>
      <c r="G114" s="209" t="s">
        <v>956</v>
      </c>
      <c r="H114" s="210">
        <v>120.744</v>
      </c>
      <c r="I114" s="211"/>
      <c r="J114" s="212">
        <f>ROUND(I114*H114,2)</f>
        <v>0</v>
      </c>
      <c r="K114" s="208" t="s">
        <v>167</v>
      </c>
      <c r="L114" s="46"/>
      <c r="M114" s="213" t="s">
        <v>21</v>
      </c>
      <c r="N114" s="214" t="s">
        <v>48</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168</v>
      </c>
      <c r="AT114" s="217" t="s">
        <v>163</v>
      </c>
      <c r="AU114" s="217" t="s">
        <v>87</v>
      </c>
      <c r="AY114" s="19" t="s">
        <v>161</v>
      </c>
      <c r="BE114" s="218">
        <f>IF(N114="základní",J114,0)</f>
        <v>0</v>
      </c>
      <c r="BF114" s="218">
        <f>IF(N114="snížená",J114,0)</f>
        <v>0</v>
      </c>
      <c r="BG114" s="218">
        <f>IF(N114="zákl. přenesená",J114,0)</f>
        <v>0</v>
      </c>
      <c r="BH114" s="218">
        <f>IF(N114="sníž. přenesená",J114,0)</f>
        <v>0</v>
      </c>
      <c r="BI114" s="218">
        <f>IF(N114="nulová",J114,0)</f>
        <v>0</v>
      </c>
      <c r="BJ114" s="19" t="s">
        <v>85</v>
      </c>
      <c r="BK114" s="218">
        <f>ROUND(I114*H114,2)</f>
        <v>0</v>
      </c>
      <c r="BL114" s="19" t="s">
        <v>168</v>
      </c>
      <c r="BM114" s="217" t="s">
        <v>1202</v>
      </c>
    </row>
    <row r="115" s="2" customFormat="1">
      <c r="A115" s="40"/>
      <c r="B115" s="41"/>
      <c r="C115" s="42"/>
      <c r="D115" s="219" t="s">
        <v>170</v>
      </c>
      <c r="E115" s="42"/>
      <c r="F115" s="220" t="s">
        <v>1203</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170</v>
      </c>
      <c r="AU115" s="19" t="s">
        <v>87</v>
      </c>
    </row>
    <row r="116" s="2" customFormat="1" ht="16.5" customHeight="1">
      <c r="A116" s="40"/>
      <c r="B116" s="41"/>
      <c r="C116" s="206" t="s">
        <v>221</v>
      </c>
      <c r="D116" s="206" t="s">
        <v>163</v>
      </c>
      <c r="E116" s="207" t="s">
        <v>974</v>
      </c>
      <c r="F116" s="208" t="s">
        <v>975</v>
      </c>
      <c r="G116" s="209" t="s">
        <v>232</v>
      </c>
      <c r="H116" s="210">
        <v>34</v>
      </c>
      <c r="I116" s="211"/>
      <c r="J116" s="212">
        <f>ROUND(I116*H116,2)</f>
        <v>0</v>
      </c>
      <c r="K116" s="208" t="s">
        <v>167</v>
      </c>
      <c r="L116" s="46"/>
      <c r="M116" s="213" t="s">
        <v>21</v>
      </c>
      <c r="N116" s="214" t="s">
        <v>48</v>
      </c>
      <c r="O116" s="86"/>
      <c r="P116" s="215">
        <f>O116*H116</f>
        <v>0</v>
      </c>
      <c r="Q116" s="215">
        <v>0.00020000000000000001</v>
      </c>
      <c r="R116" s="215">
        <f>Q116*H116</f>
        <v>0.0068000000000000005</v>
      </c>
      <c r="S116" s="215">
        <v>0</v>
      </c>
      <c r="T116" s="216">
        <f>S116*H116</f>
        <v>0</v>
      </c>
      <c r="U116" s="40"/>
      <c r="V116" s="40"/>
      <c r="W116" s="40"/>
      <c r="X116" s="40"/>
      <c r="Y116" s="40"/>
      <c r="Z116" s="40"/>
      <c r="AA116" s="40"/>
      <c r="AB116" s="40"/>
      <c r="AC116" s="40"/>
      <c r="AD116" s="40"/>
      <c r="AE116" s="40"/>
      <c r="AR116" s="217" t="s">
        <v>168</v>
      </c>
      <c r="AT116" s="217" t="s">
        <v>163</v>
      </c>
      <c r="AU116" s="217" t="s">
        <v>87</v>
      </c>
      <c r="AY116" s="19" t="s">
        <v>161</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168</v>
      </c>
      <c r="BM116" s="217" t="s">
        <v>1204</v>
      </c>
    </row>
    <row r="117" s="2" customFormat="1">
      <c r="A117" s="40"/>
      <c r="B117" s="41"/>
      <c r="C117" s="42"/>
      <c r="D117" s="219" t="s">
        <v>170</v>
      </c>
      <c r="E117" s="42"/>
      <c r="F117" s="220" t="s">
        <v>977</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170</v>
      </c>
      <c r="AU117" s="19" t="s">
        <v>87</v>
      </c>
    </row>
    <row r="118" s="2" customFormat="1">
      <c r="A118" s="40"/>
      <c r="B118" s="41"/>
      <c r="C118" s="42"/>
      <c r="D118" s="224" t="s">
        <v>172</v>
      </c>
      <c r="E118" s="42"/>
      <c r="F118" s="225" t="s">
        <v>978</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172</v>
      </c>
      <c r="AU118" s="19" t="s">
        <v>87</v>
      </c>
    </row>
    <row r="119" s="13" customFormat="1">
      <c r="A119" s="13"/>
      <c r="B119" s="226"/>
      <c r="C119" s="227"/>
      <c r="D119" s="224" t="s">
        <v>174</v>
      </c>
      <c r="E119" s="228" t="s">
        <v>21</v>
      </c>
      <c r="F119" s="229" t="s">
        <v>1205</v>
      </c>
      <c r="G119" s="227"/>
      <c r="H119" s="230">
        <v>34</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174</v>
      </c>
      <c r="AU119" s="236" t="s">
        <v>87</v>
      </c>
      <c r="AV119" s="13" t="s">
        <v>87</v>
      </c>
      <c r="AW119" s="13" t="s">
        <v>38</v>
      </c>
      <c r="AX119" s="13" t="s">
        <v>85</v>
      </c>
      <c r="AY119" s="236" t="s">
        <v>161</v>
      </c>
    </row>
    <row r="120" s="2" customFormat="1" ht="24.15" customHeight="1">
      <c r="A120" s="40"/>
      <c r="B120" s="41"/>
      <c r="C120" s="206" t="s">
        <v>181</v>
      </c>
      <c r="D120" s="206" t="s">
        <v>163</v>
      </c>
      <c r="E120" s="207" t="s">
        <v>983</v>
      </c>
      <c r="F120" s="208" t="s">
        <v>984</v>
      </c>
      <c r="G120" s="209" t="s">
        <v>188</v>
      </c>
      <c r="H120" s="210">
        <v>110.28</v>
      </c>
      <c r="I120" s="211"/>
      <c r="J120" s="212">
        <f>ROUND(I120*H120,2)</f>
        <v>0</v>
      </c>
      <c r="K120" s="208" t="s">
        <v>167</v>
      </c>
      <c r="L120" s="46"/>
      <c r="M120" s="213" t="s">
        <v>21</v>
      </c>
      <c r="N120" s="214" t="s">
        <v>48</v>
      </c>
      <c r="O120" s="86"/>
      <c r="P120" s="215">
        <f>O120*H120</f>
        <v>0</v>
      </c>
      <c r="Q120" s="215">
        <v>0.00014999999999999999</v>
      </c>
      <c r="R120" s="215">
        <f>Q120*H120</f>
        <v>0.016541999999999998</v>
      </c>
      <c r="S120" s="215">
        <v>0</v>
      </c>
      <c r="T120" s="216">
        <f>S120*H120</f>
        <v>0</v>
      </c>
      <c r="U120" s="40"/>
      <c r="V120" s="40"/>
      <c r="W120" s="40"/>
      <c r="X120" s="40"/>
      <c r="Y120" s="40"/>
      <c r="Z120" s="40"/>
      <c r="AA120" s="40"/>
      <c r="AB120" s="40"/>
      <c r="AC120" s="40"/>
      <c r="AD120" s="40"/>
      <c r="AE120" s="40"/>
      <c r="AR120" s="217" t="s">
        <v>168</v>
      </c>
      <c r="AT120" s="217" t="s">
        <v>163</v>
      </c>
      <c r="AU120" s="217" t="s">
        <v>87</v>
      </c>
      <c r="AY120" s="19" t="s">
        <v>161</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168</v>
      </c>
      <c r="BM120" s="217" t="s">
        <v>1206</v>
      </c>
    </row>
    <row r="121" s="2" customFormat="1">
      <c r="A121" s="40"/>
      <c r="B121" s="41"/>
      <c r="C121" s="42"/>
      <c r="D121" s="219" t="s">
        <v>170</v>
      </c>
      <c r="E121" s="42"/>
      <c r="F121" s="220" t="s">
        <v>986</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170</v>
      </c>
      <c r="AU121" s="19" t="s">
        <v>87</v>
      </c>
    </row>
    <row r="122" s="2" customFormat="1">
      <c r="A122" s="40"/>
      <c r="B122" s="41"/>
      <c r="C122" s="42"/>
      <c r="D122" s="224" t="s">
        <v>172</v>
      </c>
      <c r="E122" s="42"/>
      <c r="F122" s="225" t="s">
        <v>987</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172</v>
      </c>
      <c r="AU122" s="19" t="s">
        <v>87</v>
      </c>
    </row>
    <row r="123" s="13" customFormat="1">
      <c r="A123" s="13"/>
      <c r="B123" s="226"/>
      <c r="C123" s="227"/>
      <c r="D123" s="224" t="s">
        <v>174</v>
      </c>
      <c r="E123" s="228" t="s">
        <v>21</v>
      </c>
      <c r="F123" s="229" t="s">
        <v>1207</v>
      </c>
      <c r="G123" s="227"/>
      <c r="H123" s="230">
        <v>49.740000000000002</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174</v>
      </c>
      <c r="AU123" s="236" t="s">
        <v>87</v>
      </c>
      <c r="AV123" s="13" t="s">
        <v>87</v>
      </c>
      <c r="AW123" s="13" t="s">
        <v>38</v>
      </c>
      <c r="AX123" s="13" t="s">
        <v>77</v>
      </c>
      <c r="AY123" s="236" t="s">
        <v>161</v>
      </c>
    </row>
    <row r="124" s="13" customFormat="1">
      <c r="A124" s="13"/>
      <c r="B124" s="226"/>
      <c r="C124" s="227"/>
      <c r="D124" s="224" t="s">
        <v>174</v>
      </c>
      <c r="E124" s="228" t="s">
        <v>21</v>
      </c>
      <c r="F124" s="229" t="s">
        <v>1208</v>
      </c>
      <c r="G124" s="227"/>
      <c r="H124" s="230">
        <v>60.539999999999999</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77</v>
      </c>
      <c r="AY124" s="236" t="s">
        <v>161</v>
      </c>
    </row>
    <row r="125" s="14" customFormat="1">
      <c r="A125" s="14"/>
      <c r="B125" s="237"/>
      <c r="C125" s="238"/>
      <c r="D125" s="224" t="s">
        <v>174</v>
      </c>
      <c r="E125" s="239" t="s">
        <v>21</v>
      </c>
      <c r="F125" s="240" t="s">
        <v>177</v>
      </c>
      <c r="G125" s="238"/>
      <c r="H125" s="241">
        <v>110.28</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174</v>
      </c>
      <c r="AU125" s="247" t="s">
        <v>87</v>
      </c>
      <c r="AV125" s="14" t="s">
        <v>168</v>
      </c>
      <c r="AW125" s="14" t="s">
        <v>38</v>
      </c>
      <c r="AX125" s="14" t="s">
        <v>85</v>
      </c>
      <c r="AY125" s="247" t="s">
        <v>161</v>
      </c>
    </row>
    <row r="126" s="2" customFormat="1" ht="24.15" customHeight="1">
      <c r="A126" s="40"/>
      <c r="B126" s="41"/>
      <c r="C126" s="206" t="s">
        <v>229</v>
      </c>
      <c r="D126" s="206" t="s">
        <v>163</v>
      </c>
      <c r="E126" s="207" t="s">
        <v>1008</v>
      </c>
      <c r="F126" s="208" t="s">
        <v>1009</v>
      </c>
      <c r="G126" s="209" t="s">
        <v>188</v>
      </c>
      <c r="H126" s="210">
        <v>12</v>
      </c>
      <c r="I126" s="211"/>
      <c r="J126" s="212">
        <f>ROUND(I126*H126,2)</f>
        <v>0</v>
      </c>
      <c r="K126" s="208" t="s">
        <v>167</v>
      </c>
      <c r="L126" s="46"/>
      <c r="M126" s="213" t="s">
        <v>21</v>
      </c>
      <c r="N126" s="214" t="s">
        <v>48</v>
      </c>
      <c r="O126" s="86"/>
      <c r="P126" s="215">
        <f>O126*H126</f>
        <v>0</v>
      </c>
      <c r="Q126" s="215">
        <v>0.00014999999999999999</v>
      </c>
      <c r="R126" s="215">
        <f>Q126*H126</f>
        <v>0.0018</v>
      </c>
      <c r="S126" s="215">
        <v>0</v>
      </c>
      <c r="T126" s="216">
        <f>S126*H126</f>
        <v>0</v>
      </c>
      <c r="U126" s="40"/>
      <c r="V126" s="40"/>
      <c r="W126" s="40"/>
      <c r="X126" s="40"/>
      <c r="Y126" s="40"/>
      <c r="Z126" s="40"/>
      <c r="AA126" s="40"/>
      <c r="AB126" s="40"/>
      <c r="AC126" s="40"/>
      <c r="AD126" s="40"/>
      <c r="AE126" s="40"/>
      <c r="AR126" s="217" t="s">
        <v>168</v>
      </c>
      <c r="AT126" s="217" t="s">
        <v>163</v>
      </c>
      <c r="AU126" s="217" t="s">
        <v>87</v>
      </c>
      <c r="AY126" s="19" t="s">
        <v>161</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168</v>
      </c>
      <c r="BM126" s="217" t="s">
        <v>1209</v>
      </c>
    </row>
    <row r="127" s="2" customFormat="1">
      <c r="A127" s="40"/>
      <c r="B127" s="41"/>
      <c r="C127" s="42"/>
      <c r="D127" s="219" t="s">
        <v>170</v>
      </c>
      <c r="E127" s="42"/>
      <c r="F127" s="220" t="s">
        <v>1011</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170</v>
      </c>
      <c r="AU127" s="19" t="s">
        <v>87</v>
      </c>
    </row>
    <row r="128" s="2" customFormat="1">
      <c r="A128" s="40"/>
      <c r="B128" s="41"/>
      <c r="C128" s="42"/>
      <c r="D128" s="224" t="s">
        <v>172</v>
      </c>
      <c r="E128" s="42"/>
      <c r="F128" s="225" t="s">
        <v>987</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172</v>
      </c>
      <c r="AU128" s="19" t="s">
        <v>87</v>
      </c>
    </row>
    <row r="129" s="2" customFormat="1">
      <c r="A129" s="40"/>
      <c r="B129" s="41"/>
      <c r="C129" s="42"/>
      <c r="D129" s="224" t="s">
        <v>183</v>
      </c>
      <c r="E129" s="42"/>
      <c r="F129" s="225" t="s">
        <v>1210</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183</v>
      </c>
      <c r="AU129" s="19" t="s">
        <v>87</v>
      </c>
    </row>
    <row r="130" s="13" customFormat="1">
      <c r="A130" s="13"/>
      <c r="B130" s="226"/>
      <c r="C130" s="227"/>
      <c r="D130" s="224" t="s">
        <v>174</v>
      </c>
      <c r="E130" s="228" t="s">
        <v>21</v>
      </c>
      <c r="F130" s="229" t="s">
        <v>1211</v>
      </c>
      <c r="G130" s="227"/>
      <c r="H130" s="230">
        <v>12</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174</v>
      </c>
      <c r="AU130" s="236" t="s">
        <v>87</v>
      </c>
      <c r="AV130" s="13" t="s">
        <v>87</v>
      </c>
      <c r="AW130" s="13" t="s">
        <v>38</v>
      </c>
      <c r="AX130" s="13" t="s">
        <v>85</v>
      </c>
      <c r="AY130" s="236" t="s">
        <v>161</v>
      </c>
    </row>
    <row r="131" s="2" customFormat="1" ht="24.15" customHeight="1">
      <c r="A131" s="40"/>
      <c r="B131" s="41"/>
      <c r="C131" s="206" t="s">
        <v>235</v>
      </c>
      <c r="D131" s="206" t="s">
        <v>163</v>
      </c>
      <c r="E131" s="207" t="s">
        <v>992</v>
      </c>
      <c r="F131" s="208" t="s">
        <v>993</v>
      </c>
      <c r="G131" s="209" t="s">
        <v>188</v>
      </c>
      <c r="H131" s="210">
        <v>110.28</v>
      </c>
      <c r="I131" s="211"/>
      <c r="J131" s="212">
        <f>ROUND(I131*H131,2)</f>
        <v>0</v>
      </c>
      <c r="K131" s="208" t="s">
        <v>167</v>
      </c>
      <c r="L131" s="46"/>
      <c r="M131" s="213" t="s">
        <v>21</v>
      </c>
      <c r="N131" s="214" t="s">
        <v>48</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168</v>
      </c>
      <c r="AT131" s="217" t="s">
        <v>163</v>
      </c>
      <c r="AU131" s="217" t="s">
        <v>87</v>
      </c>
      <c r="AY131" s="19" t="s">
        <v>161</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168</v>
      </c>
      <c r="BM131" s="217" t="s">
        <v>1212</v>
      </c>
    </row>
    <row r="132" s="2" customFormat="1">
      <c r="A132" s="40"/>
      <c r="B132" s="41"/>
      <c r="C132" s="42"/>
      <c r="D132" s="219" t="s">
        <v>170</v>
      </c>
      <c r="E132" s="42"/>
      <c r="F132" s="220" t="s">
        <v>995</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170</v>
      </c>
      <c r="AU132" s="19" t="s">
        <v>87</v>
      </c>
    </row>
    <row r="133" s="2" customFormat="1">
      <c r="A133" s="40"/>
      <c r="B133" s="41"/>
      <c r="C133" s="42"/>
      <c r="D133" s="224" t="s">
        <v>172</v>
      </c>
      <c r="E133" s="42"/>
      <c r="F133" s="225" t="s">
        <v>987</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172</v>
      </c>
      <c r="AU133" s="19" t="s">
        <v>87</v>
      </c>
    </row>
    <row r="134" s="2" customFormat="1" ht="24.15" customHeight="1">
      <c r="A134" s="40"/>
      <c r="B134" s="41"/>
      <c r="C134" s="206" t="s">
        <v>240</v>
      </c>
      <c r="D134" s="206" t="s">
        <v>163</v>
      </c>
      <c r="E134" s="207" t="s">
        <v>1016</v>
      </c>
      <c r="F134" s="208" t="s">
        <v>1017</v>
      </c>
      <c r="G134" s="209" t="s">
        <v>188</v>
      </c>
      <c r="H134" s="210">
        <v>12</v>
      </c>
      <c r="I134" s="211"/>
      <c r="J134" s="212">
        <f>ROUND(I134*H134,2)</f>
        <v>0</v>
      </c>
      <c r="K134" s="208" t="s">
        <v>167</v>
      </c>
      <c r="L134" s="46"/>
      <c r="M134" s="213" t="s">
        <v>21</v>
      </c>
      <c r="N134" s="214" t="s">
        <v>48</v>
      </c>
      <c r="O134" s="86"/>
      <c r="P134" s="215">
        <f>O134*H134</f>
        <v>0</v>
      </c>
      <c r="Q134" s="215">
        <v>0.00282</v>
      </c>
      <c r="R134" s="215">
        <f>Q134*H134</f>
        <v>0.033840000000000002</v>
      </c>
      <c r="S134" s="215">
        <v>0</v>
      </c>
      <c r="T134" s="216">
        <f>S134*H134</f>
        <v>0</v>
      </c>
      <c r="U134" s="40"/>
      <c r="V134" s="40"/>
      <c r="W134" s="40"/>
      <c r="X134" s="40"/>
      <c r="Y134" s="40"/>
      <c r="Z134" s="40"/>
      <c r="AA134" s="40"/>
      <c r="AB134" s="40"/>
      <c r="AC134" s="40"/>
      <c r="AD134" s="40"/>
      <c r="AE134" s="40"/>
      <c r="AR134" s="217" t="s">
        <v>168</v>
      </c>
      <c r="AT134" s="217" t="s">
        <v>163</v>
      </c>
      <c r="AU134" s="217" t="s">
        <v>87</v>
      </c>
      <c r="AY134" s="19" t="s">
        <v>161</v>
      </c>
      <c r="BE134" s="218">
        <f>IF(N134="základní",J134,0)</f>
        <v>0</v>
      </c>
      <c r="BF134" s="218">
        <f>IF(N134="snížená",J134,0)</f>
        <v>0</v>
      </c>
      <c r="BG134" s="218">
        <f>IF(N134="zákl. přenesená",J134,0)</f>
        <v>0</v>
      </c>
      <c r="BH134" s="218">
        <f>IF(N134="sníž. přenesená",J134,0)</f>
        <v>0</v>
      </c>
      <c r="BI134" s="218">
        <f>IF(N134="nulová",J134,0)</f>
        <v>0</v>
      </c>
      <c r="BJ134" s="19" t="s">
        <v>85</v>
      </c>
      <c r="BK134" s="218">
        <f>ROUND(I134*H134,2)</f>
        <v>0</v>
      </c>
      <c r="BL134" s="19" t="s">
        <v>168</v>
      </c>
      <c r="BM134" s="217" t="s">
        <v>1213</v>
      </c>
    </row>
    <row r="135" s="2" customFormat="1">
      <c r="A135" s="40"/>
      <c r="B135" s="41"/>
      <c r="C135" s="42"/>
      <c r="D135" s="219" t="s">
        <v>170</v>
      </c>
      <c r="E135" s="42"/>
      <c r="F135" s="220" t="s">
        <v>1019</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170</v>
      </c>
      <c r="AU135" s="19" t="s">
        <v>87</v>
      </c>
    </row>
    <row r="136" s="2" customFormat="1">
      <c r="A136" s="40"/>
      <c r="B136" s="41"/>
      <c r="C136" s="42"/>
      <c r="D136" s="224" t="s">
        <v>172</v>
      </c>
      <c r="E136" s="42"/>
      <c r="F136" s="225" t="s">
        <v>987</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172</v>
      </c>
      <c r="AU136" s="19" t="s">
        <v>87</v>
      </c>
    </row>
    <row r="137" s="2" customFormat="1" ht="16.5" customHeight="1">
      <c r="A137" s="40"/>
      <c r="B137" s="41"/>
      <c r="C137" s="248" t="s">
        <v>8</v>
      </c>
      <c r="D137" s="248" t="s">
        <v>178</v>
      </c>
      <c r="E137" s="249" t="s">
        <v>1000</v>
      </c>
      <c r="F137" s="250" t="s">
        <v>1001</v>
      </c>
      <c r="G137" s="251" t="s">
        <v>166</v>
      </c>
      <c r="H137" s="252">
        <v>15.102</v>
      </c>
      <c r="I137" s="253"/>
      <c r="J137" s="254">
        <f>ROUND(I137*H137,2)</f>
        <v>0</v>
      </c>
      <c r="K137" s="250" t="s">
        <v>21</v>
      </c>
      <c r="L137" s="255"/>
      <c r="M137" s="256" t="s">
        <v>21</v>
      </c>
      <c r="N137" s="257" t="s">
        <v>48</v>
      </c>
      <c r="O137" s="86"/>
      <c r="P137" s="215">
        <f>O137*H137</f>
        <v>0</v>
      </c>
      <c r="Q137" s="215">
        <v>1</v>
      </c>
      <c r="R137" s="215">
        <f>Q137*H137</f>
        <v>15.102</v>
      </c>
      <c r="S137" s="215">
        <v>0</v>
      </c>
      <c r="T137" s="216">
        <f>S137*H137</f>
        <v>0</v>
      </c>
      <c r="U137" s="40"/>
      <c r="V137" s="40"/>
      <c r="W137" s="40"/>
      <c r="X137" s="40"/>
      <c r="Y137" s="40"/>
      <c r="Z137" s="40"/>
      <c r="AA137" s="40"/>
      <c r="AB137" s="40"/>
      <c r="AC137" s="40"/>
      <c r="AD137" s="40"/>
      <c r="AE137" s="40"/>
      <c r="AR137" s="217" t="s">
        <v>181</v>
      </c>
      <c r="AT137" s="217" t="s">
        <v>178</v>
      </c>
      <c r="AU137" s="217" t="s">
        <v>87</v>
      </c>
      <c r="AY137" s="19" t="s">
        <v>161</v>
      </c>
      <c r="BE137" s="218">
        <f>IF(N137="základní",J137,0)</f>
        <v>0</v>
      </c>
      <c r="BF137" s="218">
        <f>IF(N137="snížená",J137,0)</f>
        <v>0</v>
      </c>
      <c r="BG137" s="218">
        <f>IF(N137="zákl. přenesená",J137,0)</f>
        <v>0</v>
      </c>
      <c r="BH137" s="218">
        <f>IF(N137="sníž. přenesená",J137,0)</f>
        <v>0</v>
      </c>
      <c r="BI137" s="218">
        <f>IF(N137="nulová",J137,0)</f>
        <v>0</v>
      </c>
      <c r="BJ137" s="19" t="s">
        <v>85</v>
      </c>
      <c r="BK137" s="218">
        <f>ROUND(I137*H137,2)</f>
        <v>0</v>
      </c>
      <c r="BL137" s="19" t="s">
        <v>168</v>
      </c>
      <c r="BM137" s="217" t="s">
        <v>1214</v>
      </c>
    </row>
    <row r="138" s="2" customFormat="1">
      <c r="A138" s="40"/>
      <c r="B138" s="41"/>
      <c r="C138" s="42"/>
      <c r="D138" s="224" t="s">
        <v>183</v>
      </c>
      <c r="E138" s="42"/>
      <c r="F138" s="225" t="s">
        <v>1003</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183</v>
      </c>
      <c r="AU138" s="19" t="s">
        <v>87</v>
      </c>
    </row>
    <row r="139" s="13" customFormat="1">
      <c r="A139" s="13"/>
      <c r="B139" s="226"/>
      <c r="C139" s="227"/>
      <c r="D139" s="224" t="s">
        <v>174</v>
      </c>
      <c r="E139" s="228" t="s">
        <v>21</v>
      </c>
      <c r="F139" s="229" t="s">
        <v>1215</v>
      </c>
      <c r="G139" s="227"/>
      <c r="H139" s="230">
        <v>7.625</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174</v>
      </c>
      <c r="AU139" s="236" t="s">
        <v>87</v>
      </c>
      <c r="AV139" s="13" t="s">
        <v>87</v>
      </c>
      <c r="AW139" s="13" t="s">
        <v>38</v>
      </c>
      <c r="AX139" s="13" t="s">
        <v>77</v>
      </c>
      <c r="AY139" s="236" t="s">
        <v>161</v>
      </c>
    </row>
    <row r="140" s="13" customFormat="1">
      <c r="A140" s="13"/>
      <c r="B140" s="226"/>
      <c r="C140" s="227"/>
      <c r="D140" s="224" t="s">
        <v>174</v>
      </c>
      <c r="E140" s="228" t="s">
        <v>21</v>
      </c>
      <c r="F140" s="229" t="s">
        <v>1216</v>
      </c>
      <c r="G140" s="227"/>
      <c r="H140" s="230">
        <v>7.4770000000000003</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174</v>
      </c>
      <c r="AU140" s="236" t="s">
        <v>87</v>
      </c>
      <c r="AV140" s="13" t="s">
        <v>87</v>
      </c>
      <c r="AW140" s="13" t="s">
        <v>38</v>
      </c>
      <c r="AX140" s="13" t="s">
        <v>77</v>
      </c>
      <c r="AY140" s="236" t="s">
        <v>161</v>
      </c>
    </row>
    <row r="141" s="14" customFormat="1">
      <c r="A141" s="14"/>
      <c r="B141" s="237"/>
      <c r="C141" s="238"/>
      <c r="D141" s="224" t="s">
        <v>174</v>
      </c>
      <c r="E141" s="239" t="s">
        <v>21</v>
      </c>
      <c r="F141" s="240" t="s">
        <v>177</v>
      </c>
      <c r="G141" s="238"/>
      <c r="H141" s="241">
        <v>15.102</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174</v>
      </c>
      <c r="AU141" s="247" t="s">
        <v>87</v>
      </c>
      <c r="AV141" s="14" t="s">
        <v>168</v>
      </c>
      <c r="AW141" s="14" t="s">
        <v>38</v>
      </c>
      <c r="AX141" s="14" t="s">
        <v>85</v>
      </c>
      <c r="AY141" s="247" t="s">
        <v>161</v>
      </c>
    </row>
    <row r="142" s="2" customFormat="1" ht="21.75" customHeight="1">
      <c r="A142" s="40"/>
      <c r="B142" s="41"/>
      <c r="C142" s="206" t="s">
        <v>250</v>
      </c>
      <c r="D142" s="206" t="s">
        <v>163</v>
      </c>
      <c r="E142" s="207" t="s">
        <v>1217</v>
      </c>
      <c r="F142" s="208" t="s">
        <v>1218</v>
      </c>
      <c r="G142" s="209" t="s">
        <v>956</v>
      </c>
      <c r="H142" s="210">
        <v>0.88800000000000001</v>
      </c>
      <c r="I142" s="211"/>
      <c r="J142" s="212">
        <f>ROUND(I142*H142,2)</f>
        <v>0</v>
      </c>
      <c r="K142" s="208" t="s">
        <v>167</v>
      </c>
      <c r="L142" s="46"/>
      <c r="M142" s="213" t="s">
        <v>21</v>
      </c>
      <c r="N142" s="214" t="s">
        <v>48</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168</v>
      </c>
      <c r="AT142" s="217" t="s">
        <v>163</v>
      </c>
      <c r="AU142" s="217" t="s">
        <v>87</v>
      </c>
      <c r="AY142" s="19" t="s">
        <v>161</v>
      </c>
      <c r="BE142" s="218">
        <f>IF(N142="základní",J142,0)</f>
        <v>0</v>
      </c>
      <c r="BF142" s="218">
        <f>IF(N142="snížená",J142,0)</f>
        <v>0</v>
      </c>
      <c r="BG142" s="218">
        <f>IF(N142="zákl. přenesená",J142,0)</f>
        <v>0</v>
      </c>
      <c r="BH142" s="218">
        <f>IF(N142="sníž. přenesená",J142,0)</f>
        <v>0</v>
      </c>
      <c r="BI142" s="218">
        <f>IF(N142="nulová",J142,0)</f>
        <v>0</v>
      </c>
      <c r="BJ142" s="19" t="s">
        <v>85</v>
      </c>
      <c r="BK142" s="218">
        <f>ROUND(I142*H142,2)</f>
        <v>0</v>
      </c>
      <c r="BL142" s="19" t="s">
        <v>168</v>
      </c>
      <c r="BM142" s="217" t="s">
        <v>1219</v>
      </c>
    </row>
    <row r="143" s="2" customFormat="1">
      <c r="A143" s="40"/>
      <c r="B143" s="41"/>
      <c r="C143" s="42"/>
      <c r="D143" s="219" t="s">
        <v>170</v>
      </c>
      <c r="E143" s="42"/>
      <c r="F143" s="220" t="s">
        <v>1220</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170</v>
      </c>
      <c r="AU143" s="19" t="s">
        <v>87</v>
      </c>
    </row>
    <row r="144" s="2" customFormat="1">
      <c r="A144" s="40"/>
      <c r="B144" s="41"/>
      <c r="C144" s="42"/>
      <c r="D144" s="224" t="s">
        <v>172</v>
      </c>
      <c r="E144" s="42"/>
      <c r="F144" s="225" t="s">
        <v>1221</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172</v>
      </c>
      <c r="AU144" s="19" t="s">
        <v>87</v>
      </c>
    </row>
    <row r="145" s="13" customFormat="1">
      <c r="A145" s="13"/>
      <c r="B145" s="226"/>
      <c r="C145" s="227"/>
      <c r="D145" s="224" t="s">
        <v>174</v>
      </c>
      <c r="E145" s="228" t="s">
        <v>21</v>
      </c>
      <c r="F145" s="229" t="s">
        <v>1222</v>
      </c>
      <c r="G145" s="227"/>
      <c r="H145" s="230">
        <v>0.88800000000000001</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174</v>
      </c>
      <c r="AU145" s="236" t="s">
        <v>87</v>
      </c>
      <c r="AV145" s="13" t="s">
        <v>87</v>
      </c>
      <c r="AW145" s="13" t="s">
        <v>38</v>
      </c>
      <c r="AX145" s="13" t="s">
        <v>85</v>
      </c>
      <c r="AY145" s="236" t="s">
        <v>161</v>
      </c>
    </row>
    <row r="146" s="2" customFormat="1" ht="16.5" customHeight="1">
      <c r="A146" s="40"/>
      <c r="B146" s="41"/>
      <c r="C146" s="206" t="s">
        <v>255</v>
      </c>
      <c r="D146" s="206" t="s">
        <v>163</v>
      </c>
      <c r="E146" s="207" t="s">
        <v>1036</v>
      </c>
      <c r="F146" s="208" t="s">
        <v>1037</v>
      </c>
      <c r="G146" s="209" t="s">
        <v>956</v>
      </c>
      <c r="H146" s="210">
        <v>60.240000000000002</v>
      </c>
      <c r="I146" s="211"/>
      <c r="J146" s="212">
        <f>ROUND(I146*H146,2)</f>
        <v>0</v>
      </c>
      <c r="K146" s="208" t="s">
        <v>21</v>
      </c>
      <c r="L146" s="46"/>
      <c r="M146" s="213" t="s">
        <v>21</v>
      </c>
      <c r="N146" s="214" t="s">
        <v>48</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168</v>
      </c>
      <c r="AT146" s="217" t="s">
        <v>163</v>
      </c>
      <c r="AU146" s="217" t="s">
        <v>87</v>
      </c>
      <c r="AY146" s="19" t="s">
        <v>161</v>
      </c>
      <c r="BE146" s="218">
        <f>IF(N146="základní",J146,0)</f>
        <v>0</v>
      </c>
      <c r="BF146" s="218">
        <f>IF(N146="snížená",J146,0)</f>
        <v>0</v>
      </c>
      <c r="BG146" s="218">
        <f>IF(N146="zákl. přenesená",J146,0)</f>
        <v>0</v>
      </c>
      <c r="BH146" s="218">
        <f>IF(N146="sníž. přenesená",J146,0)</f>
        <v>0</v>
      </c>
      <c r="BI146" s="218">
        <f>IF(N146="nulová",J146,0)</f>
        <v>0</v>
      </c>
      <c r="BJ146" s="19" t="s">
        <v>85</v>
      </c>
      <c r="BK146" s="218">
        <f>ROUND(I146*H146,2)</f>
        <v>0</v>
      </c>
      <c r="BL146" s="19" t="s">
        <v>168</v>
      </c>
      <c r="BM146" s="217" t="s">
        <v>1223</v>
      </c>
    </row>
    <row r="147" s="13" customFormat="1">
      <c r="A147" s="13"/>
      <c r="B147" s="226"/>
      <c r="C147" s="227"/>
      <c r="D147" s="224" t="s">
        <v>174</v>
      </c>
      <c r="E147" s="228" t="s">
        <v>21</v>
      </c>
      <c r="F147" s="229" t="s">
        <v>1176</v>
      </c>
      <c r="G147" s="227"/>
      <c r="H147" s="230">
        <v>13.199999999999999</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174</v>
      </c>
      <c r="AU147" s="236" t="s">
        <v>87</v>
      </c>
      <c r="AV147" s="13" t="s">
        <v>87</v>
      </c>
      <c r="AW147" s="13" t="s">
        <v>38</v>
      </c>
      <c r="AX147" s="13" t="s">
        <v>77</v>
      </c>
      <c r="AY147" s="236" t="s">
        <v>161</v>
      </c>
    </row>
    <row r="148" s="13" customFormat="1">
      <c r="A148" s="13"/>
      <c r="B148" s="226"/>
      <c r="C148" s="227"/>
      <c r="D148" s="224" t="s">
        <v>174</v>
      </c>
      <c r="E148" s="228" t="s">
        <v>21</v>
      </c>
      <c r="F148" s="229" t="s">
        <v>1177</v>
      </c>
      <c r="G148" s="227"/>
      <c r="H148" s="230">
        <v>47.039999999999999</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174</v>
      </c>
      <c r="AU148" s="236" t="s">
        <v>87</v>
      </c>
      <c r="AV148" s="13" t="s">
        <v>87</v>
      </c>
      <c r="AW148" s="13" t="s">
        <v>38</v>
      </c>
      <c r="AX148" s="13" t="s">
        <v>77</v>
      </c>
      <c r="AY148" s="236" t="s">
        <v>161</v>
      </c>
    </row>
    <row r="149" s="14" customFormat="1">
      <c r="A149" s="14"/>
      <c r="B149" s="237"/>
      <c r="C149" s="238"/>
      <c r="D149" s="224" t="s">
        <v>174</v>
      </c>
      <c r="E149" s="239" t="s">
        <v>21</v>
      </c>
      <c r="F149" s="240" t="s">
        <v>177</v>
      </c>
      <c r="G149" s="238"/>
      <c r="H149" s="241">
        <v>60.240000000000002</v>
      </c>
      <c r="I149" s="242"/>
      <c r="J149" s="238"/>
      <c r="K149" s="238"/>
      <c r="L149" s="243"/>
      <c r="M149" s="244"/>
      <c r="N149" s="245"/>
      <c r="O149" s="245"/>
      <c r="P149" s="245"/>
      <c r="Q149" s="245"/>
      <c r="R149" s="245"/>
      <c r="S149" s="245"/>
      <c r="T149" s="246"/>
      <c r="U149" s="14"/>
      <c r="V149" s="14"/>
      <c r="W149" s="14"/>
      <c r="X149" s="14"/>
      <c r="Y149" s="14"/>
      <c r="Z149" s="14"/>
      <c r="AA149" s="14"/>
      <c r="AB149" s="14"/>
      <c r="AC149" s="14"/>
      <c r="AD149" s="14"/>
      <c r="AE149" s="14"/>
      <c r="AT149" s="247" t="s">
        <v>174</v>
      </c>
      <c r="AU149" s="247" t="s">
        <v>87</v>
      </c>
      <c r="AV149" s="14" t="s">
        <v>168</v>
      </c>
      <c r="AW149" s="14" t="s">
        <v>38</v>
      </c>
      <c r="AX149" s="14" t="s">
        <v>85</v>
      </c>
      <c r="AY149" s="247" t="s">
        <v>161</v>
      </c>
    </row>
    <row r="150" s="12" customFormat="1" ht="22.8" customHeight="1">
      <c r="A150" s="12"/>
      <c r="B150" s="190"/>
      <c r="C150" s="191"/>
      <c r="D150" s="192" t="s">
        <v>76</v>
      </c>
      <c r="E150" s="204" t="s">
        <v>87</v>
      </c>
      <c r="F150" s="204" t="s">
        <v>162</v>
      </c>
      <c r="G150" s="191"/>
      <c r="H150" s="191"/>
      <c r="I150" s="194"/>
      <c r="J150" s="205">
        <f>BK150</f>
        <v>0</v>
      </c>
      <c r="K150" s="191"/>
      <c r="L150" s="196"/>
      <c r="M150" s="197"/>
      <c r="N150" s="198"/>
      <c r="O150" s="198"/>
      <c r="P150" s="199">
        <f>SUM(P151:P202)</f>
        <v>0</v>
      </c>
      <c r="Q150" s="198"/>
      <c r="R150" s="199">
        <f>SUM(R151:R202)</f>
        <v>93.057429524</v>
      </c>
      <c r="S150" s="198"/>
      <c r="T150" s="200">
        <f>SUM(T151:T202)</f>
        <v>0</v>
      </c>
      <c r="U150" s="12"/>
      <c r="V150" s="12"/>
      <c r="W150" s="12"/>
      <c r="X150" s="12"/>
      <c r="Y150" s="12"/>
      <c r="Z150" s="12"/>
      <c r="AA150" s="12"/>
      <c r="AB150" s="12"/>
      <c r="AC150" s="12"/>
      <c r="AD150" s="12"/>
      <c r="AE150" s="12"/>
      <c r="AR150" s="201" t="s">
        <v>85</v>
      </c>
      <c r="AT150" s="202" t="s">
        <v>76</v>
      </c>
      <c r="AU150" s="202" t="s">
        <v>85</v>
      </c>
      <c r="AY150" s="201" t="s">
        <v>161</v>
      </c>
      <c r="BK150" s="203">
        <f>SUM(BK151:BK202)</f>
        <v>0</v>
      </c>
    </row>
    <row r="151" s="2" customFormat="1" ht="24.15" customHeight="1">
      <c r="A151" s="40"/>
      <c r="B151" s="41"/>
      <c r="C151" s="206" t="s">
        <v>260</v>
      </c>
      <c r="D151" s="206" t="s">
        <v>163</v>
      </c>
      <c r="E151" s="207" t="s">
        <v>1224</v>
      </c>
      <c r="F151" s="208" t="s">
        <v>1225</v>
      </c>
      <c r="G151" s="209" t="s">
        <v>201</v>
      </c>
      <c r="H151" s="210">
        <v>96</v>
      </c>
      <c r="I151" s="211"/>
      <c r="J151" s="212">
        <f>ROUND(I151*H151,2)</f>
        <v>0</v>
      </c>
      <c r="K151" s="208" t="s">
        <v>167</v>
      </c>
      <c r="L151" s="46"/>
      <c r="M151" s="213" t="s">
        <v>21</v>
      </c>
      <c r="N151" s="214" t="s">
        <v>48</v>
      </c>
      <c r="O151" s="86"/>
      <c r="P151" s="215">
        <f>O151*H151</f>
        <v>0</v>
      </c>
      <c r="Q151" s="215">
        <v>0.00020000000000000001</v>
      </c>
      <c r="R151" s="215">
        <f>Q151*H151</f>
        <v>0.019200000000000002</v>
      </c>
      <c r="S151" s="215">
        <v>0</v>
      </c>
      <c r="T151" s="216">
        <f>S151*H151</f>
        <v>0</v>
      </c>
      <c r="U151" s="40"/>
      <c r="V151" s="40"/>
      <c r="W151" s="40"/>
      <c r="X151" s="40"/>
      <c r="Y151" s="40"/>
      <c r="Z151" s="40"/>
      <c r="AA151" s="40"/>
      <c r="AB151" s="40"/>
      <c r="AC151" s="40"/>
      <c r="AD151" s="40"/>
      <c r="AE151" s="40"/>
      <c r="AR151" s="217" t="s">
        <v>168</v>
      </c>
      <c r="AT151" s="217" t="s">
        <v>163</v>
      </c>
      <c r="AU151" s="217" t="s">
        <v>87</v>
      </c>
      <c r="AY151" s="19" t="s">
        <v>161</v>
      </c>
      <c r="BE151" s="218">
        <f>IF(N151="základní",J151,0)</f>
        <v>0</v>
      </c>
      <c r="BF151" s="218">
        <f>IF(N151="snížená",J151,0)</f>
        <v>0</v>
      </c>
      <c r="BG151" s="218">
        <f>IF(N151="zákl. přenesená",J151,0)</f>
        <v>0</v>
      </c>
      <c r="BH151" s="218">
        <f>IF(N151="sníž. přenesená",J151,0)</f>
        <v>0</v>
      </c>
      <c r="BI151" s="218">
        <f>IF(N151="nulová",J151,0)</f>
        <v>0</v>
      </c>
      <c r="BJ151" s="19" t="s">
        <v>85</v>
      </c>
      <c r="BK151" s="218">
        <f>ROUND(I151*H151,2)</f>
        <v>0</v>
      </c>
      <c r="BL151" s="19" t="s">
        <v>168</v>
      </c>
      <c r="BM151" s="217" t="s">
        <v>1226</v>
      </c>
    </row>
    <row r="152" s="2" customFormat="1">
      <c r="A152" s="40"/>
      <c r="B152" s="41"/>
      <c r="C152" s="42"/>
      <c r="D152" s="219" t="s">
        <v>170</v>
      </c>
      <c r="E152" s="42"/>
      <c r="F152" s="220" t="s">
        <v>1227</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170</v>
      </c>
      <c r="AU152" s="19" t="s">
        <v>87</v>
      </c>
    </row>
    <row r="153" s="13" customFormat="1">
      <c r="A153" s="13"/>
      <c r="B153" s="226"/>
      <c r="C153" s="227"/>
      <c r="D153" s="224" t="s">
        <v>174</v>
      </c>
      <c r="E153" s="228" t="s">
        <v>21</v>
      </c>
      <c r="F153" s="229" t="s">
        <v>1228</v>
      </c>
      <c r="G153" s="227"/>
      <c r="H153" s="230">
        <v>96</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174</v>
      </c>
      <c r="AU153" s="236" t="s">
        <v>87</v>
      </c>
      <c r="AV153" s="13" t="s">
        <v>87</v>
      </c>
      <c r="AW153" s="13" t="s">
        <v>38</v>
      </c>
      <c r="AX153" s="13" t="s">
        <v>85</v>
      </c>
      <c r="AY153" s="236" t="s">
        <v>161</v>
      </c>
    </row>
    <row r="154" s="2" customFormat="1" ht="16.5" customHeight="1">
      <c r="A154" s="40"/>
      <c r="B154" s="41"/>
      <c r="C154" s="206" t="s">
        <v>265</v>
      </c>
      <c r="D154" s="206" t="s">
        <v>163</v>
      </c>
      <c r="E154" s="207" t="s">
        <v>1229</v>
      </c>
      <c r="F154" s="208" t="s">
        <v>1230</v>
      </c>
      <c r="G154" s="209" t="s">
        <v>201</v>
      </c>
      <c r="H154" s="210">
        <v>96</v>
      </c>
      <c r="I154" s="211"/>
      <c r="J154" s="212">
        <f>ROUND(I154*H154,2)</f>
        <v>0</v>
      </c>
      <c r="K154" s="208" t="s">
        <v>167</v>
      </c>
      <c r="L154" s="46"/>
      <c r="M154" s="213" t="s">
        <v>21</v>
      </c>
      <c r="N154" s="214" t="s">
        <v>48</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168</v>
      </c>
      <c r="AT154" s="217" t="s">
        <v>163</v>
      </c>
      <c r="AU154" s="217" t="s">
        <v>87</v>
      </c>
      <c r="AY154" s="19" t="s">
        <v>161</v>
      </c>
      <c r="BE154" s="218">
        <f>IF(N154="základní",J154,0)</f>
        <v>0</v>
      </c>
      <c r="BF154" s="218">
        <f>IF(N154="snížená",J154,0)</f>
        <v>0</v>
      </c>
      <c r="BG154" s="218">
        <f>IF(N154="zákl. přenesená",J154,0)</f>
        <v>0</v>
      </c>
      <c r="BH154" s="218">
        <f>IF(N154="sníž. přenesená",J154,0)</f>
        <v>0</v>
      </c>
      <c r="BI154" s="218">
        <f>IF(N154="nulová",J154,0)</f>
        <v>0</v>
      </c>
      <c r="BJ154" s="19" t="s">
        <v>85</v>
      </c>
      <c r="BK154" s="218">
        <f>ROUND(I154*H154,2)</f>
        <v>0</v>
      </c>
      <c r="BL154" s="19" t="s">
        <v>168</v>
      </c>
      <c r="BM154" s="217" t="s">
        <v>1231</v>
      </c>
    </row>
    <row r="155" s="2" customFormat="1">
      <c r="A155" s="40"/>
      <c r="B155" s="41"/>
      <c r="C155" s="42"/>
      <c r="D155" s="219" t="s">
        <v>170</v>
      </c>
      <c r="E155" s="42"/>
      <c r="F155" s="220" t="s">
        <v>1232</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170</v>
      </c>
      <c r="AU155" s="19" t="s">
        <v>87</v>
      </c>
    </row>
    <row r="156" s="2" customFormat="1" ht="24.15" customHeight="1">
      <c r="A156" s="40"/>
      <c r="B156" s="41"/>
      <c r="C156" s="206" t="s">
        <v>270</v>
      </c>
      <c r="D156" s="206" t="s">
        <v>163</v>
      </c>
      <c r="E156" s="207" t="s">
        <v>1233</v>
      </c>
      <c r="F156" s="208" t="s">
        <v>1234</v>
      </c>
      <c r="G156" s="209" t="s">
        <v>201</v>
      </c>
      <c r="H156" s="210">
        <v>70</v>
      </c>
      <c r="I156" s="211"/>
      <c r="J156" s="212">
        <f>ROUND(I156*H156,2)</f>
        <v>0</v>
      </c>
      <c r="K156" s="208" t="s">
        <v>167</v>
      </c>
      <c r="L156" s="46"/>
      <c r="M156" s="213" t="s">
        <v>21</v>
      </c>
      <c r="N156" s="214" t="s">
        <v>48</v>
      </c>
      <c r="O156" s="86"/>
      <c r="P156" s="215">
        <f>O156*H156</f>
        <v>0</v>
      </c>
      <c r="Q156" s="215">
        <v>0.00032000000000000003</v>
      </c>
      <c r="R156" s="215">
        <f>Q156*H156</f>
        <v>0.022400000000000003</v>
      </c>
      <c r="S156" s="215">
        <v>0</v>
      </c>
      <c r="T156" s="216">
        <f>S156*H156</f>
        <v>0</v>
      </c>
      <c r="U156" s="40"/>
      <c r="V156" s="40"/>
      <c r="W156" s="40"/>
      <c r="X156" s="40"/>
      <c r="Y156" s="40"/>
      <c r="Z156" s="40"/>
      <c r="AA156" s="40"/>
      <c r="AB156" s="40"/>
      <c r="AC156" s="40"/>
      <c r="AD156" s="40"/>
      <c r="AE156" s="40"/>
      <c r="AR156" s="217" t="s">
        <v>168</v>
      </c>
      <c r="AT156" s="217" t="s">
        <v>163</v>
      </c>
      <c r="AU156" s="217" t="s">
        <v>87</v>
      </c>
      <c r="AY156" s="19" t="s">
        <v>161</v>
      </c>
      <c r="BE156" s="218">
        <f>IF(N156="základní",J156,0)</f>
        <v>0</v>
      </c>
      <c r="BF156" s="218">
        <f>IF(N156="snížená",J156,0)</f>
        <v>0</v>
      </c>
      <c r="BG156" s="218">
        <f>IF(N156="zákl. přenesená",J156,0)</f>
        <v>0</v>
      </c>
      <c r="BH156" s="218">
        <f>IF(N156="sníž. přenesená",J156,0)</f>
        <v>0</v>
      </c>
      <c r="BI156" s="218">
        <f>IF(N156="nulová",J156,0)</f>
        <v>0</v>
      </c>
      <c r="BJ156" s="19" t="s">
        <v>85</v>
      </c>
      <c r="BK156" s="218">
        <f>ROUND(I156*H156,2)</f>
        <v>0</v>
      </c>
      <c r="BL156" s="19" t="s">
        <v>168</v>
      </c>
      <c r="BM156" s="217" t="s">
        <v>1235</v>
      </c>
    </row>
    <row r="157" s="2" customFormat="1">
      <c r="A157" s="40"/>
      <c r="B157" s="41"/>
      <c r="C157" s="42"/>
      <c r="D157" s="219" t="s">
        <v>170</v>
      </c>
      <c r="E157" s="42"/>
      <c r="F157" s="220" t="s">
        <v>1236</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170</v>
      </c>
      <c r="AU157" s="19" t="s">
        <v>87</v>
      </c>
    </row>
    <row r="158" s="13" customFormat="1">
      <c r="A158" s="13"/>
      <c r="B158" s="226"/>
      <c r="C158" s="227"/>
      <c r="D158" s="224" t="s">
        <v>174</v>
      </c>
      <c r="E158" s="228" t="s">
        <v>21</v>
      </c>
      <c r="F158" s="229" t="s">
        <v>1237</v>
      </c>
      <c r="G158" s="227"/>
      <c r="H158" s="230">
        <v>70</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174</v>
      </c>
      <c r="AU158" s="236" t="s">
        <v>87</v>
      </c>
      <c r="AV158" s="13" t="s">
        <v>87</v>
      </c>
      <c r="AW158" s="13" t="s">
        <v>38</v>
      </c>
      <c r="AX158" s="13" t="s">
        <v>85</v>
      </c>
      <c r="AY158" s="236" t="s">
        <v>161</v>
      </c>
    </row>
    <row r="159" s="2" customFormat="1" ht="16.5" customHeight="1">
      <c r="A159" s="40"/>
      <c r="B159" s="41"/>
      <c r="C159" s="206" t="s">
        <v>275</v>
      </c>
      <c r="D159" s="206" t="s">
        <v>163</v>
      </c>
      <c r="E159" s="207" t="s">
        <v>1238</v>
      </c>
      <c r="F159" s="208" t="s">
        <v>1239</v>
      </c>
      <c r="G159" s="209" t="s">
        <v>201</v>
      </c>
      <c r="H159" s="210">
        <v>70</v>
      </c>
      <c r="I159" s="211"/>
      <c r="J159" s="212">
        <f>ROUND(I159*H159,2)</f>
        <v>0</v>
      </c>
      <c r="K159" s="208" t="s">
        <v>167</v>
      </c>
      <c r="L159" s="46"/>
      <c r="M159" s="213" t="s">
        <v>21</v>
      </c>
      <c r="N159" s="214" t="s">
        <v>48</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168</v>
      </c>
      <c r="AT159" s="217" t="s">
        <v>163</v>
      </c>
      <c r="AU159" s="217" t="s">
        <v>87</v>
      </c>
      <c r="AY159" s="19" t="s">
        <v>161</v>
      </c>
      <c r="BE159" s="218">
        <f>IF(N159="základní",J159,0)</f>
        <v>0</v>
      </c>
      <c r="BF159" s="218">
        <f>IF(N159="snížená",J159,0)</f>
        <v>0</v>
      </c>
      <c r="BG159" s="218">
        <f>IF(N159="zákl. přenesená",J159,0)</f>
        <v>0</v>
      </c>
      <c r="BH159" s="218">
        <f>IF(N159="sníž. přenesená",J159,0)</f>
        <v>0</v>
      </c>
      <c r="BI159" s="218">
        <f>IF(N159="nulová",J159,0)</f>
        <v>0</v>
      </c>
      <c r="BJ159" s="19" t="s">
        <v>85</v>
      </c>
      <c r="BK159" s="218">
        <f>ROUND(I159*H159,2)</f>
        <v>0</v>
      </c>
      <c r="BL159" s="19" t="s">
        <v>168</v>
      </c>
      <c r="BM159" s="217" t="s">
        <v>1240</v>
      </c>
    </row>
    <row r="160" s="2" customFormat="1">
      <c r="A160" s="40"/>
      <c r="B160" s="41"/>
      <c r="C160" s="42"/>
      <c r="D160" s="219" t="s">
        <v>170</v>
      </c>
      <c r="E160" s="42"/>
      <c r="F160" s="220" t="s">
        <v>1241</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170</v>
      </c>
      <c r="AU160" s="19" t="s">
        <v>87</v>
      </c>
    </row>
    <row r="161" s="2" customFormat="1" ht="21.75" customHeight="1">
      <c r="A161" s="40"/>
      <c r="B161" s="41"/>
      <c r="C161" s="206" t="s">
        <v>280</v>
      </c>
      <c r="D161" s="206" t="s">
        <v>163</v>
      </c>
      <c r="E161" s="207" t="s">
        <v>1242</v>
      </c>
      <c r="F161" s="208" t="s">
        <v>1243</v>
      </c>
      <c r="G161" s="209" t="s">
        <v>201</v>
      </c>
      <c r="H161" s="210">
        <v>19.199999999999999</v>
      </c>
      <c r="I161" s="211"/>
      <c r="J161" s="212">
        <f>ROUND(I161*H161,2)</f>
        <v>0</v>
      </c>
      <c r="K161" s="208" t="s">
        <v>167</v>
      </c>
      <c r="L161" s="46"/>
      <c r="M161" s="213" t="s">
        <v>21</v>
      </c>
      <c r="N161" s="214" t="s">
        <v>48</v>
      </c>
      <c r="O161" s="86"/>
      <c r="P161" s="215">
        <f>O161*H161</f>
        <v>0</v>
      </c>
      <c r="Q161" s="215">
        <v>0.00027999999999999998</v>
      </c>
      <c r="R161" s="215">
        <f>Q161*H161</f>
        <v>0.0053759999999999997</v>
      </c>
      <c r="S161" s="215">
        <v>0</v>
      </c>
      <c r="T161" s="216">
        <f>S161*H161</f>
        <v>0</v>
      </c>
      <c r="U161" s="40"/>
      <c r="V161" s="40"/>
      <c r="W161" s="40"/>
      <c r="X161" s="40"/>
      <c r="Y161" s="40"/>
      <c r="Z161" s="40"/>
      <c r="AA161" s="40"/>
      <c r="AB161" s="40"/>
      <c r="AC161" s="40"/>
      <c r="AD161" s="40"/>
      <c r="AE161" s="40"/>
      <c r="AR161" s="217" t="s">
        <v>168</v>
      </c>
      <c r="AT161" s="217" t="s">
        <v>163</v>
      </c>
      <c r="AU161" s="217" t="s">
        <v>87</v>
      </c>
      <c r="AY161" s="19" t="s">
        <v>161</v>
      </c>
      <c r="BE161" s="218">
        <f>IF(N161="základní",J161,0)</f>
        <v>0</v>
      </c>
      <c r="BF161" s="218">
        <f>IF(N161="snížená",J161,0)</f>
        <v>0</v>
      </c>
      <c r="BG161" s="218">
        <f>IF(N161="zákl. přenesená",J161,0)</f>
        <v>0</v>
      </c>
      <c r="BH161" s="218">
        <f>IF(N161="sníž. přenesená",J161,0)</f>
        <v>0</v>
      </c>
      <c r="BI161" s="218">
        <f>IF(N161="nulová",J161,0)</f>
        <v>0</v>
      </c>
      <c r="BJ161" s="19" t="s">
        <v>85</v>
      </c>
      <c r="BK161" s="218">
        <f>ROUND(I161*H161,2)</f>
        <v>0</v>
      </c>
      <c r="BL161" s="19" t="s">
        <v>168</v>
      </c>
      <c r="BM161" s="217" t="s">
        <v>1244</v>
      </c>
    </row>
    <row r="162" s="2" customFormat="1">
      <c r="A162" s="40"/>
      <c r="B162" s="41"/>
      <c r="C162" s="42"/>
      <c r="D162" s="219" t="s">
        <v>170</v>
      </c>
      <c r="E162" s="42"/>
      <c r="F162" s="220" t="s">
        <v>1245</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170</v>
      </c>
      <c r="AU162" s="19" t="s">
        <v>87</v>
      </c>
    </row>
    <row r="163" s="13" customFormat="1">
      <c r="A163" s="13"/>
      <c r="B163" s="226"/>
      <c r="C163" s="227"/>
      <c r="D163" s="224" t="s">
        <v>174</v>
      </c>
      <c r="E163" s="228" t="s">
        <v>21</v>
      </c>
      <c r="F163" s="229" t="s">
        <v>1246</v>
      </c>
      <c r="G163" s="227"/>
      <c r="H163" s="230">
        <v>19.199999999999999</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174</v>
      </c>
      <c r="AU163" s="236" t="s">
        <v>87</v>
      </c>
      <c r="AV163" s="13" t="s">
        <v>87</v>
      </c>
      <c r="AW163" s="13" t="s">
        <v>38</v>
      </c>
      <c r="AX163" s="13" t="s">
        <v>85</v>
      </c>
      <c r="AY163" s="236" t="s">
        <v>161</v>
      </c>
    </row>
    <row r="164" s="2" customFormat="1" ht="24.15" customHeight="1">
      <c r="A164" s="40"/>
      <c r="B164" s="41"/>
      <c r="C164" s="206" t="s">
        <v>285</v>
      </c>
      <c r="D164" s="206" t="s">
        <v>163</v>
      </c>
      <c r="E164" s="207" t="s">
        <v>1247</v>
      </c>
      <c r="F164" s="208" t="s">
        <v>1248</v>
      </c>
      <c r="G164" s="209" t="s">
        <v>201</v>
      </c>
      <c r="H164" s="210">
        <v>165</v>
      </c>
      <c r="I164" s="211"/>
      <c r="J164" s="212">
        <f>ROUND(I164*H164,2)</f>
        <v>0</v>
      </c>
      <c r="K164" s="208" t="s">
        <v>167</v>
      </c>
      <c r="L164" s="46"/>
      <c r="M164" s="213" t="s">
        <v>21</v>
      </c>
      <c r="N164" s="214" t="s">
        <v>48</v>
      </c>
      <c r="O164" s="86"/>
      <c r="P164" s="215">
        <f>O164*H164</f>
        <v>0</v>
      </c>
      <c r="Q164" s="215">
        <v>4.0000000000000003E-05</v>
      </c>
      <c r="R164" s="215">
        <f>Q164*H164</f>
        <v>0.0066000000000000008</v>
      </c>
      <c r="S164" s="215">
        <v>0</v>
      </c>
      <c r="T164" s="216">
        <f>S164*H164</f>
        <v>0</v>
      </c>
      <c r="U164" s="40"/>
      <c r="V164" s="40"/>
      <c r="W164" s="40"/>
      <c r="X164" s="40"/>
      <c r="Y164" s="40"/>
      <c r="Z164" s="40"/>
      <c r="AA164" s="40"/>
      <c r="AB164" s="40"/>
      <c r="AC164" s="40"/>
      <c r="AD164" s="40"/>
      <c r="AE164" s="40"/>
      <c r="AR164" s="217" t="s">
        <v>168</v>
      </c>
      <c r="AT164" s="217" t="s">
        <v>163</v>
      </c>
      <c r="AU164" s="217" t="s">
        <v>87</v>
      </c>
      <c r="AY164" s="19" t="s">
        <v>161</v>
      </c>
      <c r="BE164" s="218">
        <f>IF(N164="základní",J164,0)</f>
        <v>0</v>
      </c>
      <c r="BF164" s="218">
        <f>IF(N164="snížená",J164,0)</f>
        <v>0</v>
      </c>
      <c r="BG164" s="218">
        <f>IF(N164="zákl. přenesená",J164,0)</f>
        <v>0</v>
      </c>
      <c r="BH164" s="218">
        <f>IF(N164="sníž. přenesená",J164,0)</f>
        <v>0</v>
      </c>
      <c r="BI164" s="218">
        <f>IF(N164="nulová",J164,0)</f>
        <v>0</v>
      </c>
      <c r="BJ164" s="19" t="s">
        <v>85</v>
      </c>
      <c r="BK164" s="218">
        <f>ROUND(I164*H164,2)</f>
        <v>0</v>
      </c>
      <c r="BL164" s="19" t="s">
        <v>168</v>
      </c>
      <c r="BM164" s="217" t="s">
        <v>1249</v>
      </c>
    </row>
    <row r="165" s="2" customFormat="1">
      <c r="A165" s="40"/>
      <c r="B165" s="41"/>
      <c r="C165" s="42"/>
      <c r="D165" s="219" t="s">
        <v>170</v>
      </c>
      <c r="E165" s="42"/>
      <c r="F165" s="220" t="s">
        <v>1250</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170</v>
      </c>
      <c r="AU165" s="19" t="s">
        <v>87</v>
      </c>
    </row>
    <row r="166" s="13" customFormat="1">
      <c r="A166" s="13"/>
      <c r="B166" s="226"/>
      <c r="C166" s="227"/>
      <c r="D166" s="224" t="s">
        <v>174</v>
      </c>
      <c r="E166" s="228" t="s">
        <v>21</v>
      </c>
      <c r="F166" s="229" t="s">
        <v>1251</v>
      </c>
      <c r="G166" s="227"/>
      <c r="H166" s="230">
        <v>165</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174</v>
      </c>
      <c r="AU166" s="236" t="s">
        <v>87</v>
      </c>
      <c r="AV166" s="13" t="s">
        <v>87</v>
      </c>
      <c r="AW166" s="13" t="s">
        <v>38</v>
      </c>
      <c r="AX166" s="13" t="s">
        <v>85</v>
      </c>
      <c r="AY166" s="236" t="s">
        <v>161</v>
      </c>
    </row>
    <row r="167" s="2" customFormat="1" ht="16.5" customHeight="1">
      <c r="A167" s="40"/>
      <c r="B167" s="41"/>
      <c r="C167" s="206" t="s">
        <v>7</v>
      </c>
      <c r="D167" s="206" t="s">
        <v>163</v>
      </c>
      <c r="E167" s="207" t="s">
        <v>1252</v>
      </c>
      <c r="F167" s="208" t="s">
        <v>1253</v>
      </c>
      <c r="G167" s="209" t="s">
        <v>201</v>
      </c>
      <c r="H167" s="210">
        <v>165</v>
      </c>
      <c r="I167" s="211"/>
      <c r="J167" s="212">
        <f>ROUND(I167*H167,2)</f>
        <v>0</v>
      </c>
      <c r="K167" s="208" t="s">
        <v>167</v>
      </c>
      <c r="L167" s="46"/>
      <c r="M167" s="213" t="s">
        <v>21</v>
      </c>
      <c r="N167" s="214" t="s">
        <v>48</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168</v>
      </c>
      <c r="AT167" s="217" t="s">
        <v>163</v>
      </c>
      <c r="AU167" s="217" t="s">
        <v>87</v>
      </c>
      <c r="AY167" s="19" t="s">
        <v>161</v>
      </c>
      <c r="BE167" s="218">
        <f>IF(N167="základní",J167,0)</f>
        <v>0</v>
      </c>
      <c r="BF167" s="218">
        <f>IF(N167="snížená",J167,0)</f>
        <v>0</v>
      </c>
      <c r="BG167" s="218">
        <f>IF(N167="zákl. přenesená",J167,0)</f>
        <v>0</v>
      </c>
      <c r="BH167" s="218">
        <f>IF(N167="sníž. přenesená",J167,0)</f>
        <v>0</v>
      </c>
      <c r="BI167" s="218">
        <f>IF(N167="nulová",J167,0)</f>
        <v>0</v>
      </c>
      <c r="BJ167" s="19" t="s">
        <v>85</v>
      </c>
      <c r="BK167" s="218">
        <f>ROUND(I167*H167,2)</f>
        <v>0</v>
      </c>
      <c r="BL167" s="19" t="s">
        <v>168</v>
      </c>
      <c r="BM167" s="217" t="s">
        <v>1254</v>
      </c>
    </row>
    <row r="168" s="2" customFormat="1">
      <c r="A168" s="40"/>
      <c r="B168" s="41"/>
      <c r="C168" s="42"/>
      <c r="D168" s="219" t="s">
        <v>170</v>
      </c>
      <c r="E168" s="42"/>
      <c r="F168" s="220" t="s">
        <v>1255</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170</v>
      </c>
      <c r="AU168" s="19" t="s">
        <v>87</v>
      </c>
    </row>
    <row r="169" s="2" customFormat="1" ht="24.15" customHeight="1">
      <c r="A169" s="40"/>
      <c r="B169" s="41"/>
      <c r="C169" s="206" t="s">
        <v>294</v>
      </c>
      <c r="D169" s="206" t="s">
        <v>163</v>
      </c>
      <c r="E169" s="207" t="s">
        <v>1256</v>
      </c>
      <c r="F169" s="208" t="s">
        <v>1257</v>
      </c>
      <c r="G169" s="209" t="s">
        <v>201</v>
      </c>
      <c r="H169" s="210">
        <v>165</v>
      </c>
      <c r="I169" s="211"/>
      <c r="J169" s="212">
        <f>ROUND(I169*H169,2)</f>
        <v>0</v>
      </c>
      <c r="K169" s="208" t="s">
        <v>167</v>
      </c>
      <c r="L169" s="46"/>
      <c r="M169" s="213" t="s">
        <v>21</v>
      </c>
      <c r="N169" s="214" t="s">
        <v>48</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168</v>
      </c>
      <c r="AT169" s="217" t="s">
        <v>163</v>
      </c>
      <c r="AU169" s="217" t="s">
        <v>87</v>
      </c>
      <c r="AY169" s="19" t="s">
        <v>161</v>
      </c>
      <c r="BE169" s="218">
        <f>IF(N169="základní",J169,0)</f>
        <v>0</v>
      </c>
      <c r="BF169" s="218">
        <f>IF(N169="snížená",J169,0)</f>
        <v>0</v>
      </c>
      <c r="BG169" s="218">
        <f>IF(N169="zákl. přenesená",J169,0)</f>
        <v>0</v>
      </c>
      <c r="BH169" s="218">
        <f>IF(N169="sníž. přenesená",J169,0)</f>
        <v>0</v>
      </c>
      <c r="BI169" s="218">
        <f>IF(N169="nulová",J169,0)</f>
        <v>0</v>
      </c>
      <c r="BJ169" s="19" t="s">
        <v>85</v>
      </c>
      <c r="BK169" s="218">
        <f>ROUND(I169*H169,2)</f>
        <v>0</v>
      </c>
      <c r="BL169" s="19" t="s">
        <v>168</v>
      </c>
      <c r="BM169" s="217" t="s">
        <v>1258</v>
      </c>
    </row>
    <row r="170" s="2" customFormat="1">
      <c r="A170" s="40"/>
      <c r="B170" s="41"/>
      <c r="C170" s="42"/>
      <c r="D170" s="219" t="s">
        <v>170</v>
      </c>
      <c r="E170" s="42"/>
      <c r="F170" s="220" t="s">
        <v>1259</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170</v>
      </c>
      <c r="AU170" s="19" t="s">
        <v>87</v>
      </c>
    </row>
    <row r="171" s="2" customFormat="1">
      <c r="A171" s="40"/>
      <c r="B171" s="41"/>
      <c r="C171" s="42"/>
      <c r="D171" s="224" t="s">
        <v>172</v>
      </c>
      <c r="E171" s="42"/>
      <c r="F171" s="225" t="s">
        <v>1260</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172</v>
      </c>
      <c r="AU171" s="19" t="s">
        <v>87</v>
      </c>
    </row>
    <row r="172" s="13" customFormat="1">
      <c r="A172" s="13"/>
      <c r="B172" s="226"/>
      <c r="C172" s="227"/>
      <c r="D172" s="224" t="s">
        <v>174</v>
      </c>
      <c r="E172" s="228" t="s">
        <v>21</v>
      </c>
      <c r="F172" s="229" t="s">
        <v>1261</v>
      </c>
      <c r="G172" s="227"/>
      <c r="H172" s="230">
        <v>165</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174</v>
      </c>
      <c r="AU172" s="236" t="s">
        <v>87</v>
      </c>
      <c r="AV172" s="13" t="s">
        <v>87</v>
      </c>
      <c r="AW172" s="13" t="s">
        <v>38</v>
      </c>
      <c r="AX172" s="13" t="s">
        <v>85</v>
      </c>
      <c r="AY172" s="236" t="s">
        <v>161</v>
      </c>
    </row>
    <row r="173" s="2" customFormat="1" ht="16.5" customHeight="1">
      <c r="A173" s="40"/>
      <c r="B173" s="41"/>
      <c r="C173" s="248" t="s">
        <v>306</v>
      </c>
      <c r="D173" s="248" t="s">
        <v>178</v>
      </c>
      <c r="E173" s="249" t="s">
        <v>1262</v>
      </c>
      <c r="F173" s="250" t="s">
        <v>1263</v>
      </c>
      <c r="G173" s="251" t="s">
        <v>956</v>
      </c>
      <c r="H173" s="252">
        <v>82.938000000000002</v>
      </c>
      <c r="I173" s="253"/>
      <c r="J173" s="254">
        <f>ROUND(I173*H173,2)</f>
        <v>0</v>
      </c>
      <c r="K173" s="250" t="s">
        <v>21</v>
      </c>
      <c r="L173" s="255"/>
      <c r="M173" s="256" t="s">
        <v>21</v>
      </c>
      <c r="N173" s="257" t="s">
        <v>48</v>
      </c>
      <c r="O173" s="86"/>
      <c r="P173" s="215">
        <f>O173*H173</f>
        <v>0</v>
      </c>
      <c r="Q173" s="215">
        <v>0.76863800000000004</v>
      </c>
      <c r="R173" s="215">
        <f>Q173*H173</f>
        <v>63.749298444000004</v>
      </c>
      <c r="S173" s="215">
        <v>0</v>
      </c>
      <c r="T173" s="216">
        <f>S173*H173</f>
        <v>0</v>
      </c>
      <c r="U173" s="40"/>
      <c r="V173" s="40"/>
      <c r="W173" s="40"/>
      <c r="X173" s="40"/>
      <c r="Y173" s="40"/>
      <c r="Z173" s="40"/>
      <c r="AA173" s="40"/>
      <c r="AB173" s="40"/>
      <c r="AC173" s="40"/>
      <c r="AD173" s="40"/>
      <c r="AE173" s="40"/>
      <c r="AR173" s="217" t="s">
        <v>181</v>
      </c>
      <c r="AT173" s="217" t="s">
        <v>178</v>
      </c>
      <c r="AU173" s="217" t="s">
        <v>87</v>
      </c>
      <c r="AY173" s="19" t="s">
        <v>161</v>
      </c>
      <c r="BE173" s="218">
        <f>IF(N173="základní",J173,0)</f>
        <v>0</v>
      </c>
      <c r="BF173" s="218">
        <f>IF(N173="snížená",J173,0)</f>
        <v>0</v>
      </c>
      <c r="BG173" s="218">
        <f>IF(N173="zákl. přenesená",J173,0)</f>
        <v>0</v>
      </c>
      <c r="BH173" s="218">
        <f>IF(N173="sníž. přenesená",J173,0)</f>
        <v>0</v>
      </c>
      <c r="BI173" s="218">
        <f>IF(N173="nulová",J173,0)</f>
        <v>0</v>
      </c>
      <c r="BJ173" s="19" t="s">
        <v>85</v>
      </c>
      <c r="BK173" s="218">
        <f>ROUND(I173*H173,2)</f>
        <v>0</v>
      </c>
      <c r="BL173" s="19" t="s">
        <v>168</v>
      </c>
      <c r="BM173" s="217" t="s">
        <v>1264</v>
      </c>
    </row>
    <row r="174" s="13" customFormat="1">
      <c r="A174" s="13"/>
      <c r="B174" s="226"/>
      <c r="C174" s="227"/>
      <c r="D174" s="224" t="s">
        <v>174</v>
      </c>
      <c r="E174" s="228" t="s">
        <v>21</v>
      </c>
      <c r="F174" s="229" t="s">
        <v>1265</v>
      </c>
      <c r="G174" s="227"/>
      <c r="H174" s="230">
        <v>82.938000000000002</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174</v>
      </c>
      <c r="AU174" s="236" t="s">
        <v>87</v>
      </c>
      <c r="AV174" s="13" t="s">
        <v>87</v>
      </c>
      <c r="AW174" s="13" t="s">
        <v>38</v>
      </c>
      <c r="AX174" s="13" t="s">
        <v>85</v>
      </c>
      <c r="AY174" s="236" t="s">
        <v>161</v>
      </c>
    </row>
    <row r="175" s="2" customFormat="1" ht="16.5" customHeight="1">
      <c r="A175" s="40"/>
      <c r="B175" s="41"/>
      <c r="C175" s="206" t="s">
        <v>313</v>
      </c>
      <c r="D175" s="206" t="s">
        <v>163</v>
      </c>
      <c r="E175" s="207" t="s">
        <v>1266</v>
      </c>
      <c r="F175" s="208" t="s">
        <v>1267</v>
      </c>
      <c r="G175" s="209" t="s">
        <v>1268</v>
      </c>
      <c r="H175" s="210">
        <v>48</v>
      </c>
      <c r="I175" s="211"/>
      <c r="J175" s="212">
        <f>ROUND(I175*H175,2)</f>
        <v>0</v>
      </c>
      <c r="K175" s="208" t="s">
        <v>167</v>
      </c>
      <c r="L175" s="46"/>
      <c r="M175" s="213" t="s">
        <v>21</v>
      </c>
      <c r="N175" s="214" t="s">
        <v>48</v>
      </c>
      <c r="O175" s="86"/>
      <c r="P175" s="215">
        <f>O175*H175</f>
        <v>0</v>
      </c>
      <c r="Q175" s="215">
        <v>6.0000000000000002E-05</v>
      </c>
      <c r="R175" s="215">
        <f>Q175*H175</f>
        <v>0.0028800000000000002</v>
      </c>
      <c r="S175" s="215">
        <v>0</v>
      </c>
      <c r="T175" s="216">
        <f>S175*H175</f>
        <v>0</v>
      </c>
      <c r="U175" s="40"/>
      <c r="V175" s="40"/>
      <c r="W175" s="40"/>
      <c r="X175" s="40"/>
      <c r="Y175" s="40"/>
      <c r="Z175" s="40"/>
      <c r="AA175" s="40"/>
      <c r="AB175" s="40"/>
      <c r="AC175" s="40"/>
      <c r="AD175" s="40"/>
      <c r="AE175" s="40"/>
      <c r="AR175" s="217" t="s">
        <v>168</v>
      </c>
      <c r="AT175" s="217" t="s">
        <v>163</v>
      </c>
      <c r="AU175" s="217" t="s">
        <v>87</v>
      </c>
      <c r="AY175" s="19" t="s">
        <v>161</v>
      </c>
      <c r="BE175" s="218">
        <f>IF(N175="základní",J175,0)</f>
        <v>0</v>
      </c>
      <c r="BF175" s="218">
        <f>IF(N175="snížená",J175,0)</f>
        <v>0</v>
      </c>
      <c r="BG175" s="218">
        <f>IF(N175="zákl. přenesená",J175,0)</f>
        <v>0</v>
      </c>
      <c r="BH175" s="218">
        <f>IF(N175="sníž. přenesená",J175,0)</f>
        <v>0</v>
      </c>
      <c r="BI175" s="218">
        <f>IF(N175="nulová",J175,0)</f>
        <v>0</v>
      </c>
      <c r="BJ175" s="19" t="s">
        <v>85</v>
      </c>
      <c r="BK175" s="218">
        <f>ROUND(I175*H175,2)</f>
        <v>0</v>
      </c>
      <c r="BL175" s="19" t="s">
        <v>168</v>
      </c>
      <c r="BM175" s="217" t="s">
        <v>1269</v>
      </c>
    </row>
    <row r="176" s="2" customFormat="1">
      <c r="A176" s="40"/>
      <c r="B176" s="41"/>
      <c r="C176" s="42"/>
      <c r="D176" s="219" t="s">
        <v>170</v>
      </c>
      <c r="E176" s="42"/>
      <c r="F176" s="220" t="s">
        <v>1270</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170</v>
      </c>
      <c r="AU176" s="19" t="s">
        <v>87</v>
      </c>
    </row>
    <row r="177" s="2" customFormat="1">
      <c r="A177" s="40"/>
      <c r="B177" s="41"/>
      <c r="C177" s="42"/>
      <c r="D177" s="224" t="s">
        <v>172</v>
      </c>
      <c r="E177" s="42"/>
      <c r="F177" s="225" t="s">
        <v>1271</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172</v>
      </c>
      <c r="AU177" s="19" t="s">
        <v>87</v>
      </c>
    </row>
    <row r="178" s="13" customFormat="1">
      <c r="A178" s="13"/>
      <c r="B178" s="226"/>
      <c r="C178" s="227"/>
      <c r="D178" s="224" t="s">
        <v>174</v>
      </c>
      <c r="E178" s="228" t="s">
        <v>21</v>
      </c>
      <c r="F178" s="229" t="s">
        <v>1272</v>
      </c>
      <c r="G178" s="227"/>
      <c r="H178" s="230">
        <v>48</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174</v>
      </c>
      <c r="AU178" s="236" t="s">
        <v>87</v>
      </c>
      <c r="AV178" s="13" t="s">
        <v>87</v>
      </c>
      <c r="AW178" s="13" t="s">
        <v>38</v>
      </c>
      <c r="AX178" s="13" t="s">
        <v>85</v>
      </c>
      <c r="AY178" s="236" t="s">
        <v>161</v>
      </c>
    </row>
    <row r="179" s="2" customFormat="1" ht="33" customHeight="1">
      <c r="A179" s="40"/>
      <c r="B179" s="41"/>
      <c r="C179" s="248" t="s">
        <v>317</v>
      </c>
      <c r="D179" s="248" t="s">
        <v>178</v>
      </c>
      <c r="E179" s="249" t="s">
        <v>1273</v>
      </c>
      <c r="F179" s="250" t="s">
        <v>1274</v>
      </c>
      <c r="G179" s="251" t="s">
        <v>166</v>
      </c>
      <c r="H179" s="252">
        <v>9.7200000000000006</v>
      </c>
      <c r="I179" s="253"/>
      <c r="J179" s="254">
        <f>ROUND(I179*H179,2)</f>
        <v>0</v>
      </c>
      <c r="K179" s="250" t="s">
        <v>21</v>
      </c>
      <c r="L179" s="255"/>
      <c r="M179" s="256" t="s">
        <v>21</v>
      </c>
      <c r="N179" s="257" t="s">
        <v>48</v>
      </c>
      <c r="O179" s="86"/>
      <c r="P179" s="215">
        <f>O179*H179</f>
        <v>0</v>
      </c>
      <c r="Q179" s="215">
        <v>1</v>
      </c>
      <c r="R179" s="215">
        <f>Q179*H179</f>
        <v>9.7200000000000006</v>
      </c>
      <c r="S179" s="215">
        <v>0</v>
      </c>
      <c r="T179" s="216">
        <f>S179*H179</f>
        <v>0</v>
      </c>
      <c r="U179" s="40"/>
      <c r="V179" s="40"/>
      <c r="W179" s="40"/>
      <c r="X179" s="40"/>
      <c r="Y179" s="40"/>
      <c r="Z179" s="40"/>
      <c r="AA179" s="40"/>
      <c r="AB179" s="40"/>
      <c r="AC179" s="40"/>
      <c r="AD179" s="40"/>
      <c r="AE179" s="40"/>
      <c r="AR179" s="217" t="s">
        <v>181</v>
      </c>
      <c r="AT179" s="217" t="s">
        <v>178</v>
      </c>
      <c r="AU179" s="217" t="s">
        <v>87</v>
      </c>
      <c r="AY179" s="19" t="s">
        <v>161</v>
      </c>
      <c r="BE179" s="218">
        <f>IF(N179="základní",J179,0)</f>
        <v>0</v>
      </c>
      <c r="BF179" s="218">
        <f>IF(N179="snížená",J179,0)</f>
        <v>0</v>
      </c>
      <c r="BG179" s="218">
        <f>IF(N179="zákl. přenesená",J179,0)</f>
        <v>0</v>
      </c>
      <c r="BH179" s="218">
        <f>IF(N179="sníž. přenesená",J179,0)</f>
        <v>0</v>
      </c>
      <c r="BI179" s="218">
        <f>IF(N179="nulová",J179,0)</f>
        <v>0</v>
      </c>
      <c r="BJ179" s="19" t="s">
        <v>85</v>
      </c>
      <c r="BK179" s="218">
        <f>ROUND(I179*H179,2)</f>
        <v>0</v>
      </c>
      <c r="BL179" s="19" t="s">
        <v>168</v>
      </c>
      <c r="BM179" s="217" t="s">
        <v>1275</v>
      </c>
    </row>
    <row r="180" s="2" customFormat="1">
      <c r="A180" s="40"/>
      <c r="B180" s="41"/>
      <c r="C180" s="42"/>
      <c r="D180" s="224" t="s">
        <v>183</v>
      </c>
      <c r="E180" s="42"/>
      <c r="F180" s="225" t="s">
        <v>1276</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183</v>
      </c>
      <c r="AU180" s="19" t="s">
        <v>87</v>
      </c>
    </row>
    <row r="181" s="13" customFormat="1">
      <c r="A181" s="13"/>
      <c r="B181" s="226"/>
      <c r="C181" s="227"/>
      <c r="D181" s="224" t="s">
        <v>174</v>
      </c>
      <c r="E181" s="228" t="s">
        <v>21</v>
      </c>
      <c r="F181" s="229" t="s">
        <v>1277</v>
      </c>
      <c r="G181" s="227"/>
      <c r="H181" s="230">
        <v>9.7200000000000006</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174</v>
      </c>
      <c r="AU181" s="236" t="s">
        <v>87</v>
      </c>
      <c r="AV181" s="13" t="s">
        <v>87</v>
      </c>
      <c r="AW181" s="13" t="s">
        <v>38</v>
      </c>
      <c r="AX181" s="13" t="s">
        <v>85</v>
      </c>
      <c r="AY181" s="236" t="s">
        <v>161</v>
      </c>
    </row>
    <row r="182" s="2" customFormat="1" ht="16.5" customHeight="1">
      <c r="A182" s="40"/>
      <c r="B182" s="41"/>
      <c r="C182" s="206" t="s">
        <v>322</v>
      </c>
      <c r="D182" s="206" t="s">
        <v>163</v>
      </c>
      <c r="E182" s="207" t="s">
        <v>1278</v>
      </c>
      <c r="F182" s="208" t="s">
        <v>1279</v>
      </c>
      <c r="G182" s="209" t="s">
        <v>201</v>
      </c>
      <c r="H182" s="210">
        <v>70</v>
      </c>
      <c r="I182" s="211"/>
      <c r="J182" s="212">
        <f>ROUND(I182*H182,2)</f>
        <v>0</v>
      </c>
      <c r="K182" s="208" t="s">
        <v>167</v>
      </c>
      <c r="L182" s="46"/>
      <c r="M182" s="213" t="s">
        <v>21</v>
      </c>
      <c r="N182" s="214" t="s">
        <v>48</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168</v>
      </c>
      <c r="AT182" s="217" t="s">
        <v>163</v>
      </c>
      <c r="AU182" s="217" t="s">
        <v>87</v>
      </c>
      <c r="AY182" s="19" t="s">
        <v>161</v>
      </c>
      <c r="BE182" s="218">
        <f>IF(N182="základní",J182,0)</f>
        <v>0</v>
      </c>
      <c r="BF182" s="218">
        <f>IF(N182="snížená",J182,0)</f>
        <v>0</v>
      </c>
      <c r="BG182" s="218">
        <f>IF(N182="zákl. přenesená",J182,0)</f>
        <v>0</v>
      </c>
      <c r="BH182" s="218">
        <f>IF(N182="sníž. přenesená",J182,0)</f>
        <v>0</v>
      </c>
      <c r="BI182" s="218">
        <f>IF(N182="nulová",J182,0)</f>
        <v>0</v>
      </c>
      <c r="BJ182" s="19" t="s">
        <v>85</v>
      </c>
      <c r="BK182" s="218">
        <f>ROUND(I182*H182,2)</f>
        <v>0</v>
      </c>
      <c r="BL182" s="19" t="s">
        <v>168</v>
      </c>
      <c r="BM182" s="217" t="s">
        <v>1280</v>
      </c>
    </row>
    <row r="183" s="2" customFormat="1">
      <c r="A183" s="40"/>
      <c r="B183" s="41"/>
      <c r="C183" s="42"/>
      <c r="D183" s="219" t="s">
        <v>170</v>
      </c>
      <c r="E183" s="42"/>
      <c r="F183" s="220" t="s">
        <v>1281</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170</v>
      </c>
      <c r="AU183" s="19" t="s">
        <v>87</v>
      </c>
    </row>
    <row r="184" s="13" customFormat="1">
      <c r="A184" s="13"/>
      <c r="B184" s="226"/>
      <c r="C184" s="227"/>
      <c r="D184" s="224" t="s">
        <v>174</v>
      </c>
      <c r="E184" s="228" t="s">
        <v>21</v>
      </c>
      <c r="F184" s="229" t="s">
        <v>1237</v>
      </c>
      <c r="G184" s="227"/>
      <c r="H184" s="230">
        <v>70</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174</v>
      </c>
      <c r="AU184" s="236" t="s">
        <v>87</v>
      </c>
      <c r="AV184" s="13" t="s">
        <v>87</v>
      </c>
      <c r="AW184" s="13" t="s">
        <v>38</v>
      </c>
      <c r="AX184" s="13" t="s">
        <v>85</v>
      </c>
      <c r="AY184" s="236" t="s">
        <v>161</v>
      </c>
    </row>
    <row r="185" s="2" customFormat="1" ht="24.15" customHeight="1">
      <c r="A185" s="40"/>
      <c r="B185" s="41"/>
      <c r="C185" s="248" t="s">
        <v>326</v>
      </c>
      <c r="D185" s="248" t="s">
        <v>178</v>
      </c>
      <c r="E185" s="249" t="s">
        <v>1282</v>
      </c>
      <c r="F185" s="250" t="s">
        <v>1283</v>
      </c>
      <c r="G185" s="251" t="s">
        <v>166</v>
      </c>
      <c r="H185" s="252">
        <v>19</v>
      </c>
      <c r="I185" s="253"/>
      <c r="J185" s="254">
        <f>ROUND(I185*H185,2)</f>
        <v>0</v>
      </c>
      <c r="K185" s="250" t="s">
        <v>21</v>
      </c>
      <c r="L185" s="255"/>
      <c r="M185" s="256" t="s">
        <v>21</v>
      </c>
      <c r="N185" s="257" t="s">
        <v>48</v>
      </c>
      <c r="O185" s="86"/>
      <c r="P185" s="215">
        <f>O185*H185</f>
        <v>0</v>
      </c>
      <c r="Q185" s="215">
        <v>1</v>
      </c>
      <c r="R185" s="215">
        <f>Q185*H185</f>
        <v>19</v>
      </c>
      <c r="S185" s="215">
        <v>0</v>
      </c>
      <c r="T185" s="216">
        <f>S185*H185</f>
        <v>0</v>
      </c>
      <c r="U185" s="40"/>
      <c r="V185" s="40"/>
      <c r="W185" s="40"/>
      <c r="X185" s="40"/>
      <c r="Y185" s="40"/>
      <c r="Z185" s="40"/>
      <c r="AA185" s="40"/>
      <c r="AB185" s="40"/>
      <c r="AC185" s="40"/>
      <c r="AD185" s="40"/>
      <c r="AE185" s="40"/>
      <c r="AR185" s="217" t="s">
        <v>181</v>
      </c>
      <c r="AT185" s="217" t="s">
        <v>178</v>
      </c>
      <c r="AU185" s="217" t="s">
        <v>87</v>
      </c>
      <c r="AY185" s="19" t="s">
        <v>161</v>
      </c>
      <c r="BE185" s="218">
        <f>IF(N185="základní",J185,0)</f>
        <v>0</v>
      </c>
      <c r="BF185" s="218">
        <f>IF(N185="snížená",J185,0)</f>
        <v>0</v>
      </c>
      <c r="BG185" s="218">
        <f>IF(N185="zákl. přenesená",J185,0)</f>
        <v>0</v>
      </c>
      <c r="BH185" s="218">
        <f>IF(N185="sníž. přenesená",J185,0)</f>
        <v>0</v>
      </c>
      <c r="BI185" s="218">
        <f>IF(N185="nulová",J185,0)</f>
        <v>0</v>
      </c>
      <c r="BJ185" s="19" t="s">
        <v>85</v>
      </c>
      <c r="BK185" s="218">
        <f>ROUND(I185*H185,2)</f>
        <v>0</v>
      </c>
      <c r="BL185" s="19" t="s">
        <v>168</v>
      </c>
      <c r="BM185" s="217" t="s">
        <v>1284</v>
      </c>
    </row>
    <row r="186" s="2" customFormat="1">
      <c r="A186" s="40"/>
      <c r="B186" s="41"/>
      <c r="C186" s="42"/>
      <c r="D186" s="224" t="s">
        <v>183</v>
      </c>
      <c r="E186" s="42"/>
      <c r="F186" s="225" t="s">
        <v>1285</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183</v>
      </c>
      <c r="AU186" s="19" t="s">
        <v>87</v>
      </c>
    </row>
    <row r="187" s="13" customFormat="1">
      <c r="A187" s="13"/>
      <c r="B187" s="226"/>
      <c r="C187" s="227"/>
      <c r="D187" s="224" t="s">
        <v>174</v>
      </c>
      <c r="E187" s="228" t="s">
        <v>21</v>
      </c>
      <c r="F187" s="229" t="s">
        <v>1286</v>
      </c>
      <c r="G187" s="227"/>
      <c r="H187" s="230">
        <v>19</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174</v>
      </c>
      <c r="AU187" s="236" t="s">
        <v>87</v>
      </c>
      <c r="AV187" s="13" t="s">
        <v>87</v>
      </c>
      <c r="AW187" s="13" t="s">
        <v>38</v>
      </c>
      <c r="AX187" s="13" t="s">
        <v>85</v>
      </c>
      <c r="AY187" s="236" t="s">
        <v>161</v>
      </c>
    </row>
    <row r="188" s="2" customFormat="1" ht="16.5" customHeight="1">
      <c r="A188" s="40"/>
      <c r="B188" s="41"/>
      <c r="C188" s="206" t="s">
        <v>332</v>
      </c>
      <c r="D188" s="206" t="s">
        <v>163</v>
      </c>
      <c r="E188" s="207" t="s">
        <v>164</v>
      </c>
      <c r="F188" s="208" t="s">
        <v>165</v>
      </c>
      <c r="G188" s="209" t="s">
        <v>166</v>
      </c>
      <c r="H188" s="210">
        <v>0.90800000000000003</v>
      </c>
      <c r="I188" s="211"/>
      <c r="J188" s="212">
        <f>ROUND(I188*H188,2)</f>
        <v>0</v>
      </c>
      <c r="K188" s="208" t="s">
        <v>167</v>
      </c>
      <c r="L188" s="46"/>
      <c r="M188" s="213" t="s">
        <v>21</v>
      </c>
      <c r="N188" s="214" t="s">
        <v>48</v>
      </c>
      <c r="O188" s="86"/>
      <c r="P188" s="215">
        <f>O188*H188</f>
        <v>0</v>
      </c>
      <c r="Q188" s="215">
        <v>0.099510000000000001</v>
      </c>
      <c r="R188" s="215">
        <f>Q188*H188</f>
        <v>0.090355080000000004</v>
      </c>
      <c r="S188" s="215">
        <v>0</v>
      </c>
      <c r="T188" s="216">
        <f>S188*H188</f>
        <v>0</v>
      </c>
      <c r="U188" s="40"/>
      <c r="V188" s="40"/>
      <c r="W188" s="40"/>
      <c r="X188" s="40"/>
      <c r="Y188" s="40"/>
      <c r="Z188" s="40"/>
      <c r="AA188" s="40"/>
      <c r="AB188" s="40"/>
      <c r="AC188" s="40"/>
      <c r="AD188" s="40"/>
      <c r="AE188" s="40"/>
      <c r="AR188" s="217" t="s">
        <v>168</v>
      </c>
      <c r="AT188" s="217" t="s">
        <v>163</v>
      </c>
      <c r="AU188" s="217" t="s">
        <v>87</v>
      </c>
      <c r="AY188" s="19" t="s">
        <v>161</v>
      </c>
      <c r="BE188" s="218">
        <f>IF(N188="základní",J188,0)</f>
        <v>0</v>
      </c>
      <c r="BF188" s="218">
        <f>IF(N188="snížená",J188,0)</f>
        <v>0</v>
      </c>
      <c r="BG188" s="218">
        <f>IF(N188="zákl. přenesená",J188,0)</f>
        <v>0</v>
      </c>
      <c r="BH188" s="218">
        <f>IF(N188="sníž. přenesená",J188,0)</f>
        <v>0</v>
      </c>
      <c r="BI188" s="218">
        <f>IF(N188="nulová",J188,0)</f>
        <v>0</v>
      </c>
      <c r="BJ188" s="19" t="s">
        <v>85</v>
      </c>
      <c r="BK188" s="218">
        <f>ROUND(I188*H188,2)</f>
        <v>0</v>
      </c>
      <c r="BL188" s="19" t="s">
        <v>168</v>
      </c>
      <c r="BM188" s="217" t="s">
        <v>1287</v>
      </c>
    </row>
    <row r="189" s="2" customFormat="1">
      <c r="A189" s="40"/>
      <c r="B189" s="41"/>
      <c r="C189" s="42"/>
      <c r="D189" s="219" t="s">
        <v>170</v>
      </c>
      <c r="E189" s="42"/>
      <c r="F189" s="220" t="s">
        <v>171</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170</v>
      </c>
      <c r="AU189" s="19" t="s">
        <v>87</v>
      </c>
    </row>
    <row r="190" s="2" customFormat="1">
      <c r="A190" s="40"/>
      <c r="B190" s="41"/>
      <c r="C190" s="42"/>
      <c r="D190" s="224" t="s">
        <v>172</v>
      </c>
      <c r="E190" s="42"/>
      <c r="F190" s="225" t="s">
        <v>173</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172</v>
      </c>
      <c r="AU190" s="19" t="s">
        <v>87</v>
      </c>
    </row>
    <row r="191" s="13" customFormat="1">
      <c r="A191" s="13"/>
      <c r="B191" s="226"/>
      <c r="C191" s="227"/>
      <c r="D191" s="224" t="s">
        <v>174</v>
      </c>
      <c r="E191" s="228" t="s">
        <v>21</v>
      </c>
      <c r="F191" s="229" t="s">
        <v>1288</v>
      </c>
      <c r="G191" s="227"/>
      <c r="H191" s="230">
        <v>0.45400000000000001</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174</v>
      </c>
      <c r="AU191" s="236" t="s">
        <v>87</v>
      </c>
      <c r="AV191" s="13" t="s">
        <v>87</v>
      </c>
      <c r="AW191" s="13" t="s">
        <v>38</v>
      </c>
      <c r="AX191" s="13" t="s">
        <v>77</v>
      </c>
      <c r="AY191" s="236" t="s">
        <v>161</v>
      </c>
    </row>
    <row r="192" s="13" customFormat="1">
      <c r="A192" s="13"/>
      <c r="B192" s="226"/>
      <c r="C192" s="227"/>
      <c r="D192" s="224" t="s">
        <v>174</v>
      </c>
      <c r="E192" s="228" t="s">
        <v>21</v>
      </c>
      <c r="F192" s="229" t="s">
        <v>1289</v>
      </c>
      <c r="G192" s="227"/>
      <c r="H192" s="230">
        <v>0.45400000000000001</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174</v>
      </c>
      <c r="AU192" s="236" t="s">
        <v>87</v>
      </c>
      <c r="AV192" s="13" t="s">
        <v>87</v>
      </c>
      <c r="AW192" s="13" t="s">
        <v>38</v>
      </c>
      <c r="AX192" s="13" t="s">
        <v>77</v>
      </c>
      <c r="AY192" s="236" t="s">
        <v>161</v>
      </c>
    </row>
    <row r="193" s="14" customFormat="1">
      <c r="A193" s="14"/>
      <c r="B193" s="237"/>
      <c r="C193" s="238"/>
      <c r="D193" s="224" t="s">
        <v>174</v>
      </c>
      <c r="E193" s="239" t="s">
        <v>21</v>
      </c>
      <c r="F193" s="240" t="s">
        <v>177</v>
      </c>
      <c r="G193" s="238"/>
      <c r="H193" s="241">
        <v>0.90800000000000003</v>
      </c>
      <c r="I193" s="242"/>
      <c r="J193" s="238"/>
      <c r="K193" s="238"/>
      <c r="L193" s="243"/>
      <c r="M193" s="244"/>
      <c r="N193" s="245"/>
      <c r="O193" s="245"/>
      <c r="P193" s="245"/>
      <c r="Q193" s="245"/>
      <c r="R193" s="245"/>
      <c r="S193" s="245"/>
      <c r="T193" s="246"/>
      <c r="U193" s="14"/>
      <c r="V193" s="14"/>
      <c r="W193" s="14"/>
      <c r="X193" s="14"/>
      <c r="Y193" s="14"/>
      <c r="Z193" s="14"/>
      <c r="AA193" s="14"/>
      <c r="AB193" s="14"/>
      <c r="AC193" s="14"/>
      <c r="AD193" s="14"/>
      <c r="AE193" s="14"/>
      <c r="AT193" s="247" t="s">
        <v>174</v>
      </c>
      <c r="AU193" s="247" t="s">
        <v>87</v>
      </c>
      <c r="AV193" s="14" t="s">
        <v>168</v>
      </c>
      <c r="AW193" s="14" t="s">
        <v>38</v>
      </c>
      <c r="AX193" s="14" t="s">
        <v>85</v>
      </c>
      <c r="AY193" s="247" t="s">
        <v>161</v>
      </c>
    </row>
    <row r="194" s="2" customFormat="1" ht="16.5" customHeight="1">
      <c r="A194" s="40"/>
      <c r="B194" s="41"/>
      <c r="C194" s="248" t="s">
        <v>336</v>
      </c>
      <c r="D194" s="248" t="s">
        <v>178</v>
      </c>
      <c r="E194" s="249" t="s">
        <v>1290</v>
      </c>
      <c r="F194" s="250" t="s">
        <v>1291</v>
      </c>
      <c r="G194" s="251" t="s">
        <v>188</v>
      </c>
      <c r="H194" s="252">
        <v>25.960000000000001</v>
      </c>
      <c r="I194" s="253"/>
      <c r="J194" s="254">
        <f>ROUND(I194*H194,2)</f>
        <v>0</v>
      </c>
      <c r="K194" s="250" t="s">
        <v>21</v>
      </c>
      <c r="L194" s="255"/>
      <c r="M194" s="256" t="s">
        <v>21</v>
      </c>
      <c r="N194" s="257" t="s">
        <v>48</v>
      </c>
      <c r="O194" s="86"/>
      <c r="P194" s="215">
        <f>O194*H194</f>
        <v>0</v>
      </c>
      <c r="Q194" s="215">
        <v>0.017000000000000001</v>
      </c>
      <c r="R194" s="215">
        <f>Q194*H194</f>
        <v>0.44132000000000005</v>
      </c>
      <c r="S194" s="215">
        <v>0</v>
      </c>
      <c r="T194" s="216">
        <f>S194*H194</f>
        <v>0</v>
      </c>
      <c r="U194" s="40"/>
      <c r="V194" s="40"/>
      <c r="W194" s="40"/>
      <c r="X194" s="40"/>
      <c r="Y194" s="40"/>
      <c r="Z194" s="40"/>
      <c r="AA194" s="40"/>
      <c r="AB194" s="40"/>
      <c r="AC194" s="40"/>
      <c r="AD194" s="40"/>
      <c r="AE194" s="40"/>
      <c r="AR194" s="217" t="s">
        <v>181</v>
      </c>
      <c r="AT194" s="217" t="s">
        <v>178</v>
      </c>
      <c r="AU194" s="217" t="s">
        <v>87</v>
      </c>
      <c r="AY194" s="19" t="s">
        <v>161</v>
      </c>
      <c r="BE194" s="218">
        <f>IF(N194="základní",J194,0)</f>
        <v>0</v>
      </c>
      <c r="BF194" s="218">
        <f>IF(N194="snížená",J194,0)</f>
        <v>0</v>
      </c>
      <c r="BG194" s="218">
        <f>IF(N194="zákl. přenesená",J194,0)</f>
        <v>0</v>
      </c>
      <c r="BH194" s="218">
        <f>IF(N194="sníž. přenesená",J194,0)</f>
        <v>0</v>
      </c>
      <c r="BI194" s="218">
        <f>IF(N194="nulová",J194,0)</f>
        <v>0</v>
      </c>
      <c r="BJ194" s="19" t="s">
        <v>85</v>
      </c>
      <c r="BK194" s="218">
        <f>ROUND(I194*H194,2)</f>
        <v>0</v>
      </c>
      <c r="BL194" s="19" t="s">
        <v>168</v>
      </c>
      <c r="BM194" s="217" t="s">
        <v>1292</v>
      </c>
    </row>
    <row r="195" s="2" customFormat="1">
      <c r="A195" s="40"/>
      <c r="B195" s="41"/>
      <c r="C195" s="42"/>
      <c r="D195" s="224" t="s">
        <v>183</v>
      </c>
      <c r="E195" s="42"/>
      <c r="F195" s="225" t="s">
        <v>190</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183</v>
      </c>
      <c r="AU195" s="19" t="s">
        <v>87</v>
      </c>
    </row>
    <row r="196" s="13" customFormat="1">
      <c r="A196" s="13"/>
      <c r="B196" s="226"/>
      <c r="C196" s="227"/>
      <c r="D196" s="224" t="s">
        <v>174</v>
      </c>
      <c r="E196" s="228" t="s">
        <v>21</v>
      </c>
      <c r="F196" s="229" t="s">
        <v>1293</v>
      </c>
      <c r="G196" s="227"/>
      <c r="H196" s="230">
        <v>12.98</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174</v>
      </c>
      <c r="AU196" s="236" t="s">
        <v>87</v>
      </c>
      <c r="AV196" s="13" t="s">
        <v>87</v>
      </c>
      <c r="AW196" s="13" t="s">
        <v>38</v>
      </c>
      <c r="AX196" s="13" t="s">
        <v>77</v>
      </c>
      <c r="AY196" s="236" t="s">
        <v>161</v>
      </c>
    </row>
    <row r="197" s="13" customFormat="1">
      <c r="A197" s="13"/>
      <c r="B197" s="226"/>
      <c r="C197" s="227"/>
      <c r="D197" s="224" t="s">
        <v>174</v>
      </c>
      <c r="E197" s="228" t="s">
        <v>21</v>
      </c>
      <c r="F197" s="229" t="s">
        <v>1294</v>
      </c>
      <c r="G197" s="227"/>
      <c r="H197" s="230">
        <v>12.98</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174</v>
      </c>
      <c r="AU197" s="236" t="s">
        <v>87</v>
      </c>
      <c r="AV197" s="13" t="s">
        <v>87</v>
      </c>
      <c r="AW197" s="13" t="s">
        <v>38</v>
      </c>
      <c r="AX197" s="13" t="s">
        <v>77</v>
      </c>
      <c r="AY197" s="236" t="s">
        <v>161</v>
      </c>
    </row>
    <row r="198" s="14" customFormat="1">
      <c r="A198" s="14"/>
      <c r="B198" s="237"/>
      <c r="C198" s="238"/>
      <c r="D198" s="224" t="s">
        <v>174</v>
      </c>
      <c r="E198" s="239" t="s">
        <v>21</v>
      </c>
      <c r="F198" s="240" t="s">
        <v>177</v>
      </c>
      <c r="G198" s="238"/>
      <c r="H198" s="241">
        <v>25.960000000000001</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174</v>
      </c>
      <c r="AU198" s="247" t="s">
        <v>87</v>
      </c>
      <c r="AV198" s="14" t="s">
        <v>168</v>
      </c>
      <c r="AW198" s="14" t="s">
        <v>38</v>
      </c>
      <c r="AX198" s="14" t="s">
        <v>85</v>
      </c>
      <c r="AY198" s="247" t="s">
        <v>161</v>
      </c>
    </row>
    <row r="199" s="2" customFormat="1" ht="16.5" customHeight="1">
      <c r="A199" s="40"/>
      <c r="B199" s="41"/>
      <c r="C199" s="206" t="s">
        <v>342</v>
      </c>
      <c r="D199" s="206" t="s">
        <v>163</v>
      </c>
      <c r="E199" s="207" t="s">
        <v>192</v>
      </c>
      <c r="F199" s="208" t="s">
        <v>193</v>
      </c>
      <c r="G199" s="209" t="s">
        <v>166</v>
      </c>
      <c r="H199" s="210">
        <v>0.90800000000000003</v>
      </c>
      <c r="I199" s="211"/>
      <c r="J199" s="212">
        <f>ROUND(I199*H199,2)</f>
        <v>0</v>
      </c>
      <c r="K199" s="208" t="s">
        <v>167</v>
      </c>
      <c r="L199" s="46"/>
      <c r="M199" s="213" t="s">
        <v>21</v>
      </c>
      <c r="N199" s="214" t="s">
        <v>48</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168</v>
      </c>
      <c r="AT199" s="217" t="s">
        <v>163</v>
      </c>
      <c r="AU199" s="217" t="s">
        <v>87</v>
      </c>
      <c r="AY199" s="19" t="s">
        <v>161</v>
      </c>
      <c r="BE199" s="218">
        <f>IF(N199="základní",J199,0)</f>
        <v>0</v>
      </c>
      <c r="BF199" s="218">
        <f>IF(N199="snížená",J199,0)</f>
        <v>0</v>
      </c>
      <c r="BG199" s="218">
        <f>IF(N199="zákl. přenesená",J199,0)</f>
        <v>0</v>
      </c>
      <c r="BH199" s="218">
        <f>IF(N199="sníž. přenesená",J199,0)</f>
        <v>0</v>
      </c>
      <c r="BI199" s="218">
        <f>IF(N199="nulová",J199,0)</f>
        <v>0</v>
      </c>
      <c r="BJ199" s="19" t="s">
        <v>85</v>
      </c>
      <c r="BK199" s="218">
        <f>ROUND(I199*H199,2)</f>
        <v>0</v>
      </c>
      <c r="BL199" s="19" t="s">
        <v>168</v>
      </c>
      <c r="BM199" s="217" t="s">
        <v>1295</v>
      </c>
    </row>
    <row r="200" s="2" customFormat="1">
      <c r="A200" s="40"/>
      <c r="B200" s="41"/>
      <c r="C200" s="42"/>
      <c r="D200" s="219" t="s">
        <v>170</v>
      </c>
      <c r="E200" s="42"/>
      <c r="F200" s="220" t="s">
        <v>195</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170</v>
      </c>
      <c r="AU200" s="19" t="s">
        <v>87</v>
      </c>
    </row>
    <row r="201" s="2" customFormat="1">
      <c r="A201" s="40"/>
      <c r="B201" s="41"/>
      <c r="C201" s="42"/>
      <c r="D201" s="224" t="s">
        <v>172</v>
      </c>
      <c r="E201" s="42"/>
      <c r="F201" s="225" t="s">
        <v>173</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172</v>
      </c>
      <c r="AU201" s="19" t="s">
        <v>87</v>
      </c>
    </row>
    <row r="202" s="2" customFormat="1">
      <c r="A202" s="40"/>
      <c r="B202" s="41"/>
      <c r="C202" s="42"/>
      <c r="D202" s="224" t="s">
        <v>183</v>
      </c>
      <c r="E202" s="42"/>
      <c r="F202" s="225" t="s">
        <v>1296</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183</v>
      </c>
      <c r="AU202" s="19" t="s">
        <v>87</v>
      </c>
    </row>
    <row r="203" s="12" customFormat="1" ht="22.8" customHeight="1">
      <c r="A203" s="12"/>
      <c r="B203" s="190"/>
      <c r="C203" s="191"/>
      <c r="D203" s="192" t="s">
        <v>76</v>
      </c>
      <c r="E203" s="204" t="s">
        <v>185</v>
      </c>
      <c r="F203" s="204" t="s">
        <v>197</v>
      </c>
      <c r="G203" s="191"/>
      <c r="H203" s="191"/>
      <c r="I203" s="194"/>
      <c r="J203" s="205">
        <f>BK203</f>
        <v>0</v>
      </c>
      <c r="K203" s="191"/>
      <c r="L203" s="196"/>
      <c r="M203" s="197"/>
      <c r="N203" s="198"/>
      <c r="O203" s="198"/>
      <c r="P203" s="199">
        <f>SUM(P204:P240)</f>
        <v>0</v>
      </c>
      <c r="Q203" s="198"/>
      <c r="R203" s="199">
        <f>SUM(R204:R240)</f>
        <v>5.4014615700000004</v>
      </c>
      <c r="S203" s="198"/>
      <c r="T203" s="200">
        <f>SUM(T204:T240)</f>
        <v>0</v>
      </c>
      <c r="U203" s="12"/>
      <c r="V203" s="12"/>
      <c r="W203" s="12"/>
      <c r="X203" s="12"/>
      <c r="Y203" s="12"/>
      <c r="Z203" s="12"/>
      <c r="AA203" s="12"/>
      <c r="AB203" s="12"/>
      <c r="AC203" s="12"/>
      <c r="AD203" s="12"/>
      <c r="AE203" s="12"/>
      <c r="AR203" s="201" t="s">
        <v>85</v>
      </c>
      <c r="AT203" s="202" t="s">
        <v>76</v>
      </c>
      <c r="AU203" s="202" t="s">
        <v>85</v>
      </c>
      <c r="AY203" s="201" t="s">
        <v>161</v>
      </c>
      <c r="BK203" s="203">
        <f>SUM(BK204:BK240)</f>
        <v>0</v>
      </c>
    </row>
    <row r="204" s="2" customFormat="1" ht="37.8" customHeight="1">
      <c r="A204" s="40"/>
      <c r="B204" s="41"/>
      <c r="C204" s="206" t="s">
        <v>346</v>
      </c>
      <c r="D204" s="206" t="s">
        <v>163</v>
      </c>
      <c r="E204" s="207" t="s">
        <v>1048</v>
      </c>
      <c r="F204" s="208" t="s">
        <v>1049</v>
      </c>
      <c r="G204" s="209" t="s">
        <v>956</v>
      </c>
      <c r="H204" s="210">
        <v>53.732999999999997</v>
      </c>
      <c r="I204" s="211"/>
      <c r="J204" s="212">
        <f>ROUND(I204*H204,2)</f>
        <v>0</v>
      </c>
      <c r="K204" s="208" t="s">
        <v>167</v>
      </c>
      <c r="L204" s="46"/>
      <c r="M204" s="213" t="s">
        <v>21</v>
      </c>
      <c r="N204" s="214" t="s">
        <v>48</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168</v>
      </c>
      <c r="AT204" s="217" t="s">
        <v>163</v>
      </c>
      <c r="AU204" s="217" t="s">
        <v>87</v>
      </c>
      <c r="AY204" s="19" t="s">
        <v>161</v>
      </c>
      <c r="BE204" s="218">
        <f>IF(N204="základní",J204,0)</f>
        <v>0</v>
      </c>
      <c r="BF204" s="218">
        <f>IF(N204="snížená",J204,0)</f>
        <v>0</v>
      </c>
      <c r="BG204" s="218">
        <f>IF(N204="zákl. přenesená",J204,0)</f>
        <v>0</v>
      </c>
      <c r="BH204" s="218">
        <f>IF(N204="sníž. přenesená",J204,0)</f>
        <v>0</v>
      </c>
      <c r="BI204" s="218">
        <f>IF(N204="nulová",J204,0)</f>
        <v>0</v>
      </c>
      <c r="BJ204" s="19" t="s">
        <v>85</v>
      </c>
      <c r="BK204" s="218">
        <f>ROUND(I204*H204,2)</f>
        <v>0</v>
      </c>
      <c r="BL204" s="19" t="s">
        <v>168</v>
      </c>
      <c r="BM204" s="217" t="s">
        <v>1297</v>
      </c>
    </row>
    <row r="205" s="2" customFormat="1">
      <c r="A205" s="40"/>
      <c r="B205" s="41"/>
      <c r="C205" s="42"/>
      <c r="D205" s="219" t="s">
        <v>170</v>
      </c>
      <c r="E205" s="42"/>
      <c r="F205" s="220" t="s">
        <v>1051</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170</v>
      </c>
      <c r="AU205" s="19" t="s">
        <v>87</v>
      </c>
    </row>
    <row r="206" s="2" customFormat="1">
      <c r="A206" s="40"/>
      <c r="B206" s="41"/>
      <c r="C206" s="42"/>
      <c r="D206" s="224" t="s">
        <v>172</v>
      </c>
      <c r="E206" s="42"/>
      <c r="F206" s="225" t="s">
        <v>1044</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172</v>
      </c>
      <c r="AU206" s="19" t="s">
        <v>87</v>
      </c>
    </row>
    <row r="207" s="2" customFormat="1">
      <c r="A207" s="40"/>
      <c r="B207" s="41"/>
      <c r="C207" s="42"/>
      <c r="D207" s="224" t="s">
        <v>183</v>
      </c>
      <c r="E207" s="42"/>
      <c r="F207" s="225" t="s">
        <v>1052</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183</v>
      </c>
      <c r="AU207" s="19" t="s">
        <v>87</v>
      </c>
    </row>
    <row r="208" s="13" customFormat="1">
      <c r="A208" s="13"/>
      <c r="B208" s="226"/>
      <c r="C208" s="227"/>
      <c r="D208" s="224" t="s">
        <v>174</v>
      </c>
      <c r="E208" s="228" t="s">
        <v>21</v>
      </c>
      <c r="F208" s="229" t="s">
        <v>1298</v>
      </c>
      <c r="G208" s="227"/>
      <c r="H208" s="230">
        <v>45.228000000000002</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174</v>
      </c>
      <c r="AU208" s="236" t="s">
        <v>87</v>
      </c>
      <c r="AV208" s="13" t="s">
        <v>87</v>
      </c>
      <c r="AW208" s="13" t="s">
        <v>38</v>
      </c>
      <c r="AX208" s="13" t="s">
        <v>77</v>
      </c>
      <c r="AY208" s="236" t="s">
        <v>161</v>
      </c>
    </row>
    <row r="209" s="13" customFormat="1">
      <c r="A209" s="13"/>
      <c r="B209" s="226"/>
      <c r="C209" s="227"/>
      <c r="D209" s="224" t="s">
        <v>174</v>
      </c>
      <c r="E209" s="228" t="s">
        <v>21</v>
      </c>
      <c r="F209" s="229" t="s">
        <v>1299</v>
      </c>
      <c r="G209" s="227"/>
      <c r="H209" s="230">
        <v>8.5050000000000008</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174</v>
      </c>
      <c r="AU209" s="236" t="s">
        <v>87</v>
      </c>
      <c r="AV209" s="13" t="s">
        <v>87</v>
      </c>
      <c r="AW209" s="13" t="s">
        <v>38</v>
      </c>
      <c r="AX209" s="13" t="s">
        <v>77</v>
      </c>
      <c r="AY209" s="236" t="s">
        <v>161</v>
      </c>
    </row>
    <row r="210" s="14" customFormat="1">
      <c r="A210" s="14"/>
      <c r="B210" s="237"/>
      <c r="C210" s="238"/>
      <c r="D210" s="224" t="s">
        <v>174</v>
      </c>
      <c r="E210" s="239" t="s">
        <v>21</v>
      </c>
      <c r="F210" s="240" t="s">
        <v>177</v>
      </c>
      <c r="G210" s="238"/>
      <c r="H210" s="241">
        <v>53.732999999999997</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174</v>
      </c>
      <c r="AU210" s="247" t="s">
        <v>87</v>
      </c>
      <c r="AV210" s="14" t="s">
        <v>168</v>
      </c>
      <c r="AW210" s="14" t="s">
        <v>38</v>
      </c>
      <c r="AX210" s="14" t="s">
        <v>85</v>
      </c>
      <c r="AY210" s="247" t="s">
        <v>161</v>
      </c>
    </row>
    <row r="211" s="2" customFormat="1" ht="37.8" customHeight="1">
      <c r="A211" s="40"/>
      <c r="B211" s="41"/>
      <c r="C211" s="206" t="s">
        <v>351</v>
      </c>
      <c r="D211" s="206" t="s">
        <v>163</v>
      </c>
      <c r="E211" s="207" t="s">
        <v>1059</v>
      </c>
      <c r="F211" s="208" t="s">
        <v>1060</v>
      </c>
      <c r="G211" s="209" t="s">
        <v>188</v>
      </c>
      <c r="H211" s="210">
        <v>32.604999999999997</v>
      </c>
      <c r="I211" s="211"/>
      <c r="J211" s="212">
        <f>ROUND(I211*H211,2)</f>
        <v>0</v>
      </c>
      <c r="K211" s="208" t="s">
        <v>167</v>
      </c>
      <c r="L211" s="46"/>
      <c r="M211" s="213" t="s">
        <v>21</v>
      </c>
      <c r="N211" s="214" t="s">
        <v>48</v>
      </c>
      <c r="O211" s="86"/>
      <c r="P211" s="215">
        <f>O211*H211</f>
        <v>0</v>
      </c>
      <c r="Q211" s="215">
        <v>0.0086499999999999997</v>
      </c>
      <c r="R211" s="215">
        <f>Q211*H211</f>
        <v>0.28203324999999996</v>
      </c>
      <c r="S211" s="215">
        <v>0</v>
      </c>
      <c r="T211" s="216">
        <f>S211*H211</f>
        <v>0</v>
      </c>
      <c r="U211" s="40"/>
      <c r="V211" s="40"/>
      <c r="W211" s="40"/>
      <c r="X211" s="40"/>
      <c r="Y211" s="40"/>
      <c r="Z211" s="40"/>
      <c r="AA211" s="40"/>
      <c r="AB211" s="40"/>
      <c r="AC211" s="40"/>
      <c r="AD211" s="40"/>
      <c r="AE211" s="40"/>
      <c r="AR211" s="217" t="s">
        <v>168</v>
      </c>
      <c r="AT211" s="217" t="s">
        <v>163</v>
      </c>
      <c r="AU211" s="217" t="s">
        <v>87</v>
      </c>
      <c r="AY211" s="19" t="s">
        <v>161</v>
      </c>
      <c r="BE211" s="218">
        <f>IF(N211="základní",J211,0)</f>
        <v>0</v>
      </c>
      <c r="BF211" s="218">
        <f>IF(N211="snížená",J211,0)</f>
        <v>0</v>
      </c>
      <c r="BG211" s="218">
        <f>IF(N211="zákl. přenesená",J211,0)</f>
        <v>0</v>
      </c>
      <c r="BH211" s="218">
        <f>IF(N211="sníž. přenesená",J211,0)</f>
        <v>0</v>
      </c>
      <c r="BI211" s="218">
        <f>IF(N211="nulová",J211,0)</f>
        <v>0</v>
      </c>
      <c r="BJ211" s="19" t="s">
        <v>85</v>
      </c>
      <c r="BK211" s="218">
        <f>ROUND(I211*H211,2)</f>
        <v>0</v>
      </c>
      <c r="BL211" s="19" t="s">
        <v>168</v>
      </c>
      <c r="BM211" s="217" t="s">
        <v>1300</v>
      </c>
    </row>
    <row r="212" s="2" customFormat="1">
      <c r="A212" s="40"/>
      <c r="B212" s="41"/>
      <c r="C212" s="42"/>
      <c r="D212" s="219" t="s">
        <v>170</v>
      </c>
      <c r="E212" s="42"/>
      <c r="F212" s="220" t="s">
        <v>1062</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170</v>
      </c>
      <c r="AU212" s="19" t="s">
        <v>87</v>
      </c>
    </row>
    <row r="213" s="2" customFormat="1">
      <c r="A213" s="40"/>
      <c r="B213" s="41"/>
      <c r="C213" s="42"/>
      <c r="D213" s="224" t="s">
        <v>172</v>
      </c>
      <c r="E213" s="42"/>
      <c r="F213" s="225" t="s">
        <v>1063</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172</v>
      </c>
      <c r="AU213" s="19" t="s">
        <v>87</v>
      </c>
    </row>
    <row r="214" s="13" customFormat="1">
      <c r="A214" s="13"/>
      <c r="B214" s="226"/>
      <c r="C214" s="227"/>
      <c r="D214" s="224" t="s">
        <v>174</v>
      </c>
      <c r="E214" s="228" t="s">
        <v>21</v>
      </c>
      <c r="F214" s="229" t="s">
        <v>1301</v>
      </c>
      <c r="G214" s="227"/>
      <c r="H214" s="230">
        <v>13.44</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174</v>
      </c>
      <c r="AU214" s="236" t="s">
        <v>87</v>
      </c>
      <c r="AV214" s="13" t="s">
        <v>87</v>
      </c>
      <c r="AW214" s="13" t="s">
        <v>38</v>
      </c>
      <c r="AX214" s="13" t="s">
        <v>77</v>
      </c>
      <c r="AY214" s="236" t="s">
        <v>161</v>
      </c>
    </row>
    <row r="215" s="13" customFormat="1">
      <c r="A215" s="13"/>
      <c r="B215" s="226"/>
      <c r="C215" s="227"/>
      <c r="D215" s="224" t="s">
        <v>174</v>
      </c>
      <c r="E215" s="228" t="s">
        <v>21</v>
      </c>
      <c r="F215" s="229" t="s">
        <v>1302</v>
      </c>
      <c r="G215" s="227"/>
      <c r="H215" s="230">
        <v>19.164999999999999</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174</v>
      </c>
      <c r="AU215" s="236" t="s">
        <v>87</v>
      </c>
      <c r="AV215" s="13" t="s">
        <v>87</v>
      </c>
      <c r="AW215" s="13" t="s">
        <v>38</v>
      </c>
      <c r="AX215" s="13" t="s">
        <v>77</v>
      </c>
      <c r="AY215" s="236" t="s">
        <v>161</v>
      </c>
    </row>
    <row r="216" s="14" customFormat="1">
      <c r="A216" s="14"/>
      <c r="B216" s="237"/>
      <c r="C216" s="238"/>
      <c r="D216" s="224" t="s">
        <v>174</v>
      </c>
      <c r="E216" s="239" t="s">
        <v>21</v>
      </c>
      <c r="F216" s="240" t="s">
        <v>177</v>
      </c>
      <c r="G216" s="238"/>
      <c r="H216" s="241">
        <v>32.604999999999997</v>
      </c>
      <c r="I216" s="242"/>
      <c r="J216" s="238"/>
      <c r="K216" s="238"/>
      <c r="L216" s="243"/>
      <c r="M216" s="244"/>
      <c r="N216" s="245"/>
      <c r="O216" s="245"/>
      <c r="P216" s="245"/>
      <c r="Q216" s="245"/>
      <c r="R216" s="245"/>
      <c r="S216" s="245"/>
      <c r="T216" s="246"/>
      <c r="U216" s="14"/>
      <c r="V216" s="14"/>
      <c r="W216" s="14"/>
      <c r="X216" s="14"/>
      <c r="Y216" s="14"/>
      <c r="Z216" s="14"/>
      <c r="AA216" s="14"/>
      <c r="AB216" s="14"/>
      <c r="AC216" s="14"/>
      <c r="AD216" s="14"/>
      <c r="AE216" s="14"/>
      <c r="AT216" s="247" t="s">
        <v>174</v>
      </c>
      <c r="AU216" s="247" t="s">
        <v>87</v>
      </c>
      <c r="AV216" s="14" t="s">
        <v>168</v>
      </c>
      <c r="AW216" s="14" t="s">
        <v>38</v>
      </c>
      <c r="AX216" s="14" t="s">
        <v>85</v>
      </c>
      <c r="AY216" s="247" t="s">
        <v>161</v>
      </c>
    </row>
    <row r="217" s="2" customFormat="1" ht="37.8" customHeight="1">
      <c r="A217" s="40"/>
      <c r="B217" s="41"/>
      <c r="C217" s="206" t="s">
        <v>355</v>
      </c>
      <c r="D217" s="206" t="s">
        <v>163</v>
      </c>
      <c r="E217" s="207" t="s">
        <v>1081</v>
      </c>
      <c r="F217" s="208" t="s">
        <v>1082</v>
      </c>
      <c r="G217" s="209" t="s">
        <v>188</v>
      </c>
      <c r="H217" s="210">
        <v>2.048</v>
      </c>
      <c r="I217" s="211"/>
      <c r="J217" s="212">
        <f>ROUND(I217*H217,2)</f>
        <v>0</v>
      </c>
      <c r="K217" s="208" t="s">
        <v>167</v>
      </c>
      <c r="L217" s="46"/>
      <c r="M217" s="213" t="s">
        <v>21</v>
      </c>
      <c r="N217" s="214" t="s">
        <v>48</v>
      </c>
      <c r="O217" s="86"/>
      <c r="P217" s="215">
        <f>O217*H217</f>
        <v>0</v>
      </c>
      <c r="Q217" s="215">
        <v>0.0097599999999999996</v>
      </c>
      <c r="R217" s="215">
        <f>Q217*H217</f>
        <v>0.019988479999999999</v>
      </c>
      <c r="S217" s="215">
        <v>0</v>
      </c>
      <c r="T217" s="216">
        <f>S217*H217</f>
        <v>0</v>
      </c>
      <c r="U217" s="40"/>
      <c r="V217" s="40"/>
      <c r="W217" s="40"/>
      <c r="X217" s="40"/>
      <c r="Y217" s="40"/>
      <c r="Z217" s="40"/>
      <c r="AA217" s="40"/>
      <c r="AB217" s="40"/>
      <c r="AC217" s="40"/>
      <c r="AD217" s="40"/>
      <c r="AE217" s="40"/>
      <c r="AR217" s="217" t="s">
        <v>168</v>
      </c>
      <c r="AT217" s="217" t="s">
        <v>163</v>
      </c>
      <c r="AU217" s="217" t="s">
        <v>87</v>
      </c>
      <c r="AY217" s="19" t="s">
        <v>161</v>
      </c>
      <c r="BE217" s="218">
        <f>IF(N217="základní",J217,0)</f>
        <v>0</v>
      </c>
      <c r="BF217" s="218">
        <f>IF(N217="snížená",J217,0)</f>
        <v>0</v>
      </c>
      <c r="BG217" s="218">
        <f>IF(N217="zákl. přenesená",J217,0)</f>
        <v>0</v>
      </c>
      <c r="BH217" s="218">
        <f>IF(N217="sníž. přenesená",J217,0)</f>
        <v>0</v>
      </c>
      <c r="BI217" s="218">
        <f>IF(N217="nulová",J217,0)</f>
        <v>0</v>
      </c>
      <c r="BJ217" s="19" t="s">
        <v>85</v>
      </c>
      <c r="BK217" s="218">
        <f>ROUND(I217*H217,2)</f>
        <v>0</v>
      </c>
      <c r="BL217" s="19" t="s">
        <v>168</v>
      </c>
      <c r="BM217" s="217" t="s">
        <v>1303</v>
      </c>
    </row>
    <row r="218" s="2" customFormat="1">
      <c r="A218" s="40"/>
      <c r="B218" s="41"/>
      <c r="C218" s="42"/>
      <c r="D218" s="219" t="s">
        <v>170</v>
      </c>
      <c r="E218" s="42"/>
      <c r="F218" s="220" t="s">
        <v>1084</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170</v>
      </c>
      <c r="AU218" s="19" t="s">
        <v>87</v>
      </c>
    </row>
    <row r="219" s="2" customFormat="1">
      <c r="A219" s="40"/>
      <c r="B219" s="41"/>
      <c r="C219" s="42"/>
      <c r="D219" s="224" t="s">
        <v>172</v>
      </c>
      <c r="E219" s="42"/>
      <c r="F219" s="225" t="s">
        <v>1063</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172</v>
      </c>
      <c r="AU219" s="19" t="s">
        <v>87</v>
      </c>
    </row>
    <row r="220" s="13" customFormat="1">
      <c r="A220" s="13"/>
      <c r="B220" s="226"/>
      <c r="C220" s="227"/>
      <c r="D220" s="224" t="s">
        <v>174</v>
      </c>
      <c r="E220" s="228" t="s">
        <v>21</v>
      </c>
      <c r="F220" s="229" t="s">
        <v>1304</v>
      </c>
      <c r="G220" s="227"/>
      <c r="H220" s="230">
        <v>2.048</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174</v>
      </c>
      <c r="AU220" s="236" t="s">
        <v>87</v>
      </c>
      <c r="AV220" s="13" t="s">
        <v>87</v>
      </c>
      <c r="AW220" s="13" t="s">
        <v>38</v>
      </c>
      <c r="AX220" s="13" t="s">
        <v>85</v>
      </c>
      <c r="AY220" s="236" t="s">
        <v>161</v>
      </c>
    </row>
    <row r="221" s="2" customFormat="1" ht="37.8" customHeight="1">
      <c r="A221" s="40"/>
      <c r="B221" s="41"/>
      <c r="C221" s="206" t="s">
        <v>362</v>
      </c>
      <c r="D221" s="206" t="s">
        <v>163</v>
      </c>
      <c r="E221" s="207" t="s">
        <v>1087</v>
      </c>
      <c r="F221" s="208" t="s">
        <v>1088</v>
      </c>
      <c r="G221" s="209" t="s">
        <v>188</v>
      </c>
      <c r="H221" s="210">
        <v>32.604999999999997</v>
      </c>
      <c r="I221" s="211"/>
      <c r="J221" s="212">
        <f>ROUND(I221*H221,2)</f>
        <v>0</v>
      </c>
      <c r="K221" s="208" t="s">
        <v>167</v>
      </c>
      <c r="L221" s="46"/>
      <c r="M221" s="213" t="s">
        <v>21</v>
      </c>
      <c r="N221" s="214" t="s">
        <v>48</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168</v>
      </c>
      <c r="AT221" s="217" t="s">
        <v>163</v>
      </c>
      <c r="AU221" s="217" t="s">
        <v>87</v>
      </c>
      <c r="AY221" s="19" t="s">
        <v>161</v>
      </c>
      <c r="BE221" s="218">
        <f>IF(N221="základní",J221,0)</f>
        <v>0</v>
      </c>
      <c r="BF221" s="218">
        <f>IF(N221="snížená",J221,0)</f>
        <v>0</v>
      </c>
      <c r="BG221" s="218">
        <f>IF(N221="zákl. přenesená",J221,0)</f>
        <v>0</v>
      </c>
      <c r="BH221" s="218">
        <f>IF(N221="sníž. přenesená",J221,0)</f>
        <v>0</v>
      </c>
      <c r="BI221" s="218">
        <f>IF(N221="nulová",J221,0)</f>
        <v>0</v>
      </c>
      <c r="BJ221" s="19" t="s">
        <v>85</v>
      </c>
      <c r="BK221" s="218">
        <f>ROUND(I221*H221,2)</f>
        <v>0</v>
      </c>
      <c r="BL221" s="19" t="s">
        <v>168</v>
      </c>
      <c r="BM221" s="217" t="s">
        <v>1305</v>
      </c>
    </row>
    <row r="222" s="2" customFormat="1">
      <c r="A222" s="40"/>
      <c r="B222" s="41"/>
      <c r="C222" s="42"/>
      <c r="D222" s="219" t="s">
        <v>170</v>
      </c>
      <c r="E222" s="42"/>
      <c r="F222" s="220" t="s">
        <v>1090</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170</v>
      </c>
      <c r="AU222" s="19" t="s">
        <v>87</v>
      </c>
    </row>
    <row r="223" s="2" customFormat="1">
      <c r="A223" s="40"/>
      <c r="B223" s="41"/>
      <c r="C223" s="42"/>
      <c r="D223" s="224" t="s">
        <v>172</v>
      </c>
      <c r="E223" s="42"/>
      <c r="F223" s="225" t="s">
        <v>1063</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172</v>
      </c>
      <c r="AU223" s="19" t="s">
        <v>87</v>
      </c>
    </row>
    <row r="224" s="2" customFormat="1" ht="37.8" customHeight="1">
      <c r="A224" s="40"/>
      <c r="B224" s="41"/>
      <c r="C224" s="206" t="s">
        <v>366</v>
      </c>
      <c r="D224" s="206" t="s">
        <v>163</v>
      </c>
      <c r="E224" s="207" t="s">
        <v>1091</v>
      </c>
      <c r="F224" s="208" t="s">
        <v>1092</v>
      </c>
      <c r="G224" s="209" t="s">
        <v>188</v>
      </c>
      <c r="H224" s="210">
        <v>2.048</v>
      </c>
      <c r="I224" s="211"/>
      <c r="J224" s="212">
        <f>ROUND(I224*H224,2)</f>
        <v>0</v>
      </c>
      <c r="K224" s="208" t="s">
        <v>167</v>
      </c>
      <c r="L224" s="46"/>
      <c r="M224" s="213" t="s">
        <v>21</v>
      </c>
      <c r="N224" s="214" t="s">
        <v>48</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168</v>
      </c>
      <c r="AT224" s="217" t="s">
        <v>163</v>
      </c>
      <c r="AU224" s="217" t="s">
        <v>87</v>
      </c>
      <c r="AY224" s="19" t="s">
        <v>161</v>
      </c>
      <c r="BE224" s="218">
        <f>IF(N224="základní",J224,0)</f>
        <v>0</v>
      </c>
      <c r="BF224" s="218">
        <f>IF(N224="snížená",J224,0)</f>
        <v>0</v>
      </c>
      <c r="BG224" s="218">
        <f>IF(N224="zákl. přenesená",J224,0)</f>
        <v>0</v>
      </c>
      <c r="BH224" s="218">
        <f>IF(N224="sníž. přenesená",J224,0)</f>
        <v>0</v>
      </c>
      <c r="BI224" s="218">
        <f>IF(N224="nulová",J224,0)</f>
        <v>0</v>
      </c>
      <c r="BJ224" s="19" t="s">
        <v>85</v>
      </c>
      <c r="BK224" s="218">
        <f>ROUND(I224*H224,2)</f>
        <v>0</v>
      </c>
      <c r="BL224" s="19" t="s">
        <v>168</v>
      </c>
      <c r="BM224" s="217" t="s">
        <v>1306</v>
      </c>
    </row>
    <row r="225" s="2" customFormat="1">
      <c r="A225" s="40"/>
      <c r="B225" s="41"/>
      <c r="C225" s="42"/>
      <c r="D225" s="219" t="s">
        <v>170</v>
      </c>
      <c r="E225" s="42"/>
      <c r="F225" s="220" t="s">
        <v>1094</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170</v>
      </c>
      <c r="AU225" s="19" t="s">
        <v>87</v>
      </c>
    </row>
    <row r="226" s="2" customFormat="1">
      <c r="A226" s="40"/>
      <c r="B226" s="41"/>
      <c r="C226" s="42"/>
      <c r="D226" s="224" t="s">
        <v>172</v>
      </c>
      <c r="E226" s="42"/>
      <c r="F226" s="225" t="s">
        <v>1063</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172</v>
      </c>
      <c r="AU226" s="19" t="s">
        <v>87</v>
      </c>
    </row>
    <row r="227" s="2" customFormat="1" ht="44.25" customHeight="1">
      <c r="A227" s="40"/>
      <c r="B227" s="41"/>
      <c r="C227" s="206" t="s">
        <v>374</v>
      </c>
      <c r="D227" s="206" t="s">
        <v>163</v>
      </c>
      <c r="E227" s="207" t="s">
        <v>1095</v>
      </c>
      <c r="F227" s="208" t="s">
        <v>1096</v>
      </c>
      <c r="G227" s="209" t="s">
        <v>166</v>
      </c>
      <c r="H227" s="210">
        <v>1.1930000000000001</v>
      </c>
      <c r="I227" s="211"/>
      <c r="J227" s="212">
        <f>ROUND(I227*H227,2)</f>
        <v>0</v>
      </c>
      <c r="K227" s="208" t="s">
        <v>167</v>
      </c>
      <c r="L227" s="46"/>
      <c r="M227" s="213" t="s">
        <v>21</v>
      </c>
      <c r="N227" s="214" t="s">
        <v>48</v>
      </c>
      <c r="O227" s="86"/>
      <c r="P227" s="215">
        <f>O227*H227</f>
        <v>0</v>
      </c>
      <c r="Q227" s="215">
        <v>1.09528</v>
      </c>
      <c r="R227" s="215">
        <f>Q227*H227</f>
        <v>1.3066690400000001</v>
      </c>
      <c r="S227" s="215">
        <v>0</v>
      </c>
      <c r="T227" s="216">
        <f>S227*H227</f>
        <v>0</v>
      </c>
      <c r="U227" s="40"/>
      <c r="V227" s="40"/>
      <c r="W227" s="40"/>
      <c r="X227" s="40"/>
      <c r="Y227" s="40"/>
      <c r="Z227" s="40"/>
      <c r="AA227" s="40"/>
      <c r="AB227" s="40"/>
      <c r="AC227" s="40"/>
      <c r="AD227" s="40"/>
      <c r="AE227" s="40"/>
      <c r="AR227" s="217" t="s">
        <v>168</v>
      </c>
      <c r="AT227" s="217" t="s">
        <v>163</v>
      </c>
      <c r="AU227" s="217" t="s">
        <v>87</v>
      </c>
      <c r="AY227" s="19" t="s">
        <v>161</v>
      </c>
      <c r="BE227" s="218">
        <f>IF(N227="základní",J227,0)</f>
        <v>0</v>
      </c>
      <c r="BF227" s="218">
        <f>IF(N227="snížená",J227,0)</f>
        <v>0</v>
      </c>
      <c r="BG227" s="218">
        <f>IF(N227="zákl. přenesená",J227,0)</f>
        <v>0</v>
      </c>
      <c r="BH227" s="218">
        <f>IF(N227="sníž. přenesená",J227,0)</f>
        <v>0</v>
      </c>
      <c r="BI227" s="218">
        <f>IF(N227="nulová",J227,0)</f>
        <v>0</v>
      </c>
      <c r="BJ227" s="19" t="s">
        <v>85</v>
      </c>
      <c r="BK227" s="218">
        <f>ROUND(I227*H227,2)</f>
        <v>0</v>
      </c>
      <c r="BL227" s="19" t="s">
        <v>168</v>
      </c>
      <c r="BM227" s="217" t="s">
        <v>1307</v>
      </c>
    </row>
    <row r="228" s="2" customFormat="1">
      <c r="A228" s="40"/>
      <c r="B228" s="41"/>
      <c r="C228" s="42"/>
      <c r="D228" s="219" t="s">
        <v>170</v>
      </c>
      <c r="E228" s="42"/>
      <c r="F228" s="220" t="s">
        <v>1098</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170</v>
      </c>
      <c r="AU228" s="19" t="s">
        <v>87</v>
      </c>
    </row>
    <row r="229" s="2" customFormat="1">
      <c r="A229" s="40"/>
      <c r="B229" s="41"/>
      <c r="C229" s="42"/>
      <c r="D229" s="224" t="s">
        <v>172</v>
      </c>
      <c r="E229" s="42"/>
      <c r="F229" s="225" t="s">
        <v>1099</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172</v>
      </c>
      <c r="AU229" s="19" t="s">
        <v>87</v>
      </c>
    </row>
    <row r="230" s="13" customFormat="1">
      <c r="A230" s="13"/>
      <c r="B230" s="226"/>
      <c r="C230" s="227"/>
      <c r="D230" s="224" t="s">
        <v>174</v>
      </c>
      <c r="E230" s="228" t="s">
        <v>21</v>
      </c>
      <c r="F230" s="229" t="s">
        <v>1308</v>
      </c>
      <c r="G230" s="227"/>
      <c r="H230" s="230">
        <v>1.1819999999999999</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174</v>
      </c>
      <c r="AU230" s="236" t="s">
        <v>87</v>
      </c>
      <c r="AV230" s="13" t="s">
        <v>87</v>
      </c>
      <c r="AW230" s="13" t="s">
        <v>38</v>
      </c>
      <c r="AX230" s="13" t="s">
        <v>77</v>
      </c>
      <c r="AY230" s="236" t="s">
        <v>161</v>
      </c>
    </row>
    <row r="231" s="15" customFormat="1">
      <c r="A231" s="15"/>
      <c r="B231" s="258"/>
      <c r="C231" s="259"/>
      <c r="D231" s="224" t="s">
        <v>174</v>
      </c>
      <c r="E231" s="260" t="s">
        <v>21</v>
      </c>
      <c r="F231" s="261" t="s">
        <v>208</v>
      </c>
      <c r="G231" s="259"/>
      <c r="H231" s="262">
        <v>1.1819999999999999</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174</v>
      </c>
      <c r="AU231" s="268" t="s">
        <v>87</v>
      </c>
      <c r="AV231" s="15" t="s">
        <v>185</v>
      </c>
      <c r="AW231" s="15" t="s">
        <v>38</v>
      </c>
      <c r="AX231" s="15" t="s">
        <v>77</v>
      </c>
      <c r="AY231" s="268" t="s">
        <v>161</v>
      </c>
    </row>
    <row r="232" s="13" customFormat="1">
      <c r="A232" s="13"/>
      <c r="B232" s="226"/>
      <c r="C232" s="227"/>
      <c r="D232" s="224" t="s">
        <v>174</v>
      </c>
      <c r="E232" s="228" t="s">
        <v>21</v>
      </c>
      <c r="F232" s="229" t="s">
        <v>1309</v>
      </c>
      <c r="G232" s="227"/>
      <c r="H232" s="230">
        <v>0.010999999999999999</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174</v>
      </c>
      <c r="AU232" s="236" t="s">
        <v>87</v>
      </c>
      <c r="AV232" s="13" t="s">
        <v>87</v>
      </c>
      <c r="AW232" s="13" t="s">
        <v>38</v>
      </c>
      <c r="AX232" s="13" t="s">
        <v>77</v>
      </c>
      <c r="AY232" s="236" t="s">
        <v>161</v>
      </c>
    </row>
    <row r="233" s="14" customFormat="1">
      <c r="A233" s="14"/>
      <c r="B233" s="237"/>
      <c r="C233" s="238"/>
      <c r="D233" s="224" t="s">
        <v>174</v>
      </c>
      <c r="E233" s="239" t="s">
        <v>21</v>
      </c>
      <c r="F233" s="240" t="s">
        <v>177</v>
      </c>
      <c r="G233" s="238"/>
      <c r="H233" s="241">
        <v>1.1930000000000001</v>
      </c>
      <c r="I233" s="242"/>
      <c r="J233" s="238"/>
      <c r="K233" s="238"/>
      <c r="L233" s="243"/>
      <c r="M233" s="244"/>
      <c r="N233" s="245"/>
      <c r="O233" s="245"/>
      <c r="P233" s="245"/>
      <c r="Q233" s="245"/>
      <c r="R233" s="245"/>
      <c r="S233" s="245"/>
      <c r="T233" s="246"/>
      <c r="U233" s="14"/>
      <c r="V233" s="14"/>
      <c r="W233" s="14"/>
      <c r="X233" s="14"/>
      <c r="Y233" s="14"/>
      <c r="Z233" s="14"/>
      <c r="AA233" s="14"/>
      <c r="AB233" s="14"/>
      <c r="AC233" s="14"/>
      <c r="AD233" s="14"/>
      <c r="AE233" s="14"/>
      <c r="AT233" s="247" t="s">
        <v>174</v>
      </c>
      <c r="AU233" s="247" t="s">
        <v>87</v>
      </c>
      <c r="AV233" s="14" t="s">
        <v>168</v>
      </c>
      <c r="AW233" s="14" t="s">
        <v>38</v>
      </c>
      <c r="AX233" s="14" t="s">
        <v>85</v>
      </c>
      <c r="AY233" s="247" t="s">
        <v>161</v>
      </c>
    </row>
    <row r="234" s="2" customFormat="1" ht="44.25" customHeight="1">
      <c r="A234" s="40"/>
      <c r="B234" s="41"/>
      <c r="C234" s="206" t="s">
        <v>379</v>
      </c>
      <c r="D234" s="206" t="s">
        <v>163</v>
      </c>
      <c r="E234" s="207" t="s">
        <v>1102</v>
      </c>
      <c r="F234" s="208" t="s">
        <v>1103</v>
      </c>
      <c r="G234" s="209" t="s">
        <v>166</v>
      </c>
      <c r="H234" s="210">
        <v>3.593</v>
      </c>
      <c r="I234" s="211"/>
      <c r="J234" s="212">
        <f>ROUND(I234*H234,2)</f>
        <v>0</v>
      </c>
      <c r="K234" s="208" t="s">
        <v>167</v>
      </c>
      <c r="L234" s="46"/>
      <c r="M234" s="213" t="s">
        <v>21</v>
      </c>
      <c r="N234" s="214" t="s">
        <v>48</v>
      </c>
      <c r="O234" s="86"/>
      <c r="P234" s="215">
        <f>O234*H234</f>
        <v>0</v>
      </c>
      <c r="Q234" s="215">
        <v>1.0556000000000001</v>
      </c>
      <c r="R234" s="215">
        <f>Q234*H234</f>
        <v>3.7927708000000004</v>
      </c>
      <c r="S234" s="215">
        <v>0</v>
      </c>
      <c r="T234" s="216">
        <f>S234*H234</f>
        <v>0</v>
      </c>
      <c r="U234" s="40"/>
      <c r="V234" s="40"/>
      <c r="W234" s="40"/>
      <c r="X234" s="40"/>
      <c r="Y234" s="40"/>
      <c r="Z234" s="40"/>
      <c r="AA234" s="40"/>
      <c r="AB234" s="40"/>
      <c r="AC234" s="40"/>
      <c r="AD234" s="40"/>
      <c r="AE234" s="40"/>
      <c r="AR234" s="217" t="s">
        <v>168</v>
      </c>
      <c r="AT234" s="217" t="s">
        <v>163</v>
      </c>
      <c r="AU234" s="217" t="s">
        <v>87</v>
      </c>
      <c r="AY234" s="19" t="s">
        <v>161</v>
      </c>
      <c r="BE234" s="218">
        <f>IF(N234="základní",J234,0)</f>
        <v>0</v>
      </c>
      <c r="BF234" s="218">
        <f>IF(N234="snížená",J234,0)</f>
        <v>0</v>
      </c>
      <c r="BG234" s="218">
        <f>IF(N234="zákl. přenesená",J234,0)</f>
        <v>0</v>
      </c>
      <c r="BH234" s="218">
        <f>IF(N234="sníž. přenesená",J234,0)</f>
        <v>0</v>
      </c>
      <c r="BI234" s="218">
        <f>IF(N234="nulová",J234,0)</f>
        <v>0</v>
      </c>
      <c r="BJ234" s="19" t="s">
        <v>85</v>
      </c>
      <c r="BK234" s="218">
        <f>ROUND(I234*H234,2)</f>
        <v>0</v>
      </c>
      <c r="BL234" s="19" t="s">
        <v>168</v>
      </c>
      <c r="BM234" s="217" t="s">
        <v>1310</v>
      </c>
    </row>
    <row r="235" s="2" customFormat="1">
      <c r="A235" s="40"/>
      <c r="B235" s="41"/>
      <c r="C235" s="42"/>
      <c r="D235" s="219" t="s">
        <v>170</v>
      </c>
      <c r="E235" s="42"/>
      <c r="F235" s="220" t="s">
        <v>1105</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170</v>
      </c>
      <c r="AU235" s="19" t="s">
        <v>87</v>
      </c>
    </row>
    <row r="236" s="2" customFormat="1">
      <c r="A236" s="40"/>
      <c r="B236" s="41"/>
      <c r="C236" s="42"/>
      <c r="D236" s="224" t="s">
        <v>172</v>
      </c>
      <c r="E236" s="42"/>
      <c r="F236" s="225" t="s">
        <v>1099</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172</v>
      </c>
      <c r="AU236" s="19" t="s">
        <v>87</v>
      </c>
    </row>
    <row r="237" s="13" customFormat="1">
      <c r="A237" s="13"/>
      <c r="B237" s="226"/>
      <c r="C237" s="227"/>
      <c r="D237" s="224" t="s">
        <v>174</v>
      </c>
      <c r="E237" s="228" t="s">
        <v>21</v>
      </c>
      <c r="F237" s="229" t="s">
        <v>1311</v>
      </c>
      <c r="G237" s="227"/>
      <c r="H237" s="230">
        <v>3.4220000000000002</v>
      </c>
      <c r="I237" s="231"/>
      <c r="J237" s="227"/>
      <c r="K237" s="227"/>
      <c r="L237" s="232"/>
      <c r="M237" s="233"/>
      <c r="N237" s="234"/>
      <c r="O237" s="234"/>
      <c r="P237" s="234"/>
      <c r="Q237" s="234"/>
      <c r="R237" s="234"/>
      <c r="S237" s="234"/>
      <c r="T237" s="235"/>
      <c r="U237" s="13"/>
      <c r="V237" s="13"/>
      <c r="W237" s="13"/>
      <c r="X237" s="13"/>
      <c r="Y237" s="13"/>
      <c r="Z237" s="13"/>
      <c r="AA237" s="13"/>
      <c r="AB237" s="13"/>
      <c r="AC237" s="13"/>
      <c r="AD237" s="13"/>
      <c r="AE237" s="13"/>
      <c r="AT237" s="236" t="s">
        <v>174</v>
      </c>
      <c r="AU237" s="236" t="s">
        <v>87</v>
      </c>
      <c r="AV237" s="13" t="s">
        <v>87</v>
      </c>
      <c r="AW237" s="13" t="s">
        <v>38</v>
      </c>
      <c r="AX237" s="13" t="s">
        <v>77</v>
      </c>
      <c r="AY237" s="236" t="s">
        <v>161</v>
      </c>
    </row>
    <row r="238" s="15" customFormat="1">
      <c r="A238" s="15"/>
      <c r="B238" s="258"/>
      <c r="C238" s="259"/>
      <c r="D238" s="224" t="s">
        <v>174</v>
      </c>
      <c r="E238" s="260" t="s">
        <v>21</v>
      </c>
      <c r="F238" s="261" t="s">
        <v>208</v>
      </c>
      <c r="G238" s="259"/>
      <c r="H238" s="262">
        <v>3.4220000000000002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174</v>
      </c>
      <c r="AU238" s="268" t="s">
        <v>87</v>
      </c>
      <c r="AV238" s="15" t="s">
        <v>185</v>
      </c>
      <c r="AW238" s="15" t="s">
        <v>38</v>
      </c>
      <c r="AX238" s="15" t="s">
        <v>77</v>
      </c>
      <c r="AY238" s="268" t="s">
        <v>161</v>
      </c>
    </row>
    <row r="239" s="13" customFormat="1">
      <c r="A239" s="13"/>
      <c r="B239" s="226"/>
      <c r="C239" s="227"/>
      <c r="D239" s="224" t="s">
        <v>174</v>
      </c>
      <c r="E239" s="228" t="s">
        <v>21</v>
      </c>
      <c r="F239" s="229" t="s">
        <v>1312</v>
      </c>
      <c r="G239" s="227"/>
      <c r="H239" s="230">
        <v>0.17100000000000001</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174</v>
      </c>
      <c r="AU239" s="236" t="s">
        <v>87</v>
      </c>
      <c r="AV239" s="13" t="s">
        <v>87</v>
      </c>
      <c r="AW239" s="13" t="s">
        <v>38</v>
      </c>
      <c r="AX239" s="13" t="s">
        <v>77</v>
      </c>
      <c r="AY239" s="236" t="s">
        <v>161</v>
      </c>
    </row>
    <row r="240" s="14" customFormat="1">
      <c r="A240" s="14"/>
      <c r="B240" s="237"/>
      <c r="C240" s="238"/>
      <c r="D240" s="224" t="s">
        <v>174</v>
      </c>
      <c r="E240" s="239" t="s">
        <v>21</v>
      </c>
      <c r="F240" s="240" t="s">
        <v>177</v>
      </c>
      <c r="G240" s="238"/>
      <c r="H240" s="241">
        <v>3.593</v>
      </c>
      <c r="I240" s="242"/>
      <c r="J240" s="238"/>
      <c r="K240" s="238"/>
      <c r="L240" s="243"/>
      <c r="M240" s="244"/>
      <c r="N240" s="245"/>
      <c r="O240" s="245"/>
      <c r="P240" s="245"/>
      <c r="Q240" s="245"/>
      <c r="R240" s="245"/>
      <c r="S240" s="245"/>
      <c r="T240" s="246"/>
      <c r="U240" s="14"/>
      <c r="V240" s="14"/>
      <c r="W240" s="14"/>
      <c r="X240" s="14"/>
      <c r="Y240" s="14"/>
      <c r="Z240" s="14"/>
      <c r="AA240" s="14"/>
      <c r="AB240" s="14"/>
      <c r="AC240" s="14"/>
      <c r="AD240" s="14"/>
      <c r="AE240" s="14"/>
      <c r="AT240" s="247" t="s">
        <v>174</v>
      </c>
      <c r="AU240" s="247" t="s">
        <v>87</v>
      </c>
      <c r="AV240" s="14" t="s">
        <v>168</v>
      </c>
      <c r="AW240" s="14" t="s">
        <v>38</v>
      </c>
      <c r="AX240" s="14" t="s">
        <v>85</v>
      </c>
      <c r="AY240" s="247" t="s">
        <v>161</v>
      </c>
    </row>
    <row r="241" s="12" customFormat="1" ht="22.8" customHeight="1">
      <c r="A241" s="12"/>
      <c r="B241" s="190"/>
      <c r="C241" s="191"/>
      <c r="D241" s="192" t="s">
        <v>76</v>
      </c>
      <c r="E241" s="204" t="s">
        <v>168</v>
      </c>
      <c r="F241" s="204" t="s">
        <v>1108</v>
      </c>
      <c r="G241" s="191"/>
      <c r="H241" s="191"/>
      <c r="I241" s="194"/>
      <c r="J241" s="205">
        <f>BK241</f>
        <v>0</v>
      </c>
      <c r="K241" s="191"/>
      <c r="L241" s="196"/>
      <c r="M241" s="197"/>
      <c r="N241" s="198"/>
      <c r="O241" s="198"/>
      <c r="P241" s="199">
        <f>SUM(P242:P255)</f>
        <v>0</v>
      </c>
      <c r="Q241" s="198"/>
      <c r="R241" s="199">
        <f>SUM(R242:R255)</f>
        <v>125.957832</v>
      </c>
      <c r="S241" s="198"/>
      <c r="T241" s="200">
        <f>SUM(T242:T255)</f>
        <v>0</v>
      </c>
      <c r="U241" s="12"/>
      <c r="V241" s="12"/>
      <c r="W241" s="12"/>
      <c r="X241" s="12"/>
      <c r="Y241" s="12"/>
      <c r="Z241" s="12"/>
      <c r="AA241" s="12"/>
      <c r="AB241" s="12"/>
      <c r="AC241" s="12"/>
      <c r="AD241" s="12"/>
      <c r="AE241" s="12"/>
      <c r="AR241" s="201" t="s">
        <v>85</v>
      </c>
      <c r="AT241" s="202" t="s">
        <v>76</v>
      </c>
      <c r="AU241" s="202" t="s">
        <v>85</v>
      </c>
      <c r="AY241" s="201" t="s">
        <v>161</v>
      </c>
      <c r="BK241" s="203">
        <f>SUM(BK242:BK255)</f>
        <v>0</v>
      </c>
    </row>
    <row r="242" s="2" customFormat="1" ht="16.5" customHeight="1">
      <c r="A242" s="40"/>
      <c r="B242" s="41"/>
      <c r="C242" s="206" t="s">
        <v>384</v>
      </c>
      <c r="D242" s="206" t="s">
        <v>163</v>
      </c>
      <c r="E242" s="207" t="s">
        <v>1109</v>
      </c>
      <c r="F242" s="208" t="s">
        <v>1110</v>
      </c>
      <c r="G242" s="209" t="s">
        <v>956</v>
      </c>
      <c r="H242" s="210">
        <v>32.170000000000002</v>
      </c>
      <c r="I242" s="211"/>
      <c r="J242" s="212">
        <f>ROUND(I242*H242,2)</f>
        <v>0</v>
      </c>
      <c r="K242" s="208" t="s">
        <v>167</v>
      </c>
      <c r="L242" s="46"/>
      <c r="M242" s="213" t="s">
        <v>21</v>
      </c>
      <c r="N242" s="214" t="s">
        <v>48</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168</v>
      </c>
      <c r="AT242" s="217" t="s">
        <v>163</v>
      </c>
      <c r="AU242" s="217" t="s">
        <v>87</v>
      </c>
      <c r="AY242" s="19" t="s">
        <v>161</v>
      </c>
      <c r="BE242" s="218">
        <f>IF(N242="základní",J242,0)</f>
        <v>0</v>
      </c>
      <c r="BF242" s="218">
        <f>IF(N242="snížená",J242,0)</f>
        <v>0</v>
      </c>
      <c r="BG242" s="218">
        <f>IF(N242="zákl. přenesená",J242,0)</f>
        <v>0</v>
      </c>
      <c r="BH242" s="218">
        <f>IF(N242="sníž. přenesená",J242,0)</f>
        <v>0</v>
      </c>
      <c r="BI242" s="218">
        <f>IF(N242="nulová",J242,0)</f>
        <v>0</v>
      </c>
      <c r="BJ242" s="19" t="s">
        <v>85</v>
      </c>
      <c r="BK242" s="218">
        <f>ROUND(I242*H242,2)</f>
        <v>0</v>
      </c>
      <c r="BL242" s="19" t="s">
        <v>168</v>
      </c>
      <c r="BM242" s="217" t="s">
        <v>1313</v>
      </c>
    </row>
    <row r="243" s="2" customFormat="1">
      <c r="A243" s="40"/>
      <c r="B243" s="41"/>
      <c r="C243" s="42"/>
      <c r="D243" s="219" t="s">
        <v>170</v>
      </c>
      <c r="E243" s="42"/>
      <c r="F243" s="220" t="s">
        <v>1112</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170</v>
      </c>
      <c r="AU243" s="19" t="s">
        <v>87</v>
      </c>
    </row>
    <row r="244" s="2" customFormat="1">
      <c r="A244" s="40"/>
      <c r="B244" s="41"/>
      <c r="C244" s="42"/>
      <c r="D244" s="224" t="s">
        <v>172</v>
      </c>
      <c r="E244" s="42"/>
      <c r="F244" s="225" t="s">
        <v>1113</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172</v>
      </c>
      <c r="AU244" s="19" t="s">
        <v>87</v>
      </c>
    </row>
    <row r="245" s="13" customFormat="1">
      <c r="A245" s="13"/>
      <c r="B245" s="226"/>
      <c r="C245" s="227"/>
      <c r="D245" s="224" t="s">
        <v>174</v>
      </c>
      <c r="E245" s="228" t="s">
        <v>21</v>
      </c>
      <c r="F245" s="229" t="s">
        <v>1314</v>
      </c>
      <c r="G245" s="227"/>
      <c r="H245" s="230">
        <v>13.103999999999999</v>
      </c>
      <c r="I245" s="231"/>
      <c r="J245" s="227"/>
      <c r="K245" s="227"/>
      <c r="L245" s="232"/>
      <c r="M245" s="233"/>
      <c r="N245" s="234"/>
      <c r="O245" s="234"/>
      <c r="P245" s="234"/>
      <c r="Q245" s="234"/>
      <c r="R245" s="234"/>
      <c r="S245" s="234"/>
      <c r="T245" s="235"/>
      <c r="U245" s="13"/>
      <c r="V245" s="13"/>
      <c r="W245" s="13"/>
      <c r="X245" s="13"/>
      <c r="Y245" s="13"/>
      <c r="Z245" s="13"/>
      <c r="AA245" s="13"/>
      <c r="AB245" s="13"/>
      <c r="AC245" s="13"/>
      <c r="AD245" s="13"/>
      <c r="AE245" s="13"/>
      <c r="AT245" s="236" t="s">
        <v>174</v>
      </c>
      <c r="AU245" s="236" t="s">
        <v>87</v>
      </c>
      <c r="AV245" s="13" t="s">
        <v>87</v>
      </c>
      <c r="AW245" s="13" t="s">
        <v>38</v>
      </c>
      <c r="AX245" s="13" t="s">
        <v>77</v>
      </c>
      <c r="AY245" s="236" t="s">
        <v>161</v>
      </c>
    </row>
    <row r="246" s="13" customFormat="1">
      <c r="A246" s="13"/>
      <c r="B246" s="226"/>
      <c r="C246" s="227"/>
      <c r="D246" s="224" t="s">
        <v>174</v>
      </c>
      <c r="E246" s="228" t="s">
        <v>21</v>
      </c>
      <c r="F246" s="229" t="s">
        <v>1315</v>
      </c>
      <c r="G246" s="227"/>
      <c r="H246" s="230">
        <v>19.065999999999999</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174</v>
      </c>
      <c r="AU246" s="236" t="s">
        <v>87</v>
      </c>
      <c r="AV246" s="13" t="s">
        <v>87</v>
      </c>
      <c r="AW246" s="13" t="s">
        <v>38</v>
      </c>
      <c r="AX246" s="13" t="s">
        <v>77</v>
      </c>
      <c r="AY246" s="236" t="s">
        <v>161</v>
      </c>
    </row>
    <row r="247" s="14" customFormat="1">
      <c r="A247" s="14"/>
      <c r="B247" s="237"/>
      <c r="C247" s="238"/>
      <c r="D247" s="224" t="s">
        <v>174</v>
      </c>
      <c r="E247" s="239" t="s">
        <v>21</v>
      </c>
      <c r="F247" s="240" t="s">
        <v>177</v>
      </c>
      <c r="G247" s="238"/>
      <c r="H247" s="241">
        <v>32.170000000000002</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174</v>
      </c>
      <c r="AU247" s="247" t="s">
        <v>87</v>
      </c>
      <c r="AV247" s="14" t="s">
        <v>168</v>
      </c>
      <c r="AW247" s="14" t="s">
        <v>38</v>
      </c>
      <c r="AX247" s="14" t="s">
        <v>85</v>
      </c>
      <c r="AY247" s="247" t="s">
        <v>161</v>
      </c>
    </row>
    <row r="248" s="2" customFormat="1" ht="37.8" customHeight="1">
      <c r="A248" s="40"/>
      <c r="B248" s="41"/>
      <c r="C248" s="206" t="s">
        <v>388</v>
      </c>
      <c r="D248" s="206" t="s">
        <v>163</v>
      </c>
      <c r="E248" s="207" t="s">
        <v>1116</v>
      </c>
      <c r="F248" s="208" t="s">
        <v>1117</v>
      </c>
      <c r="G248" s="209" t="s">
        <v>956</v>
      </c>
      <c r="H248" s="210">
        <v>15.834</v>
      </c>
      <c r="I248" s="211"/>
      <c r="J248" s="212">
        <f>ROUND(I248*H248,2)</f>
        <v>0</v>
      </c>
      <c r="K248" s="208" t="s">
        <v>167</v>
      </c>
      <c r="L248" s="46"/>
      <c r="M248" s="213" t="s">
        <v>21</v>
      </c>
      <c r="N248" s="214" t="s">
        <v>48</v>
      </c>
      <c r="O248" s="86"/>
      <c r="P248" s="215">
        <f>O248*H248</f>
        <v>0</v>
      </c>
      <c r="Q248" s="215">
        <v>1.8480000000000001</v>
      </c>
      <c r="R248" s="215">
        <f>Q248*H248</f>
        <v>29.261232</v>
      </c>
      <c r="S248" s="215">
        <v>0</v>
      </c>
      <c r="T248" s="216">
        <f>S248*H248</f>
        <v>0</v>
      </c>
      <c r="U248" s="40"/>
      <c r="V248" s="40"/>
      <c r="W248" s="40"/>
      <c r="X248" s="40"/>
      <c r="Y248" s="40"/>
      <c r="Z248" s="40"/>
      <c r="AA248" s="40"/>
      <c r="AB248" s="40"/>
      <c r="AC248" s="40"/>
      <c r="AD248" s="40"/>
      <c r="AE248" s="40"/>
      <c r="AR248" s="217" t="s">
        <v>168</v>
      </c>
      <c r="AT248" s="217" t="s">
        <v>163</v>
      </c>
      <c r="AU248" s="217" t="s">
        <v>87</v>
      </c>
      <c r="AY248" s="19" t="s">
        <v>161</v>
      </c>
      <c r="BE248" s="218">
        <f>IF(N248="základní",J248,0)</f>
        <v>0</v>
      </c>
      <c r="BF248" s="218">
        <f>IF(N248="snížená",J248,0)</f>
        <v>0</v>
      </c>
      <c r="BG248" s="218">
        <f>IF(N248="zákl. přenesená",J248,0)</f>
        <v>0</v>
      </c>
      <c r="BH248" s="218">
        <f>IF(N248="sníž. přenesená",J248,0)</f>
        <v>0</v>
      </c>
      <c r="BI248" s="218">
        <f>IF(N248="nulová",J248,0)</f>
        <v>0</v>
      </c>
      <c r="BJ248" s="19" t="s">
        <v>85</v>
      </c>
      <c r="BK248" s="218">
        <f>ROUND(I248*H248,2)</f>
        <v>0</v>
      </c>
      <c r="BL248" s="19" t="s">
        <v>168</v>
      </c>
      <c r="BM248" s="217" t="s">
        <v>1316</v>
      </c>
    </row>
    <row r="249" s="2" customFormat="1">
      <c r="A249" s="40"/>
      <c r="B249" s="41"/>
      <c r="C249" s="42"/>
      <c r="D249" s="219" t="s">
        <v>170</v>
      </c>
      <c r="E249" s="42"/>
      <c r="F249" s="220" t="s">
        <v>1119</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170</v>
      </c>
      <c r="AU249" s="19" t="s">
        <v>87</v>
      </c>
    </row>
    <row r="250" s="2" customFormat="1">
      <c r="A250" s="40"/>
      <c r="B250" s="41"/>
      <c r="C250" s="42"/>
      <c r="D250" s="224" t="s">
        <v>172</v>
      </c>
      <c r="E250" s="42"/>
      <c r="F250" s="225" t="s">
        <v>1120</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172</v>
      </c>
      <c r="AU250" s="19" t="s">
        <v>87</v>
      </c>
    </row>
    <row r="251" s="13" customFormat="1">
      <c r="A251" s="13"/>
      <c r="B251" s="226"/>
      <c r="C251" s="227"/>
      <c r="D251" s="224" t="s">
        <v>174</v>
      </c>
      <c r="E251" s="228" t="s">
        <v>21</v>
      </c>
      <c r="F251" s="229" t="s">
        <v>1317</v>
      </c>
      <c r="G251" s="227"/>
      <c r="H251" s="230">
        <v>15.834</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174</v>
      </c>
      <c r="AU251" s="236" t="s">
        <v>87</v>
      </c>
      <c r="AV251" s="13" t="s">
        <v>87</v>
      </c>
      <c r="AW251" s="13" t="s">
        <v>38</v>
      </c>
      <c r="AX251" s="13" t="s">
        <v>85</v>
      </c>
      <c r="AY251" s="236" t="s">
        <v>161</v>
      </c>
    </row>
    <row r="252" s="2" customFormat="1" ht="33" customHeight="1">
      <c r="A252" s="40"/>
      <c r="B252" s="41"/>
      <c r="C252" s="206" t="s">
        <v>394</v>
      </c>
      <c r="D252" s="206" t="s">
        <v>163</v>
      </c>
      <c r="E252" s="207" t="s">
        <v>1122</v>
      </c>
      <c r="F252" s="208" t="s">
        <v>1123</v>
      </c>
      <c r="G252" s="209" t="s">
        <v>956</v>
      </c>
      <c r="H252" s="210">
        <v>62.789999999999999</v>
      </c>
      <c r="I252" s="211"/>
      <c r="J252" s="212">
        <f>ROUND(I252*H252,2)</f>
        <v>0</v>
      </c>
      <c r="K252" s="208" t="s">
        <v>167</v>
      </c>
      <c r="L252" s="46"/>
      <c r="M252" s="213" t="s">
        <v>21</v>
      </c>
      <c r="N252" s="214" t="s">
        <v>48</v>
      </c>
      <c r="O252" s="86"/>
      <c r="P252" s="215">
        <f>O252*H252</f>
        <v>0</v>
      </c>
      <c r="Q252" s="215">
        <v>1.54</v>
      </c>
      <c r="R252" s="215">
        <f>Q252*H252</f>
        <v>96.696600000000004</v>
      </c>
      <c r="S252" s="215">
        <v>0</v>
      </c>
      <c r="T252" s="216">
        <f>S252*H252</f>
        <v>0</v>
      </c>
      <c r="U252" s="40"/>
      <c r="V252" s="40"/>
      <c r="W252" s="40"/>
      <c r="X252" s="40"/>
      <c r="Y252" s="40"/>
      <c r="Z252" s="40"/>
      <c r="AA252" s="40"/>
      <c r="AB252" s="40"/>
      <c r="AC252" s="40"/>
      <c r="AD252" s="40"/>
      <c r="AE252" s="40"/>
      <c r="AR252" s="217" t="s">
        <v>168</v>
      </c>
      <c r="AT252" s="217" t="s">
        <v>163</v>
      </c>
      <c r="AU252" s="217" t="s">
        <v>87</v>
      </c>
      <c r="AY252" s="19" t="s">
        <v>161</v>
      </c>
      <c r="BE252" s="218">
        <f>IF(N252="základní",J252,0)</f>
        <v>0</v>
      </c>
      <c r="BF252" s="218">
        <f>IF(N252="snížená",J252,0)</f>
        <v>0</v>
      </c>
      <c r="BG252" s="218">
        <f>IF(N252="zákl. přenesená",J252,0)</f>
        <v>0</v>
      </c>
      <c r="BH252" s="218">
        <f>IF(N252="sníž. přenesená",J252,0)</f>
        <v>0</v>
      </c>
      <c r="BI252" s="218">
        <f>IF(N252="nulová",J252,0)</f>
        <v>0</v>
      </c>
      <c r="BJ252" s="19" t="s">
        <v>85</v>
      </c>
      <c r="BK252" s="218">
        <f>ROUND(I252*H252,2)</f>
        <v>0</v>
      </c>
      <c r="BL252" s="19" t="s">
        <v>168</v>
      </c>
      <c r="BM252" s="217" t="s">
        <v>1318</v>
      </c>
    </row>
    <row r="253" s="2" customFormat="1">
      <c r="A253" s="40"/>
      <c r="B253" s="41"/>
      <c r="C253" s="42"/>
      <c r="D253" s="219" t="s">
        <v>170</v>
      </c>
      <c r="E253" s="42"/>
      <c r="F253" s="220" t="s">
        <v>1125</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170</v>
      </c>
      <c r="AU253" s="19" t="s">
        <v>87</v>
      </c>
    </row>
    <row r="254" s="2" customFormat="1">
      <c r="A254" s="40"/>
      <c r="B254" s="41"/>
      <c r="C254" s="42"/>
      <c r="D254" s="224" t="s">
        <v>172</v>
      </c>
      <c r="E254" s="42"/>
      <c r="F254" s="225" t="s">
        <v>1120</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172</v>
      </c>
      <c r="AU254" s="19" t="s">
        <v>87</v>
      </c>
    </row>
    <row r="255" s="13" customFormat="1">
      <c r="A255" s="13"/>
      <c r="B255" s="226"/>
      <c r="C255" s="227"/>
      <c r="D255" s="224" t="s">
        <v>174</v>
      </c>
      <c r="E255" s="228" t="s">
        <v>21</v>
      </c>
      <c r="F255" s="229" t="s">
        <v>1319</v>
      </c>
      <c r="G255" s="227"/>
      <c r="H255" s="230">
        <v>62.789999999999999</v>
      </c>
      <c r="I255" s="231"/>
      <c r="J255" s="227"/>
      <c r="K255" s="227"/>
      <c r="L255" s="232"/>
      <c r="M255" s="233"/>
      <c r="N255" s="234"/>
      <c r="O255" s="234"/>
      <c r="P255" s="234"/>
      <c r="Q255" s="234"/>
      <c r="R255" s="234"/>
      <c r="S255" s="234"/>
      <c r="T255" s="235"/>
      <c r="U255" s="13"/>
      <c r="V255" s="13"/>
      <c r="W255" s="13"/>
      <c r="X255" s="13"/>
      <c r="Y255" s="13"/>
      <c r="Z255" s="13"/>
      <c r="AA255" s="13"/>
      <c r="AB255" s="13"/>
      <c r="AC255" s="13"/>
      <c r="AD255" s="13"/>
      <c r="AE255" s="13"/>
      <c r="AT255" s="236" t="s">
        <v>174</v>
      </c>
      <c r="AU255" s="236" t="s">
        <v>87</v>
      </c>
      <c r="AV255" s="13" t="s">
        <v>87</v>
      </c>
      <c r="AW255" s="13" t="s">
        <v>38</v>
      </c>
      <c r="AX255" s="13" t="s">
        <v>85</v>
      </c>
      <c r="AY255" s="236" t="s">
        <v>161</v>
      </c>
    </row>
    <row r="256" s="12" customFormat="1" ht="22.8" customHeight="1">
      <c r="A256" s="12"/>
      <c r="B256" s="190"/>
      <c r="C256" s="191"/>
      <c r="D256" s="192" t="s">
        <v>76</v>
      </c>
      <c r="E256" s="204" t="s">
        <v>229</v>
      </c>
      <c r="F256" s="204" t="s">
        <v>393</v>
      </c>
      <c r="G256" s="191"/>
      <c r="H256" s="191"/>
      <c r="I256" s="194"/>
      <c r="J256" s="205">
        <f>BK256</f>
        <v>0</v>
      </c>
      <c r="K256" s="191"/>
      <c r="L256" s="196"/>
      <c r="M256" s="197"/>
      <c r="N256" s="198"/>
      <c r="O256" s="198"/>
      <c r="P256" s="199">
        <f>SUM(P257:P301)</f>
        <v>0</v>
      </c>
      <c r="Q256" s="198"/>
      <c r="R256" s="199">
        <f>SUM(R257:R301)</f>
        <v>0.76351910000000001</v>
      </c>
      <c r="S256" s="198"/>
      <c r="T256" s="200">
        <f>SUM(T257:T301)</f>
        <v>3.0389999999999997</v>
      </c>
      <c r="U256" s="12"/>
      <c r="V256" s="12"/>
      <c r="W256" s="12"/>
      <c r="X256" s="12"/>
      <c r="Y256" s="12"/>
      <c r="Z256" s="12"/>
      <c r="AA256" s="12"/>
      <c r="AB256" s="12"/>
      <c r="AC256" s="12"/>
      <c r="AD256" s="12"/>
      <c r="AE256" s="12"/>
      <c r="AR256" s="201" t="s">
        <v>85</v>
      </c>
      <c r="AT256" s="202" t="s">
        <v>76</v>
      </c>
      <c r="AU256" s="202" t="s">
        <v>85</v>
      </c>
      <c r="AY256" s="201" t="s">
        <v>161</v>
      </c>
      <c r="BK256" s="203">
        <f>SUM(BK257:BK301)</f>
        <v>0</v>
      </c>
    </row>
    <row r="257" s="2" customFormat="1" ht="16.5" customHeight="1">
      <c r="A257" s="40"/>
      <c r="B257" s="41"/>
      <c r="C257" s="206" t="s">
        <v>401</v>
      </c>
      <c r="D257" s="206" t="s">
        <v>163</v>
      </c>
      <c r="E257" s="207" t="s">
        <v>1128</v>
      </c>
      <c r="F257" s="208" t="s">
        <v>1129</v>
      </c>
      <c r="G257" s="209" t="s">
        <v>201</v>
      </c>
      <c r="H257" s="210">
        <v>3.3999999999999999</v>
      </c>
      <c r="I257" s="211"/>
      <c r="J257" s="212">
        <f>ROUND(I257*H257,2)</f>
        <v>0</v>
      </c>
      <c r="K257" s="208" t="s">
        <v>167</v>
      </c>
      <c r="L257" s="46"/>
      <c r="M257" s="213" t="s">
        <v>21</v>
      </c>
      <c r="N257" s="214" t="s">
        <v>48</v>
      </c>
      <c r="O257" s="86"/>
      <c r="P257" s="215">
        <f>O257*H257</f>
        <v>0</v>
      </c>
      <c r="Q257" s="215">
        <v>0.00029999999999999997</v>
      </c>
      <c r="R257" s="215">
        <f>Q257*H257</f>
        <v>0.0010199999999999999</v>
      </c>
      <c r="S257" s="215">
        <v>0</v>
      </c>
      <c r="T257" s="216">
        <f>S257*H257</f>
        <v>0</v>
      </c>
      <c r="U257" s="40"/>
      <c r="V257" s="40"/>
      <c r="W257" s="40"/>
      <c r="X257" s="40"/>
      <c r="Y257" s="40"/>
      <c r="Z257" s="40"/>
      <c r="AA257" s="40"/>
      <c r="AB257" s="40"/>
      <c r="AC257" s="40"/>
      <c r="AD257" s="40"/>
      <c r="AE257" s="40"/>
      <c r="AR257" s="217" t="s">
        <v>168</v>
      </c>
      <c r="AT257" s="217" t="s">
        <v>163</v>
      </c>
      <c r="AU257" s="217" t="s">
        <v>87</v>
      </c>
      <c r="AY257" s="19" t="s">
        <v>161</v>
      </c>
      <c r="BE257" s="218">
        <f>IF(N257="základní",J257,0)</f>
        <v>0</v>
      </c>
      <c r="BF257" s="218">
        <f>IF(N257="snížená",J257,0)</f>
        <v>0</v>
      </c>
      <c r="BG257" s="218">
        <f>IF(N257="zákl. přenesená",J257,0)</f>
        <v>0</v>
      </c>
      <c r="BH257" s="218">
        <f>IF(N257="sníž. přenesená",J257,0)</f>
        <v>0</v>
      </c>
      <c r="BI257" s="218">
        <f>IF(N257="nulová",J257,0)</f>
        <v>0</v>
      </c>
      <c r="BJ257" s="19" t="s">
        <v>85</v>
      </c>
      <c r="BK257" s="218">
        <f>ROUND(I257*H257,2)</f>
        <v>0</v>
      </c>
      <c r="BL257" s="19" t="s">
        <v>168</v>
      </c>
      <c r="BM257" s="217" t="s">
        <v>1320</v>
      </c>
    </row>
    <row r="258" s="2" customFormat="1">
      <c r="A258" s="40"/>
      <c r="B258" s="41"/>
      <c r="C258" s="42"/>
      <c r="D258" s="219" t="s">
        <v>170</v>
      </c>
      <c r="E258" s="42"/>
      <c r="F258" s="220" t="s">
        <v>1131</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170</v>
      </c>
      <c r="AU258" s="19" t="s">
        <v>87</v>
      </c>
    </row>
    <row r="259" s="2" customFormat="1">
      <c r="A259" s="40"/>
      <c r="B259" s="41"/>
      <c r="C259" s="42"/>
      <c r="D259" s="224" t="s">
        <v>172</v>
      </c>
      <c r="E259" s="42"/>
      <c r="F259" s="225" t="s">
        <v>1132</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172</v>
      </c>
      <c r="AU259" s="19" t="s">
        <v>87</v>
      </c>
    </row>
    <row r="260" s="13" customFormat="1">
      <c r="A260" s="13"/>
      <c r="B260" s="226"/>
      <c r="C260" s="227"/>
      <c r="D260" s="224" t="s">
        <v>174</v>
      </c>
      <c r="E260" s="228" t="s">
        <v>21</v>
      </c>
      <c r="F260" s="229" t="s">
        <v>1321</v>
      </c>
      <c r="G260" s="227"/>
      <c r="H260" s="230">
        <v>3.3999999999999999</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174</v>
      </c>
      <c r="AU260" s="236" t="s">
        <v>87</v>
      </c>
      <c r="AV260" s="13" t="s">
        <v>87</v>
      </c>
      <c r="AW260" s="13" t="s">
        <v>38</v>
      </c>
      <c r="AX260" s="13" t="s">
        <v>85</v>
      </c>
      <c r="AY260" s="236" t="s">
        <v>161</v>
      </c>
    </row>
    <row r="261" s="2" customFormat="1" ht="24.15" customHeight="1">
      <c r="A261" s="40"/>
      <c r="B261" s="41"/>
      <c r="C261" s="248" t="s">
        <v>410</v>
      </c>
      <c r="D261" s="248" t="s">
        <v>178</v>
      </c>
      <c r="E261" s="249" t="s">
        <v>1322</v>
      </c>
      <c r="F261" s="250" t="s">
        <v>1135</v>
      </c>
      <c r="G261" s="251" t="s">
        <v>201</v>
      </c>
      <c r="H261" s="252">
        <v>3.3999999999999999</v>
      </c>
      <c r="I261" s="253"/>
      <c r="J261" s="254">
        <f>ROUND(I261*H261,2)</f>
        <v>0</v>
      </c>
      <c r="K261" s="250" t="s">
        <v>21</v>
      </c>
      <c r="L261" s="255"/>
      <c r="M261" s="256" t="s">
        <v>21</v>
      </c>
      <c r="N261" s="257" t="s">
        <v>48</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351</v>
      </c>
      <c r="AT261" s="217" t="s">
        <v>178</v>
      </c>
      <c r="AU261" s="217" t="s">
        <v>87</v>
      </c>
      <c r="AY261" s="19" t="s">
        <v>161</v>
      </c>
      <c r="BE261" s="218">
        <f>IF(N261="základní",J261,0)</f>
        <v>0</v>
      </c>
      <c r="BF261" s="218">
        <f>IF(N261="snížená",J261,0)</f>
        <v>0</v>
      </c>
      <c r="BG261" s="218">
        <f>IF(N261="zákl. přenesená",J261,0)</f>
        <v>0</v>
      </c>
      <c r="BH261" s="218">
        <f>IF(N261="sníž. přenesená",J261,0)</f>
        <v>0</v>
      </c>
      <c r="BI261" s="218">
        <f>IF(N261="nulová",J261,0)</f>
        <v>0</v>
      </c>
      <c r="BJ261" s="19" t="s">
        <v>85</v>
      </c>
      <c r="BK261" s="218">
        <f>ROUND(I261*H261,2)</f>
        <v>0</v>
      </c>
      <c r="BL261" s="19" t="s">
        <v>265</v>
      </c>
      <c r="BM261" s="217" t="s">
        <v>1323</v>
      </c>
    </row>
    <row r="262" s="2" customFormat="1">
      <c r="A262" s="40"/>
      <c r="B262" s="41"/>
      <c r="C262" s="42"/>
      <c r="D262" s="224" t="s">
        <v>183</v>
      </c>
      <c r="E262" s="42"/>
      <c r="F262" s="225" t="s">
        <v>1324</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183</v>
      </c>
      <c r="AU262" s="19" t="s">
        <v>87</v>
      </c>
    </row>
    <row r="263" s="2" customFormat="1" ht="16.5" customHeight="1">
      <c r="A263" s="40"/>
      <c r="B263" s="41"/>
      <c r="C263" s="206" t="s">
        <v>414</v>
      </c>
      <c r="D263" s="206" t="s">
        <v>163</v>
      </c>
      <c r="E263" s="207" t="s">
        <v>1155</v>
      </c>
      <c r="F263" s="208" t="s">
        <v>1156</v>
      </c>
      <c r="G263" s="209" t="s">
        <v>201</v>
      </c>
      <c r="H263" s="210">
        <v>45.899999999999999</v>
      </c>
      <c r="I263" s="211"/>
      <c r="J263" s="212">
        <f>ROUND(I263*H263,2)</f>
        <v>0</v>
      </c>
      <c r="K263" s="208" t="s">
        <v>21</v>
      </c>
      <c r="L263" s="46"/>
      <c r="M263" s="213" t="s">
        <v>21</v>
      </c>
      <c r="N263" s="214" t="s">
        <v>48</v>
      </c>
      <c r="O263" s="86"/>
      <c r="P263" s="215">
        <f>O263*H263</f>
        <v>0</v>
      </c>
      <c r="Q263" s="215">
        <v>0.00097999999999999997</v>
      </c>
      <c r="R263" s="215">
        <f>Q263*H263</f>
        <v>0.044981999999999994</v>
      </c>
      <c r="S263" s="215">
        <v>0</v>
      </c>
      <c r="T263" s="216">
        <f>S263*H263</f>
        <v>0</v>
      </c>
      <c r="U263" s="40"/>
      <c r="V263" s="40"/>
      <c r="W263" s="40"/>
      <c r="X263" s="40"/>
      <c r="Y263" s="40"/>
      <c r="Z263" s="40"/>
      <c r="AA263" s="40"/>
      <c r="AB263" s="40"/>
      <c r="AC263" s="40"/>
      <c r="AD263" s="40"/>
      <c r="AE263" s="40"/>
      <c r="AR263" s="217" t="s">
        <v>168</v>
      </c>
      <c r="AT263" s="217" t="s">
        <v>163</v>
      </c>
      <c r="AU263" s="217" t="s">
        <v>87</v>
      </c>
      <c r="AY263" s="19" t="s">
        <v>161</v>
      </c>
      <c r="BE263" s="218">
        <f>IF(N263="základní",J263,0)</f>
        <v>0</v>
      </c>
      <c r="BF263" s="218">
        <f>IF(N263="snížená",J263,0)</f>
        <v>0</v>
      </c>
      <c r="BG263" s="218">
        <f>IF(N263="zákl. přenesená",J263,0)</f>
        <v>0</v>
      </c>
      <c r="BH263" s="218">
        <f>IF(N263="sníž. přenesená",J263,0)</f>
        <v>0</v>
      </c>
      <c r="BI263" s="218">
        <f>IF(N263="nulová",J263,0)</f>
        <v>0</v>
      </c>
      <c r="BJ263" s="19" t="s">
        <v>85</v>
      </c>
      <c r="BK263" s="218">
        <f>ROUND(I263*H263,2)</f>
        <v>0</v>
      </c>
      <c r="BL263" s="19" t="s">
        <v>168</v>
      </c>
      <c r="BM263" s="217" t="s">
        <v>1325</v>
      </c>
    </row>
    <row r="264" s="2" customFormat="1">
      <c r="A264" s="40"/>
      <c r="B264" s="41"/>
      <c r="C264" s="42"/>
      <c r="D264" s="224" t="s">
        <v>172</v>
      </c>
      <c r="E264" s="42"/>
      <c r="F264" s="225" t="s">
        <v>1158</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172</v>
      </c>
      <c r="AU264" s="19" t="s">
        <v>87</v>
      </c>
    </row>
    <row r="265" s="13" customFormat="1">
      <c r="A265" s="13"/>
      <c r="B265" s="226"/>
      <c r="C265" s="227"/>
      <c r="D265" s="224" t="s">
        <v>174</v>
      </c>
      <c r="E265" s="228" t="s">
        <v>21</v>
      </c>
      <c r="F265" s="229" t="s">
        <v>1326</v>
      </c>
      <c r="G265" s="227"/>
      <c r="H265" s="230">
        <v>12.69</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174</v>
      </c>
      <c r="AU265" s="236" t="s">
        <v>87</v>
      </c>
      <c r="AV265" s="13" t="s">
        <v>87</v>
      </c>
      <c r="AW265" s="13" t="s">
        <v>38</v>
      </c>
      <c r="AX265" s="13" t="s">
        <v>77</v>
      </c>
      <c r="AY265" s="236" t="s">
        <v>161</v>
      </c>
    </row>
    <row r="266" s="13" customFormat="1">
      <c r="A266" s="13"/>
      <c r="B266" s="226"/>
      <c r="C266" s="227"/>
      <c r="D266" s="224" t="s">
        <v>174</v>
      </c>
      <c r="E266" s="228" t="s">
        <v>21</v>
      </c>
      <c r="F266" s="229" t="s">
        <v>1327</v>
      </c>
      <c r="G266" s="227"/>
      <c r="H266" s="230">
        <v>13.23</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174</v>
      </c>
      <c r="AU266" s="236" t="s">
        <v>87</v>
      </c>
      <c r="AV266" s="13" t="s">
        <v>87</v>
      </c>
      <c r="AW266" s="13" t="s">
        <v>38</v>
      </c>
      <c r="AX266" s="13" t="s">
        <v>77</v>
      </c>
      <c r="AY266" s="236" t="s">
        <v>161</v>
      </c>
    </row>
    <row r="267" s="13" customFormat="1">
      <c r="A267" s="13"/>
      <c r="B267" s="226"/>
      <c r="C267" s="227"/>
      <c r="D267" s="224" t="s">
        <v>174</v>
      </c>
      <c r="E267" s="228" t="s">
        <v>21</v>
      </c>
      <c r="F267" s="229" t="s">
        <v>1328</v>
      </c>
      <c r="G267" s="227"/>
      <c r="H267" s="230">
        <v>13.68</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174</v>
      </c>
      <c r="AU267" s="236" t="s">
        <v>87</v>
      </c>
      <c r="AV267" s="13" t="s">
        <v>87</v>
      </c>
      <c r="AW267" s="13" t="s">
        <v>38</v>
      </c>
      <c r="AX267" s="13" t="s">
        <v>77</v>
      </c>
      <c r="AY267" s="236" t="s">
        <v>161</v>
      </c>
    </row>
    <row r="268" s="13" customFormat="1">
      <c r="A268" s="13"/>
      <c r="B268" s="226"/>
      <c r="C268" s="227"/>
      <c r="D268" s="224" t="s">
        <v>174</v>
      </c>
      <c r="E268" s="228" t="s">
        <v>21</v>
      </c>
      <c r="F268" s="229" t="s">
        <v>1329</v>
      </c>
      <c r="G268" s="227"/>
      <c r="H268" s="230">
        <v>6.2999999999999998</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174</v>
      </c>
      <c r="AU268" s="236" t="s">
        <v>87</v>
      </c>
      <c r="AV268" s="13" t="s">
        <v>87</v>
      </c>
      <c r="AW268" s="13" t="s">
        <v>38</v>
      </c>
      <c r="AX268" s="13" t="s">
        <v>77</v>
      </c>
      <c r="AY268" s="236" t="s">
        <v>161</v>
      </c>
    </row>
    <row r="269" s="14" customFormat="1">
      <c r="A269" s="14"/>
      <c r="B269" s="237"/>
      <c r="C269" s="238"/>
      <c r="D269" s="224" t="s">
        <v>174</v>
      </c>
      <c r="E269" s="239" t="s">
        <v>21</v>
      </c>
      <c r="F269" s="240" t="s">
        <v>177</v>
      </c>
      <c r="G269" s="238"/>
      <c r="H269" s="241">
        <v>45.899999999999999</v>
      </c>
      <c r="I269" s="242"/>
      <c r="J269" s="238"/>
      <c r="K269" s="238"/>
      <c r="L269" s="243"/>
      <c r="M269" s="244"/>
      <c r="N269" s="245"/>
      <c r="O269" s="245"/>
      <c r="P269" s="245"/>
      <c r="Q269" s="245"/>
      <c r="R269" s="245"/>
      <c r="S269" s="245"/>
      <c r="T269" s="246"/>
      <c r="U269" s="14"/>
      <c r="V269" s="14"/>
      <c r="W269" s="14"/>
      <c r="X269" s="14"/>
      <c r="Y269" s="14"/>
      <c r="Z269" s="14"/>
      <c r="AA269" s="14"/>
      <c r="AB269" s="14"/>
      <c r="AC269" s="14"/>
      <c r="AD269" s="14"/>
      <c r="AE269" s="14"/>
      <c r="AT269" s="247" t="s">
        <v>174</v>
      </c>
      <c r="AU269" s="247" t="s">
        <v>87</v>
      </c>
      <c r="AV269" s="14" t="s">
        <v>168</v>
      </c>
      <c r="AW269" s="14" t="s">
        <v>38</v>
      </c>
      <c r="AX269" s="14" t="s">
        <v>85</v>
      </c>
      <c r="AY269" s="247" t="s">
        <v>161</v>
      </c>
    </row>
    <row r="270" s="2" customFormat="1" ht="33" customHeight="1">
      <c r="A270" s="40"/>
      <c r="B270" s="41"/>
      <c r="C270" s="206" t="s">
        <v>418</v>
      </c>
      <c r="D270" s="206" t="s">
        <v>163</v>
      </c>
      <c r="E270" s="207" t="s">
        <v>1146</v>
      </c>
      <c r="F270" s="208" t="s">
        <v>1147</v>
      </c>
      <c r="G270" s="209" t="s">
        <v>201</v>
      </c>
      <c r="H270" s="210">
        <v>45.899999999999999</v>
      </c>
      <c r="I270" s="211"/>
      <c r="J270" s="212">
        <f>ROUND(I270*H270,2)</f>
        <v>0</v>
      </c>
      <c r="K270" s="208" t="s">
        <v>167</v>
      </c>
      <c r="L270" s="46"/>
      <c r="M270" s="213" t="s">
        <v>21</v>
      </c>
      <c r="N270" s="214" t="s">
        <v>48</v>
      </c>
      <c r="O270" s="86"/>
      <c r="P270" s="215">
        <f>O270*H270</f>
        <v>0</v>
      </c>
      <c r="Q270" s="215">
        <v>0.00232</v>
      </c>
      <c r="R270" s="215">
        <f>Q270*H270</f>
        <v>0.106488</v>
      </c>
      <c r="S270" s="215">
        <v>0</v>
      </c>
      <c r="T270" s="216">
        <f>S270*H270</f>
        <v>0</v>
      </c>
      <c r="U270" s="40"/>
      <c r="V270" s="40"/>
      <c r="W270" s="40"/>
      <c r="X270" s="40"/>
      <c r="Y270" s="40"/>
      <c r="Z270" s="40"/>
      <c r="AA270" s="40"/>
      <c r="AB270" s="40"/>
      <c r="AC270" s="40"/>
      <c r="AD270" s="40"/>
      <c r="AE270" s="40"/>
      <c r="AR270" s="217" t="s">
        <v>168</v>
      </c>
      <c r="AT270" s="217" t="s">
        <v>163</v>
      </c>
      <c r="AU270" s="217" t="s">
        <v>87</v>
      </c>
      <c r="AY270" s="19" t="s">
        <v>161</v>
      </c>
      <c r="BE270" s="218">
        <f>IF(N270="základní",J270,0)</f>
        <v>0</v>
      </c>
      <c r="BF270" s="218">
        <f>IF(N270="snížená",J270,0)</f>
        <v>0</v>
      </c>
      <c r="BG270" s="218">
        <f>IF(N270="zákl. přenesená",J270,0)</f>
        <v>0</v>
      </c>
      <c r="BH270" s="218">
        <f>IF(N270="sníž. přenesená",J270,0)</f>
        <v>0</v>
      </c>
      <c r="BI270" s="218">
        <f>IF(N270="nulová",J270,0)</f>
        <v>0</v>
      </c>
      <c r="BJ270" s="19" t="s">
        <v>85</v>
      </c>
      <c r="BK270" s="218">
        <f>ROUND(I270*H270,2)</f>
        <v>0</v>
      </c>
      <c r="BL270" s="19" t="s">
        <v>168</v>
      </c>
      <c r="BM270" s="217" t="s">
        <v>1330</v>
      </c>
    </row>
    <row r="271" s="2" customFormat="1">
      <c r="A271" s="40"/>
      <c r="B271" s="41"/>
      <c r="C271" s="42"/>
      <c r="D271" s="219" t="s">
        <v>170</v>
      </c>
      <c r="E271" s="42"/>
      <c r="F271" s="220" t="s">
        <v>1149</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170</v>
      </c>
      <c r="AU271" s="19" t="s">
        <v>87</v>
      </c>
    </row>
    <row r="272" s="13" customFormat="1">
      <c r="A272" s="13"/>
      <c r="B272" s="226"/>
      <c r="C272" s="227"/>
      <c r="D272" s="224" t="s">
        <v>174</v>
      </c>
      <c r="E272" s="228" t="s">
        <v>21</v>
      </c>
      <c r="F272" s="229" t="s">
        <v>1326</v>
      </c>
      <c r="G272" s="227"/>
      <c r="H272" s="230">
        <v>12.69</v>
      </c>
      <c r="I272" s="231"/>
      <c r="J272" s="227"/>
      <c r="K272" s="227"/>
      <c r="L272" s="232"/>
      <c r="M272" s="233"/>
      <c r="N272" s="234"/>
      <c r="O272" s="234"/>
      <c r="P272" s="234"/>
      <c r="Q272" s="234"/>
      <c r="R272" s="234"/>
      <c r="S272" s="234"/>
      <c r="T272" s="235"/>
      <c r="U272" s="13"/>
      <c r="V272" s="13"/>
      <c r="W272" s="13"/>
      <c r="X272" s="13"/>
      <c r="Y272" s="13"/>
      <c r="Z272" s="13"/>
      <c r="AA272" s="13"/>
      <c r="AB272" s="13"/>
      <c r="AC272" s="13"/>
      <c r="AD272" s="13"/>
      <c r="AE272" s="13"/>
      <c r="AT272" s="236" t="s">
        <v>174</v>
      </c>
      <c r="AU272" s="236" t="s">
        <v>87</v>
      </c>
      <c r="AV272" s="13" t="s">
        <v>87</v>
      </c>
      <c r="AW272" s="13" t="s">
        <v>38</v>
      </c>
      <c r="AX272" s="13" t="s">
        <v>77</v>
      </c>
      <c r="AY272" s="236" t="s">
        <v>161</v>
      </c>
    </row>
    <row r="273" s="13" customFormat="1">
      <c r="A273" s="13"/>
      <c r="B273" s="226"/>
      <c r="C273" s="227"/>
      <c r="D273" s="224" t="s">
        <v>174</v>
      </c>
      <c r="E273" s="228" t="s">
        <v>21</v>
      </c>
      <c r="F273" s="229" t="s">
        <v>1327</v>
      </c>
      <c r="G273" s="227"/>
      <c r="H273" s="230">
        <v>13.23</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174</v>
      </c>
      <c r="AU273" s="236" t="s">
        <v>87</v>
      </c>
      <c r="AV273" s="13" t="s">
        <v>87</v>
      </c>
      <c r="AW273" s="13" t="s">
        <v>38</v>
      </c>
      <c r="AX273" s="13" t="s">
        <v>77</v>
      </c>
      <c r="AY273" s="236" t="s">
        <v>161</v>
      </c>
    </row>
    <row r="274" s="13" customFormat="1">
      <c r="A274" s="13"/>
      <c r="B274" s="226"/>
      <c r="C274" s="227"/>
      <c r="D274" s="224" t="s">
        <v>174</v>
      </c>
      <c r="E274" s="228" t="s">
        <v>21</v>
      </c>
      <c r="F274" s="229" t="s">
        <v>1328</v>
      </c>
      <c r="G274" s="227"/>
      <c r="H274" s="230">
        <v>13.68</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174</v>
      </c>
      <c r="AU274" s="236" t="s">
        <v>87</v>
      </c>
      <c r="AV274" s="13" t="s">
        <v>87</v>
      </c>
      <c r="AW274" s="13" t="s">
        <v>38</v>
      </c>
      <c r="AX274" s="13" t="s">
        <v>77</v>
      </c>
      <c r="AY274" s="236" t="s">
        <v>161</v>
      </c>
    </row>
    <row r="275" s="13" customFormat="1">
      <c r="A275" s="13"/>
      <c r="B275" s="226"/>
      <c r="C275" s="227"/>
      <c r="D275" s="224" t="s">
        <v>174</v>
      </c>
      <c r="E275" s="228" t="s">
        <v>21</v>
      </c>
      <c r="F275" s="229" t="s">
        <v>1329</v>
      </c>
      <c r="G275" s="227"/>
      <c r="H275" s="230">
        <v>6.2999999999999998</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174</v>
      </c>
      <c r="AU275" s="236" t="s">
        <v>87</v>
      </c>
      <c r="AV275" s="13" t="s">
        <v>87</v>
      </c>
      <c r="AW275" s="13" t="s">
        <v>38</v>
      </c>
      <c r="AX275" s="13" t="s">
        <v>77</v>
      </c>
      <c r="AY275" s="236" t="s">
        <v>161</v>
      </c>
    </row>
    <row r="276" s="14" customFormat="1">
      <c r="A276" s="14"/>
      <c r="B276" s="237"/>
      <c r="C276" s="238"/>
      <c r="D276" s="224" t="s">
        <v>174</v>
      </c>
      <c r="E276" s="239" t="s">
        <v>21</v>
      </c>
      <c r="F276" s="240" t="s">
        <v>177</v>
      </c>
      <c r="G276" s="238"/>
      <c r="H276" s="241">
        <v>45.899999999999999</v>
      </c>
      <c r="I276" s="242"/>
      <c r="J276" s="238"/>
      <c r="K276" s="238"/>
      <c r="L276" s="243"/>
      <c r="M276" s="244"/>
      <c r="N276" s="245"/>
      <c r="O276" s="245"/>
      <c r="P276" s="245"/>
      <c r="Q276" s="245"/>
      <c r="R276" s="245"/>
      <c r="S276" s="245"/>
      <c r="T276" s="246"/>
      <c r="U276" s="14"/>
      <c r="V276" s="14"/>
      <c r="W276" s="14"/>
      <c r="X276" s="14"/>
      <c r="Y276" s="14"/>
      <c r="Z276" s="14"/>
      <c r="AA276" s="14"/>
      <c r="AB276" s="14"/>
      <c r="AC276" s="14"/>
      <c r="AD276" s="14"/>
      <c r="AE276" s="14"/>
      <c r="AT276" s="247" t="s">
        <v>174</v>
      </c>
      <c r="AU276" s="247" t="s">
        <v>87</v>
      </c>
      <c r="AV276" s="14" t="s">
        <v>168</v>
      </c>
      <c r="AW276" s="14" t="s">
        <v>38</v>
      </c>
      <c r="AX276" s="14" t="s">
        <v>85</v>
      </c>
      <c r="AY276" s="247" t="s">
        <v>161</v>
      </c>
    </row>
    <row r="277" s="2" customFormat="1" ht="24.15" customHeight="1">
      <c r="A277" s="40"/>
      <c r="B277" s="41"/>
      <c r="C277" s="206" t="s">
        <v>428</v>
      </c>
      <c r="D277" s="206" t="s">
        <v>163</v>
      </c>
      <c r="E277" s="207" t="s">
        <v>452</v>
      </c>
      <c r="F277" s="208" t="s">
        <v>453</v>
      </c>
      <c r="G277" s="209" t="s">
        <v>232</v>
      </c>
      <c r="H277" s="210">
        <v>6</v>
      </c>
      <c r="I277" s="211"/>
      <c r="J277" s="212">
        <f>ROUND(I277*H277,2)</f>
        <v>0</v>
      </c>
      <c r="K277" s="208" t="s">
        <v>167</v>
      </c>
      <c r="L277" s="46"/>
      <c r="M277" s="213" t="s">
        <v>21</v>
      </c>
      <c r="N277" s="214" t="s">
        <v>48</v>
      </c>
      <c r="O277" s="86"/>
      <c r="P277" s="215">
        <f>O277*H277</f>
        <v>0</v>
      </c>
      <c r="Q277" s="215">
        <v>0.00068000000000000005</v>
      </c>
      <c r="R277" s="215">
        <f>Q277*H277</f>
        <v>0.0040800000000000003</v>
      </c>
      <c r="S277" s="215">
        <v>0</v>
      </c>
      <c r="T277" s="216">
        <f>S277*H277</f>
        <v>0</v>
      </c>
      <c r="U277" s="40"/>
      <c r="V277" s="40"/>
      <c r="W277" s="40"/>
      <c r="X277" s="40"/>
      <c r="Y277" s="40"/>
      <c r="Z277" s="40"/>
      <c r="AA277" s="40"/>
      <c r="AB277" s="40"/>
      <c r="AC277" s="40"/>
      <c r="AD277" s="40"/>
      <c r="AE277" s="40"/>
      <c r="AR277" s="217" t="s">
        <v>168</v>
      </c>
      <c r="AT277" s="217" t="s">
        <v>163</v>
      </c>
      <c r="AU277" s="217" t="s">
        <v>87</v>
      </c>
      <c r="AY277" s="19" t="s">
        <v>161</v>
      </c>
      <c r="BE277" s="218">
        <f>IF(N277="základní",J277,0)</f>
        <v>0</v>
      </c>
      <c r="BF277" s="218">
        <f>IF(N277="snížená",J277,0)</f>
        <v>0</v>
      </c>
      <c r="BG277" s="218">
        <f>IF(N277="zákl. přenesená",J277,0)</f>
        <v>0</v>
      </c>
      <c r="BH277" s="218">
        <f>IF(N277="sníž. přenesená",J277,0)</f>
        <v>0</v>
      </c>
      <c r="BI277" s="218">
        <f>IF(N277="nulová",J277,0)</f>
        <v>0</v>
      </c>
      <c r="BJ277" s="19" t="s">
        <v>85</v>
      </c>
      <c r="BK277" s="218">
        <f>ROUND(I277*H277,2)</f>
        <v>0</v>
      </c>
      <c r="BL277" s="19" t="s">
        <v>168</v>
      </c>
      <c r="BM277" s="217" t="s">
        <v>1331</v>
      </c>
    </row>
    <row r="278" s="2" customFormat="1">
      <c r="A278" s="40"/>
      <c r="B278" s="41"/>
      <c r="C278" s="42"/>
      <c r="D278" s="219" t="s">
        <v>170</v>
      </c>
      <c r="E278" s="42"/>
      <c r="F278" s="220" t="s">
        <v>455</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170</v>
      </c>
      <c r="AU278" s="19" t="s">
        <v>87</v>
      </c>
    </row>
    <row r="279" s="2" customFormat="1">
      <c r="A279" s="40"/>
      <c r="B279" s="41"/>
      <c r="C279" s="42"/>
      <c r="D279" s="224" t="s">
        <v>172</v>
      </c>
      <c r="E279" s="42"/>
      <c r="F279" s="225" t="s">
        <v>406</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172</v>
      </c>
      <c r="AU279" s="19" t="s">
        <v>87</v>
      </c>
    </row>
    <row r="280" s="13" customFormat="1">
      <c r="A280" s="13"/>
      <c r="B280" s="226"/>
      <c r="C280" s="227"/>
      <c r="D280" s="224" t="s">
        <v>174</v>
      </c>
      <c r="E280" s="228" t="s">
        <v>21</v>
      </c>
      <c r="F280" s="229" t="s">
        <v>1332</v>
      </c>
      <c r="G280" s="227"/>
      <c r="H280" s="230">
        <v>4</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174</v>
      </c>
      <c r="AU280" s="236" t="s">
        <v>87</v>
      </c>
      <c r="AV280" s="13" t="s">
        <v>87</v>
      </c>
      <c r="AW280" s="13" t="s">
        <v>38</v>
      </c>
      <c r="AX280" s="13" t="s">
        <v>77</v>
      </c>
      <c r="AY280" s="236" t="s">
        <v>161</v>
      </c>
    </row>
    <row r="281" s="13" customFormat="1">
      <c r="A281" s="13"/>
      <c r="B281" s="226"/>
      <c r="C281" s="227"/>
      <c r="D281" s="224" t="s">
        <v>174</v>
      </c>
      <c r="E281" s="228" t="s">
        <v>21</v>
      </c>
      <c r="F281" s="229" t="s">
        <v>1333</v>
      </c>
      <c r="G281" s="227"/>
      <c r="H281" s="230">
        <v>2</v>
      </c>
      <c r="I281" s="231"/>
      <c r="J281" s="227"/>
      <c r="K281" s="227"/>
      <c r="L281" s="232"/>
      <c r="M281" s="233"/>
      <c r="N281" s="234"/>
      <c r="O281" s="234"/>
      <c r="P281" s="234"/>
      <c r="Q281" s="234"/>
      <c r="R281" s="234"/>
      <c r="S281" s="234"/>
      <c r="T281" s="235"/>
      <c r="U281" s="13"/>
      <c r="V281" s="13"/>
      <c r="W281" s="13"/>
      <c r="X281" s="13"/>
      <c r="Y281" s="13"/>
      <c r="Z281" s="13"/>
      <c r="AA281" s="13"/>
      <c r="AB281" s="13"/>
      <c r="AC281" s="13"/>
      <c r="AD281" s="13"/>
      <c r="AE281" s="13"/>
      <c r="AT281" s="236" t="s">
        <v>174</v>
      </c>
      <c r="AU281" s="236" t="s">
        <v>87</v>
      </c>
      <c r="AV281" s="13" t="s">
        <v>87</v>
      </c>
      <c r="AW281" s="13" t="s">
        <v>38</v>
      </c>
      <c r="AX281" s="13" t="s">
        <v>77</v>
      </c>
      <c r="AY281" s="236" t="s">
        <v>161</v>
      </c>
    </row>
    <row r="282" s="14" customFormat="1">
      <c r="A282" s="14"/>
      <c r="B282" s="237"/>
      <c r="C282" s="238"/>
      <c r="D282" s="224" t="s">
        <v>174</v>
      </c>
      <c r="E282" s="239" t="s">
        <v>21</v>
      </c>
      <c r="F282" s="240" t="s">
        <v>177</v>
      </c>
      <c r="G282" s="238"/>
      <c r="H282" s="241">
        <v>6</v>
      </c>
      <c r="I282" s="242"/>
      <c r="J282" s="238"/>
      <c r="K282" s="238"/>
      <c r="L282" s="243"/>
      <c r="M282" s="244"/>
      <c r="N282" s="245"/>
      <c r="O282" s="245"/>
      <c r="P282" s="245"/>
      <c r="Q282" s="245"/>
      <c r="R282" s="245"/>
      <c r="S282" s="245"/>
      <c r="T282" s="246"/>
      <c r="U282" s="14"/>
      <c r="V282" s="14"/>
      <c r="W282" s="14"/>
      <c r="X282" s="14"/>
      <c r="Y282" s="14"/>
      <c r="Z282" s="14"/>
      <c r="AA282" s="14"/>
      <c r="AB282" s="14"/>
      <c r="AC282" s="14"/>
      <c r="AD282" s="14"/>
      <c r="AE282" s="14"/>
      <c r="AT282" s="247" t="s">
        <v>174</v>
      </c>
      <c r="AU282" s="247" t="s">
        <v>87</v>
      </c>
      <c r="AV282" s="14" t="s">
        <v>168</v>
      </c>
      <c r="AW282" s="14" t="s">
        <v>38</v>
      </c>
      <c r="AX282" s="14" t="s">
        <v>85</v>
      </c>
      <c r="AY282" s="247" t="s">
        <v>161</v>
      </c>
    </row>
    <row r="283" s="2" customFormat="1" ht="16.5" customHeight="1">
      <c r="A283" s="40"/>
      <c r="B283" s="41"/>
      <c r="C283" s="248" t="s">
        <v>435</v>
      </c>
      <c r="D283" s="248" t="s">
        <v>178</v>
      </c>
      <c r="E283" s="249" t="s">
        <v>436</v>
      </c>
      <c r="F283" s="250" t="s">
        <v>1334</v>
      </c>
      <c r="G283" s="251" t="s">
        <v>201</v>
      </c>
      <c r="H283" s="252">
        <v>21.800000000000001</v>
      </c>
      <c r="I283" s="253"/>
      <c r="J283" s="254">
        <f>ROUND(I283*H283,2)</f>
        <v>0</v>
      </c>
      <c r="K283" s="250" t="s">
        <v>21</v>
      </c>
      <c r="L283" s="255"/>
      <c r="M283" s="256" t="s">
        <v>21</v>
      </c>
      <c r="N283" s="257" t="s">
        <v>48</v>
      </c>
      <c r="O283" s="86"/>
      <c r="P283" s="215">
        <f>O283*H283</f>
        <v>0</v>
      </c>
      <c r="Q283" s="215">
        <v>0.021000000000000001</v>
      </c>
      <c r="R283" s="215">
        <f>Q283*H283</f>
        <v>0.45780000000000004</v>
      </c>
      <c r="S283" s="215">
        <v>0</v>
      </c>
      <c r="T283" s="216">
        <f>S283*H283</f>
        <v>0</v>
      </c>
      <c r="U283" s="40"/>
      <c r="V283" s="40"/>
      <c r="W283" s="40"/>
      <c r="X283" s="40"/>
      <c r="Y283" s="40"/>
      <c r="Z283" s="40"/>
      <c r="AA283" s="40"/>
      <c r="AB283" s="40"/>
      <c r="AC283" s="40"/>
      <c r="AD283" s="40"/>
      <c r="AE283" s="40"/>
      <c r="AR283" s="217" t="s">
        <v>181</v>
      </c>
      <c r="AT283" s="217" t="s">
        <v>178</v>
      </c>
      <c r="AU283" s="217" t="s">
        <v>87</v>
      </c>
      <c r="AY283" s="19" t="s">
        <v>161</v>
      </c>
      <c r="BE283" s="218">
        <f>IF(N283="základní",J283,0)</f>
        <v>0</v>
      </c>
      <c r="BF283" s="218">
        <f>IF(N283="snížená",J283,0)</f>
        <v>0</v>
      </c>
      <c r="BG283" s="218">
        <f>IF(N283="zákl. přenesená",J283,0)</f>
        <v>0</v>
      </c>
      <c r="BH283" s="218">
        <f>IF(N283="sníž. přenesená",J283,0)</f>
        <v>0</v>
      </c>
      <c r="BI283" s="218">
        <f>IF(N283="nulová",J283,0)</f>
        <v>0</v>
      </c>
      <c r="BJ283" s="19" t="s">
        <v>85</v>
      </c>
      <c r="BK283" s="218">
        <f>ROUND(I283*H283,2)</f>
        <v>0</v>
      </c>
      <c r="BL283" s="19" t="s">
        <v>168</v>
      </c>
      <c r="BM283" s="217" t="s">
        <v>1335</v>
      </c>
    </row>
    <row r="284" s="2" customFormat="1">
      <c r="A284" s="40"/>
      <c r="B284" s="41"/>
      <c r="C284" s="42"/>
      <c r="D284" s="224" t="s">
        <v>183</v>
      </c>
      <c r="E284" s="42"/>
      <c r="F284" s="225" t="s">
        <v>1336</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9" t="s">
        <v>183</v>
      </c>
      <c r="AU284" s="19" t="s">
        <v>87</v>
      </c>
    </row>
    <row r="285" s="13" customFormat="1">
      <c r="A285" s="13"/>
      <c r="B285" s="226"/>
      <c r="C285" s="227"/>
      <c r="D285" s="224" t="s">
        <v>174</v>
      </c>
      <c r="E285" s="228" t="s">
        <v>21</v>
      </c>
      <c r="F285" s="229" t="s">
        <v>1337</v>
      </c>
      <c r="G285" s="227"/>
      <c r="H285" s="230">
        <v>12.6</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174</v>
      </c>
      <c r="AU285" s="236" t="s">
        <v>87</v>
      </c>
      <c r="AV285" s="13" t="s">
        <v>87</v>
      </c>
      <c r="AW285" s="13" t="s">
        <v>38</v>
      </c>
      <c r="AX285" s="13" t="s">
        <v>77</v>
      </c>
      <c r="AY285" s="236" t="s">
        <v>161</v>
      </c>
    </row>
    <row r="286" s="13" customFormat="1">
      <c r="A286" s="13"/>
      <c r="B286" s="226"/>
      <c r="C286" s="227"/>
      <c r="D286" s="224" t="s">
        <v>174</v>
      </c>
      <c r="E286" s="228" t="s">
        <v>21</v>
      </c>
      <c r="F286" s="229" t="s">
        <v>1338</v>
      </c>
      <c r="G286" s="227"/>
      <c r="H286" s="230">
        <v>9.1999999999999993</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174</v>
      </c>
      <c r="AU286" s="236" t="s">
        <v>87</v>
      </c>
      <c r="AV286" s="13" t="s">
        <v>87</v>
      </c>
      <c r="AW286" s="13" t="s">
        <v>38</v>
      </c>
      <c r="AX286" s="13" t="s">
        <v>77</v>
      </c>
      <c r="AY286" s="236" t="s">
        <v>161</v>
      </c>
    </row>
    <row r="287" s="14" customFormat="1">
      <c r="A287" s="14"/>
      <c r="B287" s="237"/>
      <c r="C287" s="238"/>
      <c r="D287" s="224" t="s">
        <v>174</v>
      </c>
      <c r="E287" s="239" t="s">
        <v>21</v>
      </c>
      <c r="F287" s="240" t="s">
        <v>177</v>
      </c>
      <c r="G287" s="238"/>
      <c r="H287" s="241">
        <v>21.800000000000001</v>
      </c>
      <c r="I287" s="242"/>
      <c r="J287" s="238"/>
      <c r="K287" s="238"/>
      <c r="L287" s="243"/>
      <c r="M287" s="244"/>
      <c r="N287" s="245"/>
      <c r="O287" s="245"/>
      <c r="P287" s="245"/>
      <c r="Q287" s="245"/>
      <c r="R287" s="245"/>
      <c r="S287" s="245"/>
      <c r="T287" s="246"/>
      <c r="U287" s="14"/>
      <c r="V287" s="14"/>
      <c r="W287" s="14"/>
      <c r="X287" s="14"/>
      <c r="Y287" s="14"/>
      <c r="Z287" s="14"/>
      <c r="AA287" s="14"/>
      <c r="AB287" s="14"/>
      <c r="AC287" s="14"/>
      <c r="AD287" s="14"/>
      <c r="AE287" s="14"/>
      <c r="AT287" s="247" t="s">
        <v>174</v>
      </c>
      <c r="AU287" s="247" t="s">
        <v>87</v>
      </c>
      <c r="AV287" s="14" t="s">
        <v>168</v>
      </c>
      <c r="AW287" s="14" t="s">
        <v>38</v>
      </c>
      <c r="AX287" s="14" t="s">
        <v>85</v>
      </c>
      <c r="AY287" s="247" t="s">
        <v>161</v>
      </c>
    </row>
    <row r="288" s="2" customFormat="1" ht="24.15" customHeight="1">
      <c r="A288" s="40"/>
      <c r="B288" s="41"/>
      <c r="C288" s="206" t="s">
        <v>442</v>
      </c>
      <c r="D288" s="206" t="s">
        <v>163</v>
      </c>
      <c r="E288" s="207" t="s">
        <v>1339</v>
      </c>
      <c r="F288" s="208" t="s">
        <v>1340</v>
      </c>
      <c r="G288" s="209" t="s">
        <v>232</v>
      </c>
      <c r="H288" s="210">
        <v>4</v>
      </c>
      <c r="I288" s="211"/>
      <c r="J288" s="212">
        <f>ROUND(I288*H288,2)</f>
        <v>0</v>
      </c>
      <c r="K288" s="208" t="s">
        <v>167</v>
      </c>
      <c r="L288" s="46"/>
      <c r="M288" s="213" t="s">
        <v>21</v>
      </c>
      <c r="N288" s="214" t="s">
        <v>48</v>
      </c>
      <c r="O288" s="86"/>
      <c r="P288" s="215">
        <f>O288*H288</f>
        <v>0</v>
      </c>
      <c r="Q288" s="215">
        <v>4.0000000000000003E-05</v>
      </c>
      <c r="R288" s="215">
        <f>Q288*H288</f>
        <v>0.00016000000000000001</v>
      </c>
      <c r="S288" s="215">
        <v>0</v>
      </c>
      <c r="T288" s="216">
        <f>S288*H288</f>
        <v>0</v>
      </c>
      <c r="U288" s="40"/>
      <c r="V288" s="40"/>
      <c r="W288" s="40"/>
      <c r="X288" s="40"/>
      <c r="Y288" s="40"/>
      <c r="Z288" s="40"/>
      <c r="AA288" s="40"/>
      <c r="AB288" s="40"/>
      <c r="AC288" s="40"/>
      <c r="AD288" s="40"/>
      <c r="AE288" s="40"/>
      <c r="AR288" s="217" t="s">
        <v>168</v>
      </c>
      <c r="AT288" s="217" t="s">
        <v>163</v>
      </c>
      <c r="AU288" s="217" t="s">
        <v>87</v>
      </c>
      <c r="AY288" s="19" t="s">
        <v>161</v>
      </c>
      <c r="BE288" s="218">
        <f>IF(N288="základní",J288,0)</f>
        <v>0</v>
      </c>
      <c r="BF288" s="218">
        <f>IF(N288="snížená",J288,0)</f>
        <v>0</v>
      </c>
      <c r="BG288" s="218">
        <f>IF(N288="zákl. přenesená",J288,0)</f>
        <v>0</v>
      </c>
      <c r="BH288" s="218">
        <f>IF(N288="sníž. přenesená",J288,0)</f>
        <v>0</v>
      </c>
      <c r="BI288" s="218">
        <f>IF(N288="nulová",J288,0)</f>
        <v>0</v>
      </c>
      <c r="BJ288" s="19" t="s">
        <v>85</v>
      </c>
      <c r="BK288" s="218">
        <f>ROUND(I288*H288,2)</f>
        <v>0</v>
      </c>
      <c r="BL288" s="19" t="s">
        <v>168</v>
      </c>
      <c r="BM288" s="217" t="s">
        <v>1341</v>
      </c>
    </row>
    <row r="289" s="2" customFormat="1">
      <c r="A289" s="40"/>
      <c r="B289" s="41"/>
      <c r="C289" s="42"/>
      <c r="D289" s="219" t="s">
        <v>170</v>
      </c>
      <c r="E289" s="42"/>
      <c r="F289" s="220" t="s">
        <v>1342</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170</v>
      </c>
      <c r="AU289" s="19" t="s">
        <v>87</v>
      </c>
    </row>
    <row r="290" s="2" customFormat="1">
      <c r="A290" s="40"/>
      <c r="B290" s="41"/>
      <c r="C290" s="42"/>
      <c r="D290" s="224" t="s">
        <v>172</v>
      </c>
      <c r="E290" s="42"/>
      <c r="F290" s="225" t="s">
        <v>1343</v>
      </c>
      <c r="G290" s="42"/>
      <c r="H290" s="42"/>
      <c r="I290" s="221"/>
      <c r="J290" s="42"/>
      <c r="K290" s="42"/>
      <c r="L290" s="46"/>
      <c r="M290" s="222"/>
      <c r="N290" s="223"/>
      <c r="O290" s="86"/>
      <c r="P290" s="86"/>
      <c r="Q290" s="86"/>
      <c r="R290" s="86"/>
      <c r="S290" s="86"/>
      <c r="T290" s="87"/>
      <c r="U290" s="40"/>
      <c r="V290" s="40"/>
      <c r="W290" s="40"/>
      <c r="X290" s="40"/>
      <c r="Y290" s="40"/>
      <c r="Z290" s="40"/>
      <c r="AA290" s="40"/>
      <c r="AB290" s="40"/>
      <c r="AC290" s="40"/>
      <c r="AD290" s="40"/>
      <c r="AE290" s="40"/>
      <c r="AT290" s="19" t="s">
        <v>172</v>
      </c>
      <c r="AU290" s="19" t="s">
        <v>87</v>
      </c>
    </row>
    <row r="291" s="13" customFormat="1">
      <c r="A291" s="13"/>
      <c r="B291" s="226"/>
      <c r="C291" s="227"/>
      <c r="D291" s="224" t="s">
        <v>174</v>
      </c>
      <c r="E291" s="228" t="s">
        <v>21</v>
      </c>
      <c r="F291" s="229" t="s">
        <v>1344</v>
      </c>
      <c r="G291" s="227"/>
      <c r="H291" s="230">
        <v>4</v>
      </c>
      <c r="I291" s="231"/>
      <c r="J291" s="227"/>
      <c r="K291" s="227"/>
      <c r="L291" s="232"/>
      <c r="M291" s="233"/>
      <c r="N291" s="234"/>
      <c r="O291" s="234"/>
      <c r="P291" s="234"/>
      <c r="Q291" s="234"/>
      <c r="R291" s="234"/>
      <c r="S291" s="234"/>
      <c r="T291" s="235"/>
      <c r="U291" s="13"/>
      <c r="V291" s="13"/>
      <c r="W291" s="13"/>
      <c r="X291" s="13"/>
      <c r="Y291" s="13"/>
      <c r="Z291" s="13"/>
      <c r="AA291" s="13"/>
      <c r="AB291" s="13"/>
      <c r="AC291" s="13"/>
      <c r="AD291" s="13"/>
      <c r="AE291" s="13"/>
      <c r="AT291" s="236" t="s">
        <v>174</v>
      </c>
      <c r="AU291" s="236" t="s">
        <v>87</v>
      </c>
      <c r="AV291" s="13" t="s">
        <v>87</v>
      </c>
      <c r="AW291" s="13" t="s">
        <v>38</v>
      </c>
      <c r="AX291" s="13" t="s">
        <v>85</v>
      </c>
      <c r="AY291" s="236" t="s">
        <v>161</v>
      </c>
    </row>
    <row r="292" s="2" customFormat="1" ht="21.75" customHeight="1">
      <c r="A292" s="40"/>
      <c r="B292" s="41"/>
      <c r="C292" s="206" t="s">
        <v>451</v>
      </c>
      <c r="D292" s="206" t="s">
        <v>163</v>
      </c>
      <c r="E292" s="207" t="s">
        <v>1345</v>
      </c>
      <c r="F292" s="208" t="s">
        <v>1346</v>
      </c>
      <c r="G292" s="209" t="s">
        <v>232</v>
      </c>
      <c r="H292" s="210">
        <v>4</v>
      </c>
      <c r="I292" s="211"/>
      <c r="J292" s="212">
        <f>ROUND(I292*H292,2)</f>
        <v>0</v>
      </c>
      <c r="K292" s="208" t="s">
        <v>167</v>
      </c>
      <c r="L292" s="46"/>
      <c r="M292" s="213" t="s">
        <v>21</v>
      </c>
      <c r="N292" s="214" t="s">
        <v>48</v>
      </c>
      <c r="O292" s="86"/>
      <c r="P292" s="215">
        <f>O292*H292</f>
        <v>0</v>
      </c>
      <c r="Q292" s="215">
        <v>0.00027999999999999998</v>
      </c>
      <c r="R292" s="215">
        <f>Q292*H292</f>
        <v>0.0011199999999999999</v>
      </c>
      <c r="S292" s="215">
        <v>0</v>
      </c>
      <c r="T292" s="216">
        <f>S292*H292</f>
        <v>0</v>
      </c>
      <c r="U292" s="40"/>
      <c r="V292" s="40"/>
      <c r="W292" s="40"/>
      <c r="X292" s="40"/>
      <c r="Y292" s="40"/>
      <c r="Z292" s="40"/>
      <c r="AA292" s="40"/>
      <c r="AB292" s="40"/>
      <c r="AC292" s="40"/>
      <c r="AD292" s="40"/>
      <c r="AE292" s="40"/>
      <c r="AR292" s="217" t="s">
        <v>168</v>
      </c>
      <c r="AT292" s="217" t="s">
        <v>163</v>
      </c>
      <c r="AU292" s="217" t="s">
        <v>87</v>
      </c>
      <c r="AY292" s="19" t="s">
        <v>161</v>
      </c>
      <c r="BE292" s="218">
        <f>IF(N292="základní",J292,0)</f>
        <v>0</v>
      </c>
      <c r="BF292" s="218">
        <f>IF(N292="snížená",J292,0)</f>
        <v>0</v>
      </c>
      <c r="BG292" s="218">
        <f>IF(N292="zákl. přenesená",J292,0)</f>
        <v>0</v>
      </c>
      <c r="BH292" s="218">
        <f>IF(N292="sníž. přenesená",J292,0)</f>
        <v>0</v>
      </c>
      <c r="BI292" s="218">
        <f>IF(N292="nulová",J292,0)</f>
        <v>0</v>
      </c>
      <c r="BJ292" s="19" t="s">
        <v>85</v>
      </c>
      <c r="BK292" s="218">
        <f>ROUND(I292*H292,2)</f>
        <v>0</v>
      </c>
      <c r="BL292" s="19" t="s">
        <v>168</v>
      </c>
      <c r="BM292" s="217" t="s">
        <v>1347</v>
      </c>
    </row>
    <row r="293" s="2" customFormat="1">
      <c r="A293" s="40"/>
      <c r="B293" s="41"/>
      <c r="C293" s="42"/>
      <c r="D293" s="219" t="s">
        <v>170</v>
      </c>
      <c r="E293" s="42"/>
      <c r="F293" s="220" t="s">
        <v>1348</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170</v>
      </c>
      <c r="AU293" s="19" t="s">
        <v>87</v>
      </c>
    </row>
    <row r="294" s="2" customFormat="1">
      <c r="A294" s="40"/>
      <c r="B294" s="41"/>
      <c r="C294" s="42"/>
      <c r="D294" s="224" t="s">
        <v>172</v>
      </c>
      <c r="E294" s="42"/>
      <c r="F294" s="225" t="s">
        <v>1343</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9" t="s">
        <v>172</v>
      </c>
      <c r="AU294" s="19" t="s">
        <v>87</v>
      </c>
    </row>
    <row r="295" s="2" customFormat="1" ht="16.5" customHeight="1">
      <c r="A295" s="40"/>
      <c r="B295" s="41"/>
      <c r="C295" s="206" t="s">
        <v>461</v>
      </c>
      <c r="D295" s="206" t="s">
        <v>163</v>
      </c>
      <c r="E295" s="207" t="s">
        <v>1349</v>
      </c>
      <c r="F295" s="208" t="s">
        <v>1350</v>
      </c>
      <c r="G295" s="209" t="s">
        <v>956</v>
      </c>
      <c r="H295" s="210">
        <v>1.21</v>
      </c>
      <c r="I295" s="211"/>
      <c r="J295" s="212">
        <f>ROUND(I295*H295,2)</f>
        <v>0</v>
      </c>
      <c r="K295" s="208" t="s">
        <v>167</v>
      </c>
      <c r="L295" s="46"/>
      <c r="M295" s="213" t="s">
        <v>21</v>
      </c>
      <c r="N295" s="214" t="s">
        <v>48</v>
      </c>
      <c r="O295" s="86"/>
      <c r="P295" s="215">
        <f>O295*H295</f>
        <v>0</v>
      </c>
      <c r="Q295" s="215">
        <v>0.12171</v>
      </c>
      <c r="R295" s="215">
        <f>Q295*H295</f>
        <v>0.14726909999999999</v>
      </c>
      <c r="S295" s="215">
        <v>2.3999999999999999</v>
      </c>
      <c r="T295" s="216">
        <f>S295*H295</f>
        <v>2.9039999999999999</v>
      </c>
      <c r="U295" s="40"/>
      <c r="V295" s="40"/>
      <c r="W295" s="40"/>
      <c r="X295" s="40"/>
      <c r="Y295" s="40"/>
      <c r="Z295" s="40"/>
      <c r="AA295" s="40"/>
      <c r="AB295" s="40"/>
      <c r="AC295" s="40"/>
      <c r="AD295" s="40"/>
      <c r="AE295" s="40"/>
      <c r="AR295" s="217" t="s">
        <v>168</v>
      </c>
      <c r="AT295" s="217" t="s">
        <v>163</v>
      </c>
      <c r="AU295" s="217" t="s">
        <v>87</v>
      </c>
      <c r="AY295" s="19" t="s">
        <v>161</v>
      </c>
      <c r="BE295" s="218">
        <f>IF(N295="základní",J295,0)</f>
        <v>0</v>
      </c>
      <c r="BF295" s="218">
        <f>IF(N295="snížená",J295,0)</f>
        <v>0</v>
      </c>
      <c r="BG295" s="218">
        <f>IF(N295="zákl. přenesená",J295,0)</f>
        <v>0</v>
      </c>
      <c r="BH295" s="218">
        <f>IF(N295="sníž. přenesená",J295,0)</f>
        <v>0</v>
      </c>
      <c r="BI295" s="218">
        <f>IF(N295="nulová",J295,0)</f>
        <v>0</v>
      </c>
      <c r="BJ295" s="19" t="s">
        <v>85</v>
      </c>
      <c r="BK295" s="218">
        <f>ROUND(I295*H295,2)</f>
        <v>0</v>
      </c>
      <c r="BL295" s="19" t="s">
        <v>168</v>
      </c>
      <c r="BM295" s="217" t="s">
        <v>1351</v>
      </c>
    </row>
    <row r="296" s="2" customFormat="1">
      <c r="A296" s="40"/>
      <c r="B296" s="41"/>
      <c r="C296" s="42"/>
      <c r="D296" s="219" t="s">
        <v>170</v>
      </c>
      <c r="E296" s="42"/>
      <c r="F296" s="220" t="s">
        <v>1352</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170</v>
      </c>
      <c r="AU296" s="19" t="s">
        <v>87</v>
      </c>
    </row>
    <row r="297" s="2" customFormat="1">
      <c r="A297" s="40"/>
      <c r="B297" s="41"/>
      <c r="C297" s="42"/>
      <c r="D297" s="224" t="s">
        <v>172</v>
      </c>
      <c r="E297" s="42"/>
      <c r="F297" s="225" t="s">
        <v>1353</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9" t="s">
        <v>172</v>
      </c>
      <c r="AU297" s="19" t="s">
        <v>87</v>
      </c>
    </row>
    <row r="298" s="13" customFormat="1">
      <c r="A298" s="13"/>
      <c r="B298" s="226"/>
      <c r="C298" s="227"/>
      <c r="D298" s="224" t="s">
        <v>174</v>
      </c>
      <c r="E298" s="228" t="s">
        <v>21</v>
      </c>
      <c r="F298" s="229" t="s">
        <v>1354</v>
      </c>
      <c r="G298" s="227"/>
      <c r="H298" s="230">
        <v>1.21</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174</v>
      </c>
      <c r="AU298" s="236" t="s">
        <v>87</v>
      </c>
      <c r="AV298" s="13" t="s">
        <v>87</v>
      </c>
      <c r="AW298" s="13" t="s">
        <v>38</v>
      </c>
      <c r="AX298" s="13" t="s">
        <v>85</v>
      </c>
      <c r="AY298" s="236" t="s">
        <v>161</v>
      </c>
    </row>
    <row r="299" s="2" customFormat="1" ht="16.5" customHeight="1">
      <c r="A299" s="40"/>
      <c r="B299" s="41"/>
      <c r="C299" s="206" t="s">
        <v>466</v>
      </c>
      <c r="D299" s="206" t="s">
        <v>163</v>
      </c>
      <c r="E299" s="207" t="s">
        <v>1355</v>
      </c>
      <c r="F299" s="208" t="s">
        <v>1356</v>
      </c>
      <c r="G299" s="209" t="s">
        <v>201</v>
      </c>
      <c r="H299" s="210">
        <v>7.5</v>
      </c>
      <c r="I299" s="211"/>
      <c r="J299" s="212">
        <f>ROUND(I299*H299,2)</f>
        <v>0</v>
      </c>
      <c r="K299" s="208" t="s">
        <v>167</v>
      </c>
      <c r="L299" s="46"/>
      <c r="M299" s="213" t="s">
        <v>21</v>
      </c>
      <c r="N299" s="214" t="s">
        <v>48</v>
      </c>
      <c r="O299" s="86"/>
      <c r="P299" s="215">
        <f>O299*H299</f>
        <v>0</v>
      </c>
      <c r="Q299" s="215">
        <v>8.0000000000000007E-05</v>
      </c>
      <c r="R299" s="215">
        <f>Q299*H299</f>
        <v>0.00060000000000000006</v>
      </c>
      <c r="S299" s="215">
        <v>0.017999999999999999</v>
      </c>
      <c r="T299" s="216">
        <f>S299*H299</f>
        <v>0.13499999999999998</v>
      </c>
      <c r="U299" s="40"/>
      <c r="V299" s="40"/>
      <c r="W299" s="40"/>
      <c r="X299" s="40"/>
      <c r="Y299" s="40"/>
      <c r="Z299" s="40"/>
      <c r="AA299" s="40"/>
      <c r="AB299" s="40"/>
      <c r="AC299" s="40"/>
      <c r="AD299" s="40"/>
      <c r="AE299" s="40"/>
      <c r="AR299" s="217" t="s">
        <v>168</v>
      </c>
      <c r="AT299" s="217" t="s">
        <v>163</v>
      </c>
      <c r="AU299" s="217" t="s">
        <v>87</v>
      </c>
      <c r="AY299" s="19" t="s">
        <v>161</v>
      </c>
      <c r="BE299" s="218">
        <f>IF(N299="základní",J299,0)</f>
        <v>0</v>
      </c>
      <c r="BF299" s="218">
        <f>IF(N299="snížená",J299,0)</f>
        <v>0</v>
      </c>
      <c r="BG299" s="218">
        <f>IF(N299="zákl. přenesená",J299,0)</f>
        <v>0</v>
      </c>
      <c r="BH299" s="218">
        <f>IF(N299="sníž. přenesená",J299,0)</f>
        <v>0</v>
      </c>
      <c r="BI299" s="218">
        <f>IF(N299="nulová",J299,0)</f>
        <v>0</v>
      </c>
      <c r="BJ299" s="19" t="s">
        <v>85</v>
      </c>
      <c r="BK299" s="218">
        <f>ROUND(I299*H299,2)</f>
        <v>0</v>
      </c>
      <c r="BL299" s="19" t="s">
        <v>168</v>
      </c>
      <c r="BM299" s="217" t="s">
        <v>1357</v>
      </c>
    </row>
    <row r="300" s="2" customFormat="1">
      <c r="A300" s="40"/>
      <c r="B300" s="41"/>
      <c r="C300" s="42"/>
      <c r="D300" s="219" t="s">
        <v>170</v>
      </c>
      <c r="E300" s="42"/>
      <c r="F300" s="220" t="s">
        <v>1358</v>
      </c>
      <c r="G300" s="42"/>
      <c r="H300" s="42"/>
      <c r="I300" s="221"/>
      <c r="J300" s="42"/>
      <c r="K300" s="42"/>
      <c r="L300" s="46"/>
      <c r="M300" s="222"/>
      <c r="N300" s="223"/>
      <c r="O300" s="86"/>
      <c r="P300" s="86"/>
      <c r="Q300" s="86"/>
      <c r="R300" s="86"/>
      <c r="S300" s="86"/>
      <c r="T300" s="87"/>
      <c r="U300" s="40"/>
      <c r="V300" s="40"/>
      <c r="W300" s="40"/>
      <c r="X300" s="40"/>
      <c r="Y300" s="40"/>
      <c r="Z300" s="40"/>
      <c r="AA300" s="40"/>
      <c r="AB300" s="40"/>
      <c r="AC300" s="40"/>
      <c r="AD300" s="40"/>
      <c r="AE300" s="40"/>
      <c r="AT300" s="19" t="s">
        <v>170</v>
      </c>
      <c r="AU300" s="19" t="s">
        <v>87</v>
      </c>
    </row>
    <row r="301" s="13" customFormat="1">
      <c r="A301" s="13"/>
      <c r="B301" s="226"/>
      <c r="C301" s="227"/>
      <c r="D301" s="224" t="s">
        <v>174</v>
      </c>
      <c r="E301" s="228" t="s">
        <v>21</v>
      </c>
      <c r="F301" s="229" t="s">
        <v>1359</v>
      </c>
      <c r="G301" s="227"/>
      <c r="H301" s="230">
        <v>7.5</v>
      </c>
      <c r="I301" s="231"/>
      <c r="J301" s="227"/>
      <c r="K301" s="227"/>
      <c r="L301" s="232"/>
      <c r="M301" s="233"/>
      <c r="N301" s="234"/>
      <c r="O301" s="234"/>
      <c r="P301" s="234"/>
      <c r="Q301" s="234"/>
      <c r="R301" s="234"/>
      <c r="S301" s="234"/>
      <c r="T301" s="235"/>
      <c r="U301" s="13"/>
      <c r="V301" s="13"/>
      <c r="W301" s="13"/>
      <c r="X301" s="13"/>
      <c r="Y301" s="13"/>
      <c r="Z301" s="13"/>
      <c r="AA301" s="13"/>
      <c r="AB301" s="13"/>
      <c r="AC301" s="13"/>
      <c r="AD301" s="13"/>
      <c r="AE301" s="13"/>
      <c r="AT301" s="236" t="s">
        <v>174</v>
      </c>
      <c r="AU301" s="236" t="s">
        <v>87</v>
      </c>
      <c r="AV301" s="13" t="s">
        <v>87</v>
      </c>
      <c r="AW301" s="13" t="s">
        <v>38</v>
      </c>
      <c r="AX301" s="13" t="s">
        <v>85</v>
      </c>
      <c r="AY301" s="236" t="s">
        <v>161</v>
      </c>
    </row>
    <row r="302" s="12" customFormat="1" ht="22.8" customHeight="1">
      <c r="A302" s="12"/>
      <c r="B302" s="190"/>
      <c r="C302" s="191"/>
      <c r="D302" s="192" t="s">
        <v>76</v>
      </c>
      <c r="E302" s="204" t="s">
        <v>1159</v>
      </c>
      <c r="F302" s="204" t="s">
        <v>1160</v>
      </c>
      <c r="G302" s="191"/>
      <c r="H302" s="191"/>
      <c r="I302" s="194"/>
      <c r="J302" s="205">
        <f>BK302</f>
        <v>0</v>
      </c>
      <c r="K302" s="191"/>
      <c r="L302" s="196"/>
      <c r="M302" s="197"/>
      <c r="N302" s="198"/>
      <c r="O302" s="198"/>
      <c r="P302" s="199">
        <f>SUM(P303:P319)</f>
        <v>0</v>
      </c>
      <c r="Q302" s="198"/>
      <c r="R302" s="199">
        <f>SUM(R303:R319)</f>
        <v>0</v>
      </c>
      <c r="S302" s="198"/>
      <c r="T302" s="200">
        <f>SUM(T303:T319)</f>
        <v>0</v>
      </c>
      <c r="U302" s="12"/>
      <c r="V302" s="12"/>
      <c r="W302" s="12"/>
      <c r="X302" s="12"/>
      <c r="Y302" s="12"/>
      <c r="Z302" s="12"/>
      <c r="AA302" s="12"/>
      <c r="AB302" s="12"/>
      <c r="AC302" s="12"/>
      <c r="AD302" s="12"/>
      <c r="AE302" s="12"/>
      <c r="AR302" s="201" t="s">
        <v>85</v>
      </c>
      <c r="AT302" s="202" t="s">
        <v>76</v>
      </c>
      <c r="AU302" s="202" t="s">
        <v>85</v>
      </c>
      <c r="AY302" s="201" t="s">
        <v>161</v>
      </c>
      <c r="BK302" s="203">
        <f>SUM(BK303:BK319)</f>
        <v>0</v>
      </c>
    </row>
    <row r="303" s="2" customFormat="1" ht="16.5" customHeight="1">
      <c r="A303" s="40"/>
      <c r="B303" s="41"/>
      <c r="C303" s="206" t="s">
        <v>473</v>
      </c>
      <c r="D303" s="206" t="s">
        <v>163</v>
      </c>
      <c r="E303" s="207" t="s">
        <v>1161</v>
      </c>
      <c r="F303" s="208" t="s">
        <v>1162</v>
      </c>
      <c r="G303" s="209" t="s">
        <v>166</v>
      </c>
      <c r="H303" s="210">
        <v>208.56</v>
      </c>
      <c r="I303" s="211"/>
      <c r="J303" s="212">
        <f>ROUND(I303*H303,2)</f>
        <v>0</v>
      </c>
      <c r="K303" s="208" t="s">
        <v>21</v>
      </c>
      <c r="L303" s="46"/>
      <c r="M303" s="213" t="s">
        <v>21</v>
      </c>
      <c r="N303" s="214" t="s">
        <v>48</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168</v>
      </c>
      <c r="AT303" s="217" t="s">
        <v>163</v>
      </c>
      <c r="AU303" s="217" t="s">
        <v>87</v>
      </c>
      <c r="AY303" s="19" t="s">
        <v>161</v>
      </c>
      <c r="BE303" s="218">
        <f>IF(N303="základní",J303,0)</f>
        <v>0</v>
      </c>
      <c r="BF303" s="218">
        <f>IF(N303="snížená",J303,0)</f>
        <v>0</v>
      </c>
      <c r="BG303" s="218">
        <f>IF(N303="zákl. přenesená",J303,0)</f>
        <v>0</v>
      </c>
      <c r="BH303" s="218">
        <f>IF(N303="sníž. přenesená",J303,0)</f>
        <v>0</v>
      </c>
      <c r="BI303" s="218">
        <f>IF(N303="nulová",J303,0)</f>
        <v>0</v>
      </c>
      <c r="BJ303" s="19" t="s">
        <v>85</v>
      </c>
      <c r="BK303" s="218">
        <f>ROUND(I303*H303,2)</f>
        <v>0</v>
      </c>
      <c r="BL303" s="19" t="s">
        <v>168</v>
      </c>
      <c r="BM303" s="217" t="s">
        <v>1360</v>
      </c>
    </row>
    <row r="304" s="13" customFormat="1">
      <c r="A304" s="13"/>
      <c r="B304" s="226"/>
      <c r="C304" s="227"/>
      <c r="D304" s="224" t="s">
        <v>174</v>
      </c>
      <c r="E304" s="228" t="s">
        <v>21</v>
      </c>
      <c r="F304" s="229" t="s">
        <v>1361</v>
      </c>
      <c r="G304" s="227"/>
      <c r="H304" s="230">
        <v>18.280999999999999</v>
      </c>
      <c r="I304" s="231"/>
      <c r="J304" s="227"/>
      <c r="K304" s="227"/>
      <c r="L304" s="232"/>
      <c r="M304" s="233"/>
      <c r="N304" s="234"/>
      <c r="O304" s="234"/>
      <c r="P304" s="234"/>
      <c r="Q304" s="234"/>
      <c r="R304" s="234"/>
      <c r="S304" s="234"/>
      <c r="T304" s="235"/>
      <c r="U304" s="13"/>
      <c r="V304" s="13"/>
      <c r="W304" s="13"/>
      <c r="X304" s="13"/>
      <c r="Y304" s="13"/>
      <c r="Z304" s="13"/>
      <c r="AA304" s="13"/>
      <c r="AB304" s="13"/>
      <c r="AC304" s="13"/>
      <c r="AD304" s="13"/>
      <c r="AE304" s="13"/>
      <c r="AT304" s="236" t="s">
        <v>174</v>
      </c>
      <c r="AU304" s="236" t="s">
        <v>87</v>
      </c>
      <c r="AV304" s="13" t="s">
        <v>87</v>
      </c>
      <c r="AW304" s="13" t="s">
        <v>38</v>
      </c>
      <c r="AX304" s="13" t="s">
        <v>77</v>
      </c>
      <c r="AY304" s="236" t="s">
        <v>161</v>
      </c>
    </row>
    <row r="305" s="13" customFormat="1">
      <c r="A305" s="13"/>
      <c r="B305" s="226"/>
      <c r="C305" s="227"/>
      <c r="D305" s="224" t="s">
        <v>174</v>
      </c>
      <c r="E305" s="228" t="s">
        <v>21</v>
      </c>
      <c r="F305" s="229" t="s">
        <v>1362</v>
      </c>
      <c r="G305" s="227"/>
      <c r="H305" s="230">
        <v>187.375</v>
      </c>
      <c r="I305" s="231"/>
      <c r="J305" s="227"/>
      <c r="K305" s="227"/>
      <c r="L305" s="232"/>
      <c r="M305" s="233"/>
      <c r="N305" s="234"/>
      <c r="O305" s="234"/>
      <c r="P305" s="234"/>
      <c r="Q305" s="234"/>
      <c r="R305" s="234"/>
      <c r="S305" s="234"/>
      <c r="T305" s="235"/>
      <c r="U305" s="13"/>
      <c r="V305" s="13"/>
      <c r="W305" s="13"/>
      <c r="X305" s="13"/>
      <c r="Y305" s="13"/>
      <c r="Z305" s="13"/>
      <c r="AA305" s="13"/>
      <c r="AB305" s="13"/>
      <c r="AC305" s="13"/>
      <c r="AD305" s="13"/>
      <c r="AE305" s="13"/>
      <c r="AT305" s="236" t="s">
        <v>174</v>
      </c>
      <c r="AU305" s="236" t="s">
        <v>87</v>
      </c>
      <c r="AV305" s="13" t="s">
        <v>87</v>
      </c>
      <c r="AW305" s="13" t="s">
        <v>38</v>
      </c>
      <c r="AX305" s="13" t="s">
        <v>77</v>
      </c>
      <c r="AY305" s="236" t="s">
        <v>161</v>
      </c>
    </row>
    <row r="306" s="13" customFormat="1">
      <c r="A306" s="13"/>
      <c r="B306" s="226"/>
      <c r="C306" s="227"/>
      <c r="D306" s="224" t="s">
        <v>174</v>
      </c>
      <c r="E306" s="228" t="s">
        <v>21</v>
      </c>
      <c r="F306" s="229" t="s">
        <v>1363</v>
      </c>
      <c r="G306" s="227"/>
      <c r="H306" s="230">
        <v>2.9039999999999999</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174</v>
      </c>
      <c r="AU306" s="236" t="s">
        <v>87</v>
      </c>
      <c r="AV306" s="13" t="s">
        <v>87</v>
      </c>
      <c r="AW306" s="13" t="s">
        <v>38</v>
      </c>
      <c r="AX306" s="13" t="s">
        <v>77</v>
      </c>
      <c r="AY306" s="236" t="s">
        <v>161</v>
      </c>
    </row>
    <row r="307" s="14" customFormat="1">
      <c r="A307" s="14"/>
      <c r="B307" s="237"/>
      <c r="C307" s="238"/>
      <c r="D307" s="224" t="s">
        <v>174</v>
      </c>
      <c r="E307" s="239" t="s">
        <v>21</v>
      </c>
      <c r="F307" s="240" t="s">
        <v>177</v>
      </c>
      <c r="G307" s="238"/>
      <c r="H307" s="241">
        <v>208.56</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174</v>
      </c>
      <c r="AU307" s="247" t="s">
        <v>87</v>
      </c>
      <c r="AV307" s="14" t="s">
        <v>168</v>
      </c>
      <c r="AW307" s="14" t="s">
        <v>38</v>
      </c>
      <c r="AX307" s="14" t="s">
        <v>85</v>
      </c>
      <c r="AY307" s="247" t="s">
        <v>161</v>
      </c>
    </row>
    <row r="308" s="2" customFormat="1" ht="16.5" customHeight="1">
      <c r="A308" s="40"/>
      <c r="B308" s="41"/>
      <c r="C308" s="206" t="s">
        <v>479</v>
      </c>
      <c r="D308" s="206" t="s">
        <v>163</v>
      </c>
      <c r="E308" s="207" t="s">
        <v>1364</v>
      </c>
      <c r="F308" s="208" t="s">
        <v>1365</v>
      </c>
      <c r="G308" s="209" t="s">
        <v>166</v>
      </c>
      <c r="H308" s="210">
        <v>1.254</v>
      </c>
      <c r="I308" s="211"/>
      <c r="J308" s="212">
        <f>ROUND(I308*H308,2)</f>
        <v>0</v>
      </c>
      <c r="K308" s="208" t="s">
        <v>21</v>
      </c>
      <c r="L308" s="46"/>
      <c r="M308" s="213" t="s">
        <v>21</v>
      </c>
      <c r="N308" s="214" t="s">
        <v>48</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168</v>
      </c>
      <c r="AT308" s="217" t="s">
        <v>163</v>
      </c>
      <c r="AU308" s="217" t="s">
        <v>87</v>
      </c>
      <c r="AY308" s="19" t="s">
        <v>161</v>
      </c>
      <c r="BE308" s="218">
        <f>IF(N308="základní",J308,0)</f>
        <v>0</v>
      </c>
      <c r="BF308" s="218">
        <f>IF(N308="snížená",J308,0)</f>
        <v>0</v>
      </c>
      <c r="BG308" s="218">
        <f>IF(N308="zákl. přenesená",J308,0)</f>
        <v>0</v>
      </c>
      <c r="BH308" s="218">
        <f>IF(N308="sníž. přenesená",J308,0)</f>
        <v>0</v>
      </c>
      <c r="BI308" s="218">
        <f>IF(N308="nulová",J308,0)</f>
        <v>0</v>
      </c>
      <c r="BJ308" s="19" t="s">
        <v>85</v>
      </c>
      <c r="BK308" s="218">
        <f>ROUND(I308*H308,2)</f>
        <v>0</v>
      </c>
      <c r="BL308" s="19" t="s">
        <v>168</v>
      </c>
      <c r="BM308" s="217" t="s">
        <v>1366</v>
      </c>
    </row>
    <row r="309" s="13" customFormat="1">
      <c r="A309" s="13"/>
      <c r="B309" s="226"/>
      <c r="C309" s="227"/>
      <c r="D309" s="224" t="s">
        <v>174</v>
      </c>
      <c r="E309" s="228" t="s">
        <v>21</v>
      </c>
      <c r="F309" s="229" t="s">
        <v>1367</v>
      </c>
      <c r="G309" s="227"/>
      <c r="H309" s="230">
        <v>0.053999999999999999</v>
      </c>
      <c r="I309" s="231"/>
      <c r="J309" s="227"/>
      <c r="K309" s="227"/>
      <c r="L309" s="232"/>
      <c r="M309" s="233"/>
      <c r="N309" s="234"/>
      <c r="O309" s="234"/>
      <c r="P309" s="234"/>
      <c r="Q309" s="234"/>
      <c r="R309" s="234"/>
      <c r="S309" s="234"/>
      <c r="T309" s="235"/>
      <c r="U309" s="13"/>
      <c r="V309" s="13"/>
      <c r="W309" s="13"/>
      <c r="X309" s="13"/>
      <c r="Y309" s="13"/>
      <c r="Z309" s="13"/>
      <c r="AA309" s="13"/>
      <c r="AB309" s="13"/>
      <c r="AC309" s="13"/>
      <c r="AD309" s="13"/>
      <c r="AE309" s="13"/>
      <c r="AT309" s="236" t="s">
        <v>174</v>
      </c>
      <c r="AU309" s="236" t="s">
        <v>87</v>
      </c>
      <c r="AV309" s="13" t="s">
        <v>87</v>
      </c>
      <c r="AW309" s="13" t="s">
        <v>38</v>
      </c>
      <c r="AX309" s="13" t="s">
        <v>77</v>
      </c>
      <c r="AY309" s="236" t="s">
        <v>161</v>
      </c>
    </row>
    <row r="310" s="13" customFormat="1">
      <c r="A310" s="13"/>
      <c r="B310" s="226"/>
      <c r="C310" s="227"/>
      <c r="D310" s="224" t="s">
        <v>174</v>
      </c>
      <c r="E310" s="228" t="s">
        <v>21</v>
      </c>
      <c r="F310" s="229" t="s">
        <v>1368</v>
      </c>
      <c r="G310" s="227"/>
      <c r="H310" s="230">
        <v>1.1000000000000001</v>
      </c>
      <c r="I310" s="231"/>
      <c r="J310" s="227"/>
      <c r="K310" s="227"/>
      <c r="L310" s="232"/>
      <c r="M310" s="233"/>
      <c r="N310" s="234"/>
      <c r="O310" s="234"/>
      <c r="P310" s="234"/>
      <c r="Q310" s="234"/>
      <c r="R310" s="234"/>
      <c r="S310" s="234"/>
      <c r="T310" s="235"/>
      <c r="U310" s="13"/>
      <c r="V310" s="13"/>
      <c r="W310" s="13"/>
      <c r="X310" s="13"/>
      <c r="Y310" s="13"/>
      <c r="Z310" s="13"/>
      <c r="AA310" s="13"/>
      <c r="AB310" s="13"/>
      <c r="AC310" s="13"/>
      <c r="AD310" s="13"/>
      <c r="AE310" s="13"/>
      <c r="AT310" s="236" t="s">
        <v>174</v>
      </c>
      <c r="AU310" s="236" t="s">
        <v>87</v>
      </c>
      <c r="AV310" s="13" t="s">
        <v>87</v>
      </c>
      <c r="AW310" s="13" t="s">
        <v>38</v>
      </c>
      <c r="AX310" s="13" t="s">
        <v>77</v>
      </c>
      <c r="AY310" s="236" t="s">
        <v>161</v>
      </c>
    </row>
    <row r="311" s="13" customFormat="1">
      <c r="A311" s="13"/>
      <c r="B311" s="226"/>
      <c r="C311" s="227"/>
      <c r="D311" s="224" t="s">
        <v>174</v>
      </c>
      <c r="E311" s="228" t="s">
        <v>21</v>
      </c>
      <c r="F311" s="229" t="s">
        <v>1369</v>
      </c>
      <c r="G311" s="227"/>
      <c r="H311" s="230">
        <v>0.10000000000000001</v>
      </c>
      <c r="I311" s="231"/>
      <c r="J311" s="227"/>
      <c r="K311" s="227"/>
      <c r="L311" s="232"/>
      <c r="M311" s="233"/>
      <c r="N311" s="234"/>
      <c r="O311" s="234"/>
      <c r="P311" s="234"/>
      <c r="Q311" s="234"/>
      <c r="R311" s="234"/>
      <c r="S311" s="234"/>
      <c r="T311" s="235"/>
      <c r="U311" s="13"/>
      <c r="V311" s="13"/>
      <c r="W311" s="13"/>
      <c r="X311" s="13"/>
      <c r="Y311" s="13"/>
      <c r="Z311" s="13"/>
      <c r="AA311" s="13"/>
      <c r="AB311" s="13"/>
      <c r="AC311" s="13"/>
      <c r="AD311" s="13"/>
      <c r="AE311" s="13"/>
      <c r="AT311" s="236" t="s">
        <v>174</v>
      </c>
      <c r="AU311" s="236" t="s">
        <v>87</v>
      </c>
      <c r="AV311" s="13" t="s">
        <v>87</v>
      </c>
      <c r="AW311" s="13" t="s">
        <v>38</v>
      </c>
      <c r="AX311" s="13" t="s">
        <v>77</v>
      </c>
      <c r="AY311" s="236" t="s">
        <v>161</v>
      </c>
    </row>
    <row r="312" s="14" customFormat="1">
      <c r="A312" s="14"/>
      <c r="B312" s="237"/>
      <c r="C312" s="238"/>
      <c r="D312" s="224" t="s">
        <v>174</v>
      </c>
      <c r="E312" s="239" t="s">
        <v>21</v>
      </c>
      <c r="F312" s="240" t="s">
        <v>177</v>
      </c>
      <c r="G312" s="238"/>
      <c r="H312" s="241">
        <v>1.254</v>
      </c>
      <c r="I312" s="242"/>
      <c r="J312" s="238"/>
      <c r="K312" s="238"/>
      <c r="L312" s="243"/>
      <c r="M312" s="244"/>
      <c r="N312" s="245"/>
      <c r="O312" s="245"/>
      <c r="P312" s="245"/>
      <c r="Q312" s="245"/>
      <c r="R312" s="245"/>
      <c r="S312" s="245"/>
      <c r="T312" s="246"/>
      <c r="U312" s="14"/>
      <c r="V312" s="14"/>
      <c r="W312" s="14"/>
      <c r="X312" s="14"/>
      <c r="Y312" s="14"/>
      <c r="Z312" s="14"/>
      <c r="AA312" s="14"/>
      <c r="AB312" s="14"/>
      <c r="AC312" s="14"/>
      <c r="AD312" s="14"/>
      <c r="AE312" s="14"/>
      <c r="AT312" s="247" t="s">
        <v>174</v>
      </c>
      <c r="AU312" s="247" t="s">
        <v>87</v>
      </c>
      <c r="AV312" s="14" t="s">
        <v>168</v>
      </c>
      <c r="AW312" s="14" t="s">
        <v>38</v>
      </c>
      <c r="AX312" s="14" t="s">
        <v>85</v>
      </c>
      <c r="AY312" s="247" t="s">
        <v>161</v>
      </c>
    </row>
    <row r="313" s="2" customFormat="1" ht="16.5" customHeight="1">
      <c r="A313" s="40"/>
      <c r="B313" s="41"/>
      <c r="C313" s="206" t="s">
        <v>485</v>
      </c>
      <c r="D313" s="206" t="s">
        <v>163</v>
      </c>
      <c r="E313" s="207" t="s">
        <v>1370</v>
      </c>
      <c r="F313" s="208" t="s">
        <v>1371</v>
      </c>
      <c r="G313" s="209" t="s">
        <v>567</v>
      </c>
      <c r="H313" s="210">
        <v>-1254</v>
      </c>
      <c r="I313" s="211"/>
      <c r="J313" s="212">
        <f>ROUND(I313*H313,2)</f>
        <v>0</v>
      </c>
      <c r="K313" s="208" t="s">
        <v>21</v>
      </c>
      <c r="L313" s="46"/>
      <c r="M313" s="213" t="s">
        <v>21</v>
      </c>
      <c r="N313" s="214" t="s">
        <v>48</v>
      </c>
      <c r="O313" s="86"/>
      <c r="P313" s="215">
        <f>O313*H313</f>
        <v>0</v>
      </c>
      <c r="Q313" s="215">
        <v>0</v>
      </c>
      <c r="R313" s="215">
        <f>Q313*H313</f>
        <v>0</v>
      </c>
      <c r="S313" s="215">
        <v>0</v>
      </c>
      <c r="T313" s="216">
        <f>S313*H313</f>
        <v>0</v>
      </c>
      <c r="U313" s="40"/>
      <c r="V313" s="40"/>
      <c r="W313" s="40"/>
      <c r="X313" s="40"/>
      <c r="Y313" s="40"/>
      <c r="Z313" s="40"/>
      <c r="AA313" s="40"/>
      <c r="AB313" s="40"/>
      <c r="AC313" s="40"/>
      <c r="AD313" s="40"/>
      <c r="AE313" s="40"/>
      <c r="AR313" s="217" t="s">
        <v>168</v>
      </c>
      <c r="AT313" s="217" t="s">
        <v>163</v>
      </c>
      <c r="AU313" s="217" t="s">
        <v>87</v>
      </c>
      <c r="AY313" s="19" t="s">
        <v>161</v>
      </c>
      <c r="BE313" s="218">
        <f>IF(N313="základní",J313,0)</f>
        <v>0</v>
      </c>
      <c r="BF313" s="218">
        <f>IF(N313="snížená",J313,0)</f>
        <v>0</v>
      </c>
      <c r="BG313" s="218">
        <f>IF(N313="zákl. přenesená",J313,0)</f>
        <v>0</v>
      </c>
      <c r="BH313" s="218">
        <f>IF(N313="sníž. přenesená",J313,0)</f>
        <v>0</v>
      </c>
      <c r="BI313" s="218">
        <f>IF(N313="nulová",J313,0)</f>
        <v>0</v>
      </c>
      <c r="BJ313" s="19" t="s">
        <v>85</v>
      </c>
      <c r="BK313" s="218">
        <f>ROUND(I313*H313,2)</f>
        <v>0</v>
      </c>
      <c r="BL313" s="19" t="s">
        <v>168</v>
      </c>
      <c r="BM313" s="217" t="s">
        <v>1372</v>
      </c>
    </row>
    <row r="314" s="13" customFormat="1">
      <c r="A314" s="13"/>
      <c r="B314" s="226"/>
      <c r="C314" s="227"/>
      <c r="D314" s="224" t="s">
        <v>174</v>
      </c>
      <c r="E314" s="228" t="s">
        <v>21</v>
      </c>
      <c r="F314" s="229" t="s">
        <v>1373</v>
      </c>
      <c r="G314" s="227"/>
      <c r="H314" s="230">
        <v>-54</v>
      </c>
      <c r="I314" s="231"/>
      <c r="J314" s="227"/>
      <c r="K314" s="227"/>
      <c r="L314" s="232"/>
      <c r="M314" s="233"/>
      <c r="N314" s="234"/>
      <c r="O314" s="234"/>
      <c r="P314" s="234"/>
      <c r="Q314" s="234"/>
      <c r="R314" s="234"/>
      <c r="S314" s="234"/>
      <c r="T314" s="235"/>
      <c r="U314" s="13"/>
      <c r="V314" s="13"/>
      <c r="W314" s="13"/>
      <c r="X314" s="13"/>
      <c r="Y314" s="13"/>
      <c r="Z314" s="13"/>
      <c r="AA314" s="13"/>
      <c r="AB314" s="13"/>
      <c r="AC314" s="13"/>
      <c r="AD314" s="13"/>
      <c r="AE314" s="13"/>
      <c r="AT314" s="236" t="s">
        <v>174</v>
      </c>
      <c r="AU314" s="236" t="s">
        <v>87</v>
      </c>
      <c r="AV314" s="13" t="s">
        <v>87</v>
      </c>
      <c r="AW314" s="13" t="s">
        <v>38</v>
      </c>
      <c r="AX314" s="13" t="s">
        <v>77</v>
      </c>
      <c r="AY314" s="236" t="s">
        <v>161</v>
      </c>
    </row>
    <row r="315" s="13" customFormat="1">
      <c r="A315" s="13"/>
      <c r="B315" s="226"/>
      <c r="C315" s="227"/>
      <c r="D315" s="224" t="s">
        <v>174</v>
      </c>
      <c r="E315" s="228" t="s">
        <v>21</v>
      </c>
      <c r="F315" s="229" t="s">
        <v>1374</v>
      </c>
      <c r="G315" s="227"/>
      <c r="H315" s="230">
        <v>-1100</v>
      </c>
      <c r="I315" s="231"/>
      <c r="J315" s="227"/>
      <c r="K315" s="227"/>
      <c r="L315" s="232"/>
      <c r="M315" s="233"/>
      <c r="N315" s="234"/>
      <c r="O315" s="234"/>
      <c r="P315" s="234"/>
      <c r="Q315" s="234"/>
      <c r="R315" s="234"/>
      <c r="S315" s="234"/>
      <c r="T315" s="235"/>
      <c r="U315" s="13"/>
      <c r="V315" s="13"/>
      <c r="W315" s="13"/>
      <c r="X315" s="13"/>
      <c r="Y315" s="13"/>
      <c r="Z315" s="13"/>
      <c r="AA315" s="13"/>
      <c r="AB315" s="13"/>
      <c r="AC315" s="13"/>
      <c r="AD315" s="13"/>
      <c r="AE315" s="13"/>
      <c r="AT315" s="236" t="s">
        <v>174</v>
      </c>
      <c r="AU315" s="236" t="s">
        <v>87</v>
      </c>
      <c r="AV315" s="13" t="s">
        <v>87</v>
      </c>
      <c r="AW315" s="13" t="s">
        <v>38</v>
      </c>
      <c r="AX315" s="13" t="s">
        <v>77</v>
      </c>
      <c r="AY315" s="236" t="s">
        <v>161</v>
      </c>
    </row>
    <row r="316" s="13" customFormat="1">
      <c r="A316" s="13"/>
      <c r="B316" s="226"/>
      <c r="C316" s="227"/>
      <c r="D316" s="224" t="s">
        <v>174</v>
      </c>
      <c r="E316" s="228" t="s">
        <v>21</v>
      </c>
      <c r="F316" s="229" t="s">
        <v>1375</v>
      </c>
      <c r="G316" s="227"/>
      <c r="H316" s="230">
        <v>-100</v>
      </c>
      <c r="I316" s="231"/>
      <c r="J316" s="227"/>
      <c r="K316" s="227"/>
      <c r="L316" s="232"/>
      <c r="M316" s="233"/>
      <c r="N316" s="234"/>
      <c r="O316" s="234"/>
      <c r="P316" s="234"/>
      <c r="Q316" s="234"/>
      <c r="R316" s="234"/>
      <c r="S316" s="234"/>
      <c r="T316" s="235"/>
      <c r="U316" s="13"/>
      <c r="V316" s="13"/>
      <c r="W316" s="13"/>
      <c r="X316" s="13"/>
      <c r="Y316" s="13"/>
      <c r="Z316" s="13"/>
      <c r="AA316" s="13"/>
      <c r="AB316" s="13"/>
      <c r="AC316" s="13"/>
      <c r="AD316" s="13"/>
      <c r="AE316" s="13"/>
      <c r="AT316" s="236" t="s">
        <v>174</v>
      </c>
      <c r="AU316" s="236" t="s">
        <v>87</v>
      </c>
      <c r="AV316" s="13" t="s">
        <v>87</v>
      </c>
      <c r="AW316" s="13" t="s">
        <v>38</v>
      </c>
      <c r="AX316" s="13" t="s">
        <v>77</v>
      </c>
      <c r="AY316" s="236" t="s">
        <v>161</v>
      </c>
    </row>
    <row r="317" s="14" customFormat="1">
      <c r="A317" s="14"/>
      <c r="B317" s="237"/>
      <c r="C317" s="238"/>
      <c r="D317" s="224" t="s">
        <v>174</v>
      </c>
      <c r="E317" s="239" t="s">
        <v>21</v>
      </c>
      <c r="F317" s="240" t="s">
        <v>177</v>
      </c>
      <c r="G317" s="238"/>
      <c r="H317" s="241">
        <v>-1254</v>
      </c>
      <c r="I317" s="242"/>
      <c r="J317" s="238"/>
      <c r="K317" s="238"/>
      <c r="L317" s="243"/>
      <c r="M317" s="244"/>
      <c r="N317" s="245"/>
      <c r="O317" s="245"/>
      <c r="P317" s="245"/>
      <c r="Q317" s="245"/>
      <c r="R317" s="245"/>
      <c r="S317" s="245"/>
      <c r="T317" s="246"/>
      <c r="U317" s="14"/>
      <c r="V317" s="14"/>
      <c r="W317" s="14"/>
      <c r="X317" s="14"/>
      <c r="Y317" s="14"/>
      <c r="Z317" s="14"/>
      <c r="AA317" s="14"/>
      <c r="AB317" s="14"/>
      <c r="AC317" s="14"/>
      <c r="AD317" s="14"/>
      <c r="AE317" s="14"/>
      <c r="AT317" s="247" t="s">
        <v>174</v>
      </c>
      <c r="AU317" s="247" t="s">
        <v>87</v>
      </c>
      <c r="AV317" s="14" t="s">
        <v>168</v>
      </c>
      <c r="AW317" s="14" t="s">
        <v>38</v>
      </c>
      <c r="AX317" s="14" t="s">
        <v>85</v>
      </c>
      <c r="AY317" s="247" t="s">
        <v>161</v>
      </c>
    </row>
    <row r="318" s="2" customFormat="1" ht="21.75" customHeight="1">
      <c r="A318" s="40"/>
      <c r="B318" s="41"/>
      <c r="C318" s="206" t="s">
        <v>493</v>
      </c>
      <c r="D318" s="206" t="s">
        <v>163</v>
      </c>
      <c r="E318" s="207" t="s">
        <v>1166</v>
      </c>
      <c r="F318" s="208" t="s">
        <v>1167</v>
      </c>
      <c r="G318" s="209" t="s">
        <v>166</v>
      </c>
      <c r="H318" s="210">
        <v>0.88800000000000001</v>
      </c>
      <c r="I318" s="211"/>
      <c r="J318" s="212">
        <f>ROUND(I318*H318,2)</f>
        <v>0</v>
      </c>
      <c r="K318" s="208" t="s">
        <v>21</v>
      </c>
      <c r="L318" s="46"/>
      <c r="M318" s="213" t="s">
        <v>21</v>
      </c>
      <c r="N318" s="214" t="s">
        <v>48</v>
      </c>
      <c r="O318" s="86"/>
      <c r="P318" s="215">
        <f>O318*H318</f>
        <v>0</v>
      </c>
      <c r="Q318" s="215">
        <v>0</v>
      </c>
      <c r="R318" s="215">
        <f>Q318*H318</f>
        <v>0</v>
      </c>
      <c r="S318" s="215">
        <v>0</v>
      </c>
      <c r="T318" s="216">
        <f>S318*H318</f>
        <v>0</v>
      </c>
      <c r="U318" s="40"/>
      <c r="V318" s="40"/>
      <c r="W318" s="40"/>
      <c r="X318" s="40"/>
      <c r="Y318" s="40"/>
      <c r="Z318" s="40"/>
      <c r="AA318" s="40"/>
      <c r="AB318" s="40"/>
      <c r="AC318" s="40"/>
      <c r="AD318" s="40"/>
      <c r="AE318" s="40"/>
      <c r="AR318" s="217" t="s">
        <v>168</v>
      </c>
      <c r="AT318" s="217" t="s">
        <v>163</v>
      </c>
      <c r="AU318" s="217" t="s">
        <v>87</v>
      </c>
      <c r="AY318" s="19" t="s">
        <v>161</v>
      </c>
      <c r="BE318" s="218">
        <f>IF(N318="základní",J318,0)</f>
        <v>0</v>
      </c>
      <c r="BF318" s="218">
        <f>IF(N318="snížená",J318,0)</f>
        <v>0</v>
      </c>
      <c r="BG318" s="218">
        <f>IF(N318="zákl. přenesená",J318,0)</f>
        <v>0</v>
      </c>
      <c r="BH318" s="218">
        <f>IF(N318="sníž. přenesená",J318,0)</f>
        <v>0</v>
      </c>
      <c r="BI318" s="218">
        <f>IF(N318="nulová",J318,0)</f>
        <v>0</v>
      </c>
      <c r="BJ318" s="19" t="s">
        <v>85</v>
      </c>
      <c r="BK318" s="218">
        <f>ROUND(I318*H318,2)</f>
        <v>0</v>
      </c>
      <c r="BL318" s="19" t="s">
        <v>168</v>
      </c>
      <c r="BM318" s="217" t="s">
        <v>1376</v>
      </c>
    </row>
    <row r="319" s="13" customFormat="1">
      <c r="A319" s="13"/>
      <c r="B319" s="226"/>
      <c r="C319" s="227"/>
      <c r="D319" s="224" t="s">
        <v>174</v>
      </c>
      <c r="E319" s="228" t="s">
        <v>21</v>
      </c>
      <c r="F319" s="229" t="s">
        <v>1377</v>
      </c>
      <c r="G319" s="227"/>
      <c r="H319" s="230">
        <v>0.88800000000000001</v>
      </c>
      <c r="I319" s="231"/>
      <c r="J319" s="227"/>
      <c r="K319" s="227"/>
      <c r="L319" s="232"/>
      <c r="M319" s="233"/>
      <c r="N319" s="234"/>
      <c r="O319" s="234"/>
      <c r="P319" s="234"/>
      <c r="Q319" s="234"/>
      <c r="R319" s="234"/>
      <c r="S319" s="234"/>
      <c r="T319" s="235"/>
      <c r="U319" s="13"/>
      <c r="V319" s="13"/>
      <c r="W319" s="13"/>
      <c r="X319" s="13"/>
      <c r="Y319" s="13"/>
      <c r="Z319" s="13"/>
      <c r="AA319" s="13"/>
      <c r="AB319" s="13"/>
      <c r="AC319" s="13"/>
      <c r="AD319" s="13"/>
      <c r="AE319" s="13"/>
      <c r="AT319" s="236" t="s">
        <v>174</v>
      </c>
      <c r="AU319" s="236" t="s">
        <v>87</v>
      </c>
      <c r="AV319" s="13" t="s">
        <v>87</v>
      </c>
      <c r="AW319" s="13" t="s">
        <v>38</v>
      </c>
      <c r="AX319" s="13" t="s">
        <v>85</v>
      </c>
      <c r="AY319" s="236" t="s">
        <v>161</v>
      </c>
    </row>
    <row r="320" s="12" customFormat="1" ht="22.8" customHeight="1">
      <c r="A320" s="12"/>
      <c r="B320" s="190"/>
      <c r="C320" s="191"/>
      <c r="D320" s="192" t="s">
        <v>76</v>
      </c>
      <c r="E320" s="204" t="s">
        <v>491</v>
      </c>
      <c r="F320" s="204" t="s">
        <v>492</v>
      </c>
      <c r="G320" s="191"/>
      <c r="H320" s="191"/>
      <c r="I320" s="194"/>
      <c r="J320" s="205">
        <f>BK320</f>
        <v>0</v>
      </c>
      <c r="K320" s="191"/>
      <c r="L320" s="196"/>
      <c r="M320" s="197"/>
      <c r="N320" s="198"/>
      <c r="O320" s="198"/>
      <c r="P320" s="199">
        <f>SUM(P321:P323)</f>
        <v>0</v>
      </c>
      <c r="Q320" s="198"/>
      <c r="R320" s="199">
        <f>SUM(R321:R323)</f>
        <v>0</v>
      </c>
      <c r="S320" s="198"/>
      <c r="T320" s="200">
        <f>SUM(T321:T323)</f>
        <v>0</v>
      </c>
      <c r="U320" s="12"/>
      <c r="V320" s="12"/>
      <c r="W320" s="12"/>
      <c r="X320" s="12"/>
      <c r="Y320" s="12"/>
      <c r="Z320" s="12"/>
      <c r="AA320" s="12"/>
      <c r="AB320" s="12"/>
      <c r="AC320" s="12"/>
      <c r="AD320" s="12"/>
      <c r="AE320" s="12"/>
      <c r="AR320" s="201" t="s">
        <v>85</v>
      </c>
      <c r="AT320" s="202" t="s">
        <v>76</v>
      </c>
      <c r="AU320" s="202" t="s">
        <v>85</v>
      </c>
      <c r="AY320" s="201" t="s">
        <v>161</v>
      </c>
      <c r="BK320" s="203">
        <f>SUM(BK321:BK323)</f>
        <v>0</v>
      </c>
    </row>
    <row r="321" s="2" customFormat="1" ht="16.5" customHeight="1">
      <c r="A321" s="40"/>
      <c r="B321" s="41"/>
      <c r="C321" s="206" t="s">
        <v>503</v>
      </c>
      <c r="D321" s="206" t="s">
        <v>163</v>
      </c>
      <c r="E321" s="207" t="s">
        <v>494</v>
      </c>
      <c r="F321" s="208" t="s">
        <v>495</v>
      </c>
      <c r="G321" s="209" t="s">
        <v>166</v>
      </c>
      <c r="H321" s="210">
        <v>241.18000000000001</v>
      </c>
      <c r="I321" s="211"/>
      <c r="J321" s="212">
        <f>ROUND(I321*H321,2)</f>
        <v>0</v>
      </c>
      <c r="K321" s="208" t="s">
        <v>167</v>
      </c>
      <c r="L321" s="46"/>
      <c r="M321" s="213" t="s">
        <v>21</v>
      </c>
      <c r="N321" s="214" t="s">
        <v>48</v>
      </c>
      <c r="O321" s="86"/>
      <c r="P321" s="215">
        <f>O321*H321</f>
        <v>0</v>
      </c>
      <c r="Q321" s="215">
        <v>0</v>
      </c>
      <c r="R321" s="215">
        <f>Q321*H321</f>
        <v>0</v>
      </c>
      <c r="S321" s="215">
        <v>0</v>
      </c>
      <c r="T321" s="216">
        <f>S321*H321</f>
        <v>0</v>
      </c>
      <c r="U321" s="40"/>
      <c r="V321" s="40"/>
      <c r="W321" s="40"/>
      <c r="X321" s="40"/>
      <c r="Y321" s="40"/>
      <c r="Z321" s="40"/>
      <c r="AA321" s="40"/>
      <c r="AB321" s="40"/>
      <c r="AC321" s="40"/>
      <c r="AD321" s="40"/>
      <c r="AE321" s="40"/>
      <c r="AR321" s="217" t="s">
        <v>168</v>
      </c>
      <c r="AT321" s="217" t="s">
        <v>163</v>
      </c>
      <c r="AU321" s="217" t="s">
        <v>87</v>
      </c>
      <c r="AY321" s="19" t="s">
        <v>161</v>
      </c>
      <c r="BE321" s="218">
        <f>IF(N321="základní",J321,0)</f>
        <v>0</v>
      </c>
      <c r="BF321" s="218">
        <f>IF(N321="snížená",J321,0)</f>
        <v>0</v>
      </c>
      <c r="BG321" s="218">
        <f>IF(N321="zákl. přenesená",J321,0)</f>
        <v>0</v>
      </c>
      <c r="BH321" s="218">
        <f>IF(N321="sníž. přenesená",J321,0)</f>
        <v>0</v>
      </c>
      <c r="BI321" s="218">
        <f>IF(N321="nulová",J321,0)</f>
        <v>0</v>
      </c>
      <c r="BJ321" s="19" t="s">
        <v>85</v>
      </c>
      <c r="BK321" s="218">
        <f>ROUND(I321*H321,2)</f>
        <v>0</v>
      </c>
      <c r="BL321" s="19" t="s">
        <v>168</v>
      </c>
      <c r="BM321" s="217" t="s">
        <v>1378</v>
      </c>
    </row>
    <row r="322" s="2" customFormat="1">
      <c r="A322" s="40"/>
      <c r="B322" s="41"/>
      <c r="C322" s="42"/>
      <c r="D322" s="219" t="s">
        <v>170</v>
      </c>
      <c r="E322" s="42"/>
      <c r="F322" s="220" t="s">
        <v>497</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9" t="s">
        <v>170</v>
      </c>
      <c r="AU322" s="19" t="s">
        <v>87</v>
      </c>
    </row>
    <row r="323" s="2" customFormat="1">
      <c r="A323" s="40"/>
      <c r="B323" s="41"/>
      <c r="C323" s="42"/>
      <c r="D323" s="224" t="s">
        <v>172</v>
      </c>
      <c r="E323" s="42"/>
      <c r="F323" s="225" t="s">
        <v>498</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172</v>
      </c>
      <c r="AU323" s="19" t="s">
        <v>87</v>
      </c>
    </row>
    <row r="324" s="12" customFormat="1" ht="25.92" customHeight="1">
      <c r="A324" s="12"/>
      <c r="B324" s="190"/>
      <c r="C324" s="191"/>
      <c r="D324" s="192" t="s">
        <v>76</v>
      </c>
      <c r="E324" s="193" t="s">
        <v>499</v>
      </c>
      <c r="F324" s="193" t="s">
        <v>500</v>
      </c>
      <c r="G324" s="191"/>
      <c r="H324" s="191"/>
      <c r="I324" s="194"/>
      <c r="J324" s="195">
        <f>BK324</f>
        <v>0</v>
      </c>
      <c r="K324" s="191"/>
      <c r="L324" s="196"/>
      <c r="M324" s="197"/>
      <c r="N324" s="198"/>
      <c r="O324" s="198"/>
      <c r="P324" s="199">
        <f>P325</f>
        <v>0</v>
      </c>
      <c r="Q324" s="198"/>
      <c r="R324" s="199">
        <f>R325</f>
        <v>1.0124184000000001</v>
      </c>
      <c r="S324" s="198"/>
      <c r="T324" s="200">
        <f>T325</f>
        <v>1.4099999999999999</v>
      </c>
      <c r="U324" s="12"/>
      <c r="V324" s="12"/>
      <c r="W324" s="12"/>
      <c r="X324" s="12"/>
      <c r="Y324" s="12"/>
      <c r="Z324" s="12"/>
      <c r="AA324" s="12"/>
      <c r="AB324" s="12"/>
      <c r="AC324" s="12"/>
      <c r="AD324" s="12"/>
      <c r="AE324" s="12"/>
      <c r="AR324" s="201" t="s">
        <v>87</v>
      </c>
      <c r="AT324" s="202" t="s">
        <v>76</v>
      </c>
      <c r="AU324" s="202" t="s">
        <v>77</v>
      </c>
      <c r="AY324" s="201" t="s">
        <v>161</v>
      </c>
      <c r="BK324" s="203">
        <f>BK325</f>
        <v>0</v>
      </c>
    </row>
    <row r="325" s="12" customFormat="1" ht="22.8" customHeight="1">
      <c r="A325" s="12"/>
      <c r="B325" s="190"/>
      <c r="C325" s="191"/>
      <c r="D325" s="192" t="s">
        <v>76</v>
      </c>
      <c r="E325" s="204" t="s">
        <v>545</v>
      </c>
      <c r="F325" s="204" t="s">
        <v>546</v>
      </c>
      <c r="G325" s="191"/>
      <c r="H325" s="191"/>
      <c r="I325" s="194"/>
      <c r="J325" s="205">
        <f>BK325</f>
        <v>0</v>
      </c>
      <c r="K325" s="191"/>
      <c r="L325" s="196"/>
      <c r="M325" s="197"/>
      <c r="N325" s="198"/>
      <c r="O325" s="198"/>
      <c r="P325" s="199">
        <f>SUM(P326:P367)</f>
        <v>0</v>
      </c>
      <c r="Q325" s="198"/>
      <c r="R325" s="199">
        <f>SUM(R326:R367)</f>
        <v>1.0124184000000001</v>
      </c>
      <c r="S325" s="198"/>
      <c r="T325" s="200">
        <f>SUM(T326:T367)</f>
        <v>1.4099999999999999</v>
      </c>
      <c r="U325" s="12"/>
      <c r="V325" s="12"/>
      <c r="W325" s="12"/>
      <c r="X325" s="12"/>
      <c r="Y325" s="12"/>
      <c r="Z325" s="12"/>
      <c r="AA325" s="12"/>
      <c r="AB325" s="12"/>
      <c r="AC325" s="12"/>
      <c r="AD325" s="12"/>
      <c r="AE325" s="12"/>
      <c r="AR325" s="201" t="s">
        <v>87</v>
      </c>
      <c r="AT325" s="202" t="s">
        <v>76</v>
      </c>
      <c r="AU325" s="202" t="s">
        <v>85</v>
      </c>
      <c r="AY325" s="201" t="s">
        <v>161</v>
      </c>
      <c r="BK325" s="203">
        <f>SUM(BK326:BK367)</f>
        <v>0</v>
      </c>
    </row>
    <row r="326" s="2" customFormat="1" ht="16.5" customHeight="1">
      <c r="A326" s="40"/>
      <c r="B326" s="41"/>
      <c r="C326" s="206" t="s">
        <v>510</v>
      </c>
      <c r="D326" s="206" t="s">
        <v>163</v>
      </c>
      <c r="E326" s="207" t="s">
        <v>1379</v>
      </c>
      <c r="F326" s="208" t="s">
        <v>1380</v>
      </c>
      <c r="G326" s="209" t="s">
        <v>567</v>
      </c>
      <c r="H326" s="210">
        <v>192</v>
      </c>
      <c r="I326" s="211"/>
      <c r="J326" s="212">
        <f>ROUND(I326*H326,2)</f>
        <v>0</v>
      </c>
      <c r="K326" s="208" t="s">
        <v>1381</v>
      </c>
      <c r="L326" s="46"/>
      <c r="M326" s="213" t="s">
        <v>21</v>
      </c>
      <c r="N326" s="214" t="s">
        <v>48</v>
      </c>
      <c r="O326" s="86"/>
      <c r="P326" s="215">
        <f>O326*H326</f>
        <v>0</v>
      </c>
      <c r="Q326" s="215">
        <v>5.0000000000000002E-05</v>
      </c>
      <c r="R326" s="215">
        <f>Q326*H326</f>
        <v>0.0096000000000000009</v>
      </c>
      <c r="S326" s="215">
        <v>0</v>
      </c>
      <c r="T326" s="216">
        <f>S326*H326</f>
        <v>0</v>
      </c>
      <c r="U326" s="40"/>
      <c r="V326" s="40"/>
      <c r="W326" s="40"/>
      <c r="X326" s="40"/>
      <c r="Y326" s="40"/>
      <c r="Z326" s="40"/>
      <c r="AA326" s="40"/>
      <c r="AB326" s="40"/>
      <c r="AC326" s="40"/>
      <c r="AD326" s="40"/>
      <c r="AE326" s="40"/>
      <c r="AR326" s="217" t="s">
        <v>265</v>
      </c>
      <c r="AT326" s="217" t="s">
        <v>163</v>
      </c>
      <c r="AU326" s="217" t="s">
        <v>87</v>
      </c>
      <c r="AY326" s="19" t="s">
        <v>161</v>
      </c>
      <c r="BE326" s="218">
        <f>IF(N326="základní",J326,0)</f>
        <v>0</v>
      </c>
      <c r="BF326" s="218">
        <f>IF(N326="snížená",J326,0)</f>
        <v>0</v>
      </c>
      <c r="BG326" s="218">
        <f>IF(N326="zákl. přenesená",J326,0)</f>
        <v>0</v>
      </c>
      <c r="BH326" s="218">
        <f>IF(N326="sníž. přenesená",J326,0)</f>
        <v>0</v>
      </c>
      <c r="BI326" s="218">
        <f>IF(N326="nulová",J326,0)</f>
        <v>0</v>
      </c>
      <c r="BJ326" s="19" t="s">
        <v>85</v>
      </c>
      <c r="BK326" s="218">
        <f>ROUND(I326*H326,2)</f>
        <v>0</v>
      </c>
      <c r="BL326" s="19" t="s">
        <v>265</v>
      </c>
      <c r="BM326" s="217" t="s">
        <v>1382</v>
      </c>
    </row>
    <row r="327" s="2" customFormat="1">
      <c r="A327" s="40"/>
      <c r="B327" s="41"/>
      <c r="C327" s="42"/>
      <c r="D327" s="219" t="s">
        <v>170</v>
      </c>
      <c r="E327" s="42"/>
      <c r="F327" s="220" t="s">
        <v>1383</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170</v>
      </c>
      <c r="AU327" s="19" t="s">
        <v>87</v>
      </c>
    </row>
    <row r="328" s="13" customFormat="1">
      <c r="A328" s="13"/>
      <c r="B328" s="226"/>
      <c r="C328" s="227"/>
      <c r="D328" s="224" t="s">
        <v>174</v>
      </c>
      <c r="E328" s="228" t="s">
        <v>21</v>
      </c>
      <c r="F328" s="229" t="s">
        <v>1384</v>
      </c>
      <c r="G328" s="227"/>
      <c r="H328" s="230">
        <v>192</v>
      </c>
      <c r="I328" s="231"/>
      <c r="J328" s="227"/>
      <c r="K328" s="227"/>
      <c r="L328" s="232"/>
      <c r="M328" s="233"/>
      <c r="N328" s="234"/>
      <c r="O328" s="234"/>
      <c r="P328" s="234"/>
      <c r="Q328" s="234"/>
      <c r="R328" s="234"/>
      <c r="S328" s="234"/>
      <c r="T328" s="235"/>
      <c r="U328" s="13"/>
      <c r="V328" s="13"/>
      <c r="W328" s="13"/>
      <c r="X328" s="13"/>
      <c r="Y328" s="13"/>
      <c r="Z328" s="13"/>
      <c r="AA328" s="13"/>
      <c r="AB328" s="13"/>
      <c r="AC328" s="13"/>
      <c r="AD328" s="13"/>
      <c r="AE328" s="13"/>
      <c r="AT328" s="236" t="s">
        <v>174</v>
      </c>
      <c r="AU328" s="236" t="s">
        <v>87</v>
      </c>
      <c r="AV328" s="13" t="s">
        <v>87</v>
      </c>
      <c r="AW328" s="13" t="s">
        <v>38</v>
      </c>
      <c r="AX328" s="13" t="s">
        <v>85</v>
      </c>
      <c r="AY328" s="236" t="s">
        <v>161</v>
      </c>
    </row>
    <row r="329" s="2" customFormat="1" ht="16.5" customHeight="1">
      <c r="A329" s="40"/>
      <c r="B329" s="41"/>
      <c r="C329" s="248" t="s">
        <v>514</v>
      </c>
      <c r="D329" s="248" t="s">
        <v>178</v>
      </c>
      <c r="E329" s="249" t="s">
        <v>1385</v>
      </c>
      <c r="F329" s="250" t="s">
        <v>1386</v>
      </c>
      <c r="G329" s="251" t="s">
        <v>232</v>
      </c>
      <c r="H329" s="252">
        <v>5</v>
      </c>
      <c r="I329" s="253"/>
      <c r="J329" s="254">
        <f>ROUND(I329*H329,2)</f>
        <v>0</v>
      </c>
      <c r="K329" s="250" t="s">
        <v>167</v>
      </c>
      <c r="L329" s="255"/>
      <c r="M329" s="256" t="s">
        <v>21</v>
      </c>
      <c r="N329" s="257" t="s">
        <v>48</v>
      </c>
      <c r="O329" s="86"/>
      <c r="P329" s="215">
        <f>O329*H329</f>
        <v>0</v>
      </c>
      <c r="Q329" s="215">
        <v>0.038399999999999997</v>
      </c>
      <c r="R329" s="215">
        <f>Q329*H329</f>
        <v>0.19199999999999998</v>
      </c>
      <c r="S329" s="215">
        <v>0</v>
      </c>
      <c r="T329" s="216">
        <f>S329*H329</f>
        <v>0</v>
      </c>
      <c r="U329" s="40"/>
      <c r="V329" s="40"/>
      <c r="W329" s="40"/>
      <c r="X329" s="40"/>
      <c r="Y329" s="40"/>
      <c r="Z329" s="40"/>
      <c r="AA329" s="40"/>
      <c r="AB329" s="40"/>
      <c r="AC329" s="40"/>
      <c r="AD329" s="40"/>
      <c r="AE329" s="40"/>
      <c r="AR329" s="217" t="s">
        <v>351</v>
      </c>
      <c r="AT329" s="217" t="s">
        <v>178</v>
      </c>
      <c r="AU329" s="217" t="s">
        <v>87</v>
      </c>
      <c r="AY329" s="19" t="s">
        <v>161</v>
      </c>
      <c r="BE329" s="218">
        <f>IF(N329="základní",J329,0)</f>
        <v>0</v>
      </c>
      <c r="BF329" s="218">
        <f>IF(N329="snížená",J329,0)</f>
        <v>0</v>
      </c>
      <c r="BG329" s="218">
        <f>IF(N329="zákl. přenesená",J329,0)</f>
        <v>0</v>
      </c>
      <c r="BH329" s="218">
        <f>IF(N329="sníž. přenesená",J329,0)</f>
        <v>0</v>
      </c>
      <c r="BI329" s="218">
        <f>IF(N329="nulová",J329,0)</f>
        <v>0</v>
      </c>
      <c r="BJ329" s="19" t="s">
        <v>85</v>
      </c>
      <c r="BK329" s="218">
        <f>ROUND(I329*H329,2)</f>
        <v>0</v>
      </c>
      <c r="BL329" s="19" t="s">
        <v>265</v>
      </c>
      <c r="BM329" s="217" t="s">
        <v>1387</v>
      </c>
    </row>
    <row r="330" s="13" customFormat="1">
      <c r="A330" s="13"/>
      <c r="B330" s="226"/>
      <c r="C330" s="227"/>
      <c r="D330" s="224" t="s">
        <v>174</v>
      </c>
      <c r="E330" s="228" t="s">
        <v>21</v>
      </c>
      <c r="F330" s="229" t="s">
        <v>1388</v>
      </c>
      <c r="G330" s="227"/>
      <c r="H330" s="230">
        <v>5</v>
      </c>
      <c r="I330" s="231"/>
      <c r="J330" s="227"/>
      <c r="K330" s="227"/>
      <c r="L330" s="232"/>
      <c r="M330" s="233"/>
      <c r="N330" s="234"/>
      <c r="O330" s="234"/>
      <c r="P330" s="234"/>
      <c r="Q330" s="234"/>
      <c r="R330" s="234"/>
      <c r="S330" s="234"/>
      <c r="T330" s="235"/>
      <c r="U330" s="13"/>
      <c r="V330" s="13"/>
      <c r="W330" s="13"/>
      <c r="X330" s="13"/>
      <c r="Y330" s="13"/>
      <c r="Z330" s="13"/>
      <c r="AA330" s="13"/>
      <c r="AB330" s="13"/>
      <c r="AC330" s="13"/>
      <c r="AD330" s="13"/>
      <c r="AE330" s="13"/>
      <c r="AT330" s="236" t="s">
        <v>174</v>
      </c>
      <c r="AU330" s="236" t="s">
        <v>87</v>
      </c>
      <c r="AV330" s="13" t="s">
        <v>87</v>
      </c>
      <c r="AW330" s="13" t="s">
        <v>38</v>
      </c>
      <c r="AX330" s="13" t="s">
        <v>85</v>
      </c>
      <c r="AY330" s="236" t="s">
        <v>161</v>
      </c>
    </row>
    <row r="331" s="2" customFormat="1" ht="24.15" customHeight="1">
      <c r="A331" s="40"/>
      <c r="B331" s="41"/>
      <c r="C331" s="206" t="s">
        <v>521</v>
      </c>
      <c r="D331" s="206" t="s">
        <v>163</v>
      </c>
      <c r="E331" s="207" t="s">
        <v>1389</v>
      </c>
      <c r="F331" s="208" t="s">
        <v>1390</v>
      </c>
      <c r="G331" s="209" t="s">
        <v>201</v>
      </c>
      <c r="H331" s="210">
        <v>1.2</v>
      </c>
      <c r="I331" s="211"/>
      <c r="J331" s="212">
        <f>ROUND(I331*H331,2)</f>
        <v>0</v>
      </c>
      <c r="K331" s="208" t="s">
        <v>167</v>
      </c>
      <c r="L331" s="46"/>
      <c r="M331" s="213" t="s">
        <v>21</v>
      </c>
      <c r="N331" s="214" t="s">
        <v>48</v>
      </c>
      <c r="O331" s="86"/>
      <c r="P331" s="215">
        <f>O331*H331</f>
        <v>0</v>
      </c>
      <c r="Q331" s="215">
        <v>0</v>
      </c>
      <c r="R331" s="215">
        <f>Q331*H331</f>
        <v>0</v>
      </c>
      <c r="S331" s="215">
        <v>0</v>
      </c>
      <c r="T331" s="216">
        <f>S331*H331</f>
        <v>0</v>
      </c>
      <c r="U331" s="40"/>
      <c r="V331" s="40"/>
      <c r="W331" s="40"/>
      <c r="X331" s="40"/>
      <c r="Y331" s="40"/>
      <c r="Z331" s="40"/>
      <c r="AA331" s="40"/>
      <c r="AB331" s="40"/>
      <c r="AC331" s="40"/>
      <c r="AD331" s="40"/>
      <c r="AE331" s="40"/>
      <c r="AR331" s="217" t="s">
        <v>265</v>
      </c>
      <c r="AT331" s="217" t="s">
        <v>163</v>
      </c>
      <c r="AU331" s="217" t="s">
        <v>87</v>
      </c>
      <c r="AY331" s="19" t="s">
        <v>161</v>
      </c>
      <c r="BE331" s="218">
        <f>IF(N331="základní",J331,0)</f>
        <v>0</v>
      </c>
      <c r="BF331" s="218">
        <f>IF(N331="snížená",J331,0)</f>
        <v>0</v>
      </c>
      <c r="BG331" s="218">
        <f>IF(N331="zákl. přenesená",J331,0)</f>
        <v>0</v>
      </c>
      <c r="BH331" s="218">
        <f>IF(N331="sníž. přenesená",J331,0)</f>
        <v>0</v>
      </c>
      <c r="BI331" s="218">
        <f>IF(N331="nulová",J331,0)</f>
        <v>0</v>
      </c>
      <c r="BJ331" s="19" t="s">
        <v>85</v>
      </c>
      <c r="BK331" s="218">
        <f>ROUND(I331*H331,2)</f>
        <v>0</v>
      </c>
      <c r="BL331" s="19" t="s">
        <v>265</v>
      </c>
      <c r="BM331" s="217" t="s">
        <v>1391</v>
      </c>
    </row>
    <row r="332" s="2" customFormat="1">
      <c r="A332" s="40"/>
      <c r="B332" s="41"/>
      <c r="C332" s="42"/>
      <c r="D332" s="219" t="s">
        <v>170</v>
      </c>
      <c r="E332" s="42"/>
      <c r="F332" s="220" t="s">
        <v>1392</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170</v>
      </c>
      <c r="AU332" s="19" t="s">
        <v>87</v>
      </c>
    </row>
    <row r="333" s="13" customFormat="1">
      <c r="A333" s="13"/>
      <c r="B333" s="226"/>
      <c r="C333" s="227"/>
      <c r="D333" s="224" t="s">
        <v>174</v>
      </c>
      <c r="E333" s="228" t="s">
        <v>21</v>
      </c>
      <c r="F333" s="229" t="s">
        <v>1393</v>
      </c>
      <c r="G333" s="227"/>
      <c r="H333" s="230">
        <v>1.2</v>
      </c>
      <c r="I333" s="231"/>
      <c r="J333" s="227"/>
      <c r="K333" s="227"/>
      <c r="L333" s="232"/>
      <c r="M333" s="233"/>
      <c r="N333" s="234"/>
      <c r="O333" s="234"/>
      <c r="P333" s="234"/>
      <c r="Q333" s="234"/>
      <c r="R333" s="234"/>
      <c r="S333" s="234"/>
      <c r="T333" s="235"/>
      <c r="U333" s="13"/>
      <c r="V333" s="13"/>
      <c r="W333" s="13"/>
      <c r="X333" s="13"/>
      <c r="Y333" s="13"/>
      <c r="Z333" s="13"/>
      <c r="AA333" s="13"/>
      <c r="AB333" s="13"/>
      <c r="AC333" s="13"/>
      <c r="AD333" s="13"/>
      <c r="AE333" s="13"/>
      <c r="AT333" s="236" t="s">
        <v>174</v>
      </c>
      <c r="AU333" s="236" t="s">
        <v>87</v>
      </c>
      <c r="AV333" s="13" t="s">
        <v>87</v>
      </c>
      <c r="AW333" s="13" t="s">
        <v>38</v>
      </c>
      <c r="AX333" s="13" t="s">
        <v>85</v>
      </c>
      <c r="AY333" s="236" t="s">
        <v>161</v>
      </c>
    </row>
    <row r="334" s="2" customFormat="1" ht="16.5" customHeight="1">
      <c r="A334" s="40"/>
      <c r="B334" s="41"/>
      <c r="C334" s="206" t="s">
        <v>527</v>
      </c>
      <c r="D334" s="206" t="s">
        <v>163</v>
      </c>
      <c r="E334" s="207" t="s">
        <v>1394</v>
      </c>
      <c r="F334" s="208" t="s">
        <v>1395</v>
      </c>
      <c r="G334" s="209" t="s">
        <v>567</v>
      </c>
      <c r="H334" s="210">
        <v>210</v>
      </c>
      <c r="I334" s="211"/>
      <c r="J334" s="212">
        <f>ROUND(I334*H334,2)</f>
        <v>0</v>
      </c>
      <c r="K334" s="208" t="s">
        <v>167</v>
      </c>
      <c r="L334" s="46"/>
      <c r="M334" s="213" t="s">
        <v>21</v>
      </c>
      <c r="N334" s="214" t="s">
        <v>48</v>
      </c>
      <c r="O334" s="86"/>
      <c r="P334" s="215">
        <f>O334*H334</f>
        <v>0</v>
      </c>
      <c r="Q334" s="215">
        <v>5.0000000000000002E-05</v>
      </c>
      <c r="R334" s="215">
        <f>Q334*H334</f>
        <v>0.010500000000000001</v>
      </c>
      <c r="S334" s="215">
        <v>0</v>
      </c>
      <c r="T334" s="216">
        <f>S334*H334</f>
        <v>0</v>
      </c>
      <c r="U334" s="40"/>
      <c r="V334" s="40"/>
      <c r="W334" s="40"/>
      <c r="X334" s="40"/>
      <c r="Y334" s="40"/>
      <c r="Z334" s="40"/>
      <c r="AA334" s="40"/>
      <c r="AB334" s="40"/>
      <c r="AC334" s="40"/>
      <c r="AD334" s="40"/>
      <c r="AE334" s="40"/>
      <c r="AR334" s="217" t="s">
        <v>265</v>
      </c>
      <c r="AT334" s="217" t="s">
        <v>163</v>
      </c>
      <c r="AU334" s="217" t="s">
        <v>87</v>
      </c>
      <c r="AY334" s="19" t="s">
        <v>161</v>
      </c>
      <c r="BE334" s="218">
        <f>IF(N334="základní",J334,0)</f>
        <v>0</v>
      </c>
      <c r="BF334" s="218">
        <f>IF(N334="snížená",J334,0)</f>
        <v>0</v>
      </c>
      <c r="BG334" s="218">
        <f>IF(N334="zákl. přenesená",J334,0)</f>
        <v>0</v>
      </c>
      <c r="BH334" s="218">
        <f>IF(N334="sníž. přenesená",J334,0)</f>
        <v>0</v>
      </c>
      <c r="BI334" s="218">
        <f>IF(N334="nulová",J334,0)</f>
        <v>0</v>
      </c>
      <c r="BJ334" s="19" t="s">
        <v>85</v>
      </c>
      <c r="BK334" s="218">
        <f>ROUND(I334*H334,2)</f>
        <v>0</v>
      </c>
      <c r="BL334" s="19" t="s">
        <v>265</v>
      </c>
      <c r="BM334" s="217" t="s">
        <v>1396</v>
      </c>
    </row>
    <row r="335" s="2" customFormat="1">
      <c r="A335" s="40"/>
      <c r="B335" s="41"/>
      <c r="C335" s="42"/>
      <c r="D335" s="219" t="s">
        <v>170</v>
      </c>
      <c r="E335" s="42"/>
      <c r="F335" s="220" t="s">
        <v>1397</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9" t="s">
        <v>170</v>
      </c>
      <c r="AU335" s="19" t="s">
        <v>87</v>
      </c>
    </row>
    <row r="336" s="2" customFormat="1">
      <c r="A336" s="40"/>
      <c r="B336" s="41"/>
      <c r="C336" s="42"/>
      <c r="D336" s="224" t="s">
        <v>172</v>
      </c>
      <c r="E336" s="42"/>
      <c r="F336" s="225" t="s">
        <v>570</v>
      </c>
      <c r="G336" s="42"/>
      <c r="H336" s="42"/>
      <c r="I336" s="221"/>
      <c r="J336" s="42"/>
      <c r="K336" s="42"/>
      <c r="L336" s="46"/>
      <c r="M336" s="222"/>
      <c r="N336" s="223"/>
      <c r="O336" s="86"/>
      <c r="P336" s="86"/>
      <c r="Q336" s="86"/>
      <c r="R336" s="86"/>
      <c r="S336" s="86"/>
      <c r="T336" s="87"/>
      <c r="U336" s="40"/>
      <c r="V336" s="40"/>
      <c r="W336" s="40"/>
      <c r="X336" s="40"/>
      <c r="Y336" s="40"/>
      <c r="Z336" s="40"/>
      <c r="AA336" s="40"/>
      <c r="AB336" s="40"/>
      <c r="AC336" s="40"/>
      <c r="AD336" s="40"/>
      <c r="AE336" s="40"/>
      <c r="AT336" s="19" t="s">
        <v>172</v>
      </c>
      <c r="AU336" s="19" t="s">
        <v>87</v>
      </c>
    </row>
    <row r="337" s="13" customFormat="1">
      <c r="A337" s="13"/>
      <c r="B337" s="226"/>
      <c r="C337" s="227"/>
      <c r="D337" s="224" t="s">
        <v>174</v>
      </c>
      <c r="E337" s="228" t="s">
        <v>21</v>
      </c>
      <c r="F337" s="229" t="s">
        <v>1398</v>
      </c>
      <c r="G337" s="227"/>
      <c r="H337" s="230">
        <v>210</v>
      </c>
      <c r="I337" s="231"/>
      <c r="J337" s="227"/>
      <c r="K337" s="227"/>
      <c r="L337" s="232"/>
      <c r="M337" s="233"/>
      <c r="N337" s="234"/>
      <c r="O337" s="234"/>
      <c r="P337" s="234"/>
      <c r="Q337" s="234"/>
      <c r="R337" s="234"/>
      <c r="S337" s="234"/>
      <c r="T337" s="235"/>
      <c r="U337" s="13"/>
      <c r="V337" s="13"/>
      <c r="W337" s="13"/>
      <c r="X337" s="13"/>
      <c r="Y337" s="13"/>
      <c r="Z337" s="13"/>
      <c r="AA337" s="13"/>
      <c r="AB337" s="13"/>
      <c r="AC337" s="13"/>
      <c r="AD337" s="13"/>
      <c r="AE337" s="13"/>
      <c r="AT337" s="236" t="s">
        <v>174</v>
      </c>
      <c r="AU337" s="236" t="s">
        <v>87</v>
      </c>
      <c r="AV337" s="13" t="s">
        <v>87</v>
      </c>
      <c r="AW337" s="13" t="s">
        <v>38</v>
      </c>
      <c r="AX337" s="13" t="s">
        <v>85</v>
      </c>
      <c r="AY337" s="236" t="s">
        <v>161</v>
      </c>
    </row>
    <row r="338" s="2" customFormat="1" ht="16.5" customHeight="1">
      <c r="A338" s="40"/>
      <c r="B338" s="41"/>
      <c r="C338" s="206" t="s">
        <v>532</v>
      </c>
      <c r="D338" s="206" t="s">
        <v>163</v>
      </c>
      <c r="E338" s="207" t="s">
        <v>584</v>
      </c>
      <c r="F338" s="208" t="s">
        <v>585</v>
      </c>
      <c r="G338" s="209" t="s">
        <v>567</v>
      </c>
      <c r="H338" s="210">
        <v>762</v>
      </c>
      <c r="I338" s="211"/>
      <c r="J338" s="212">
        <f>ROUND(I338*H338,2)</f>
        <v>0</v>
      </c>
      <c r="K338" s="208" t="s">
        <v>167</v>
      </c>
      <c r="L338" s="46"/>
      <c r="M338" s="213" t="s">
        <v>21</v>
      </c>
      <c r="N338" s="214" t="s">
        <v>48</v>
      </c>
      <c r="O338" s="86"/>
      <c r="P338" s="215">
        <f>O338*H338</f>
        <v>0</v>
      </c>
      <c r="Q338" s="215">
        <v>5.0000000000000002E-05</v>
      </c>
      <c r="R338" s="215">
        <f>Q338*H338</f>
        <v>0.038100000000000002</v>
      </c>
      <c r="S338" s="215">
        <v>0</v>
      </c>
      <c r="T338" s="216">
        <f>S338*H338</f>
        <v>0</v>
      </c>
      <c r="U338" s="40"/>
      <c r="V338" s="40"/>
      <c r="W338" s="40"/>
      <c r="X338" s="40"/>
      <c r="Y338" s="40"/>
      <c r="Z338" s="40"/>
      <c r="AA338" s="40"/>
      <c r="AB338" s="40"/>
      <c r="AC338" s="40"/>
      <c r="AD338" s="40"/>
      <c r="AE338" s="40"/>
      <c r="AR338" s="217" t="s">
        <v>265</v>
      </c>
      <c r="AT338" s="217" t="s">
        <v>163</v>
      </c>
      <c r="AU338" s="217" t="s">
        <v>87</v>
      </c>
      <c r="AY338" s="19" t="s">
        <v>161</v>
      </c>
      <c r="BE338" s="218">
        <f>IF(N338="základní",J338,0)</f>
        <v>0</v>
      </c>
      <c r="BF338" s="218">
        <f>IF(N338="snížená",J338,0)</f>
        <v>0</v>
      </c>
      <c r="BG338" s="218">
        <f>IF(N338="zákl. přenesená",J338,0)</f>
        <v>0</v>
      </c>
      <c r="BH338" s="218">
        <f>IF(N338="sníž. přenesená",J338,0)</f>
        <v>0</v>
      </c>
      <c r="BI338" s="218">
        <f>IF(N338="nulová",J338,0)</f>
        <v>0</v>
      </c>
      <c r="BJ338" s="19" t="s">
        <v>85</v>
      </c>
      <c r="BK338" s="218">
        <f>ROUND(I338*H338,2)</f>
        <v>0</v>
      </c>
      <c r="BL338" s="19" t="s">
        <v>265</v>
      </c>
      <c r="BM338" s="217" t="s">
        <v>1399</v>
      </c>
    </row>
    <row r="339" s="2" customFormat="1">
      <c r="A339" s="40"/>
      <c r="B339" s="41"/>
      <c r="C339" s="42"/>
      <c r="D339" s="219" t="s">
        <v>170</v>
      </c>
      <c r="E339" s="42"/>
      <c r="F339" s="220" t="s">
        <v>587</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170</v>
      </c>
      <c r="AU339" s="19" t="s">
        <v>87</v>
      </c>
    </row>
    <row r="340" s="2" customFormat="1">
      <c r="A340" s="40"/>
      <c r="B340" s="41"/>
      <c r="C340" s="42"/>
      <c r="D340" s="224" t="s">
        <v>172</v>
      </c>
      <c r="E340" s="42"/>
      <c r="F340" s="225" t="s">
        <v>570</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172</v>
      </c>
      <c r="AU340" s="19" t="s">
        <v>87</v>
      </c>
    </row>
    <row r="341" s="13" customFormat="1">
      <c r="A341" s="13"/>
      <c r="B341" s="226"/>
      <c r="C341" s="227"/>
      <c r="D341" s="224" t="s">
        <v>174</v>
      </c>
      <c r="E341" s="228" t="s">
        <v>21</v>
      </c>
      <c r="F341" s="229" t="s">
        <v>1400</v>
      </c>
      <c r="G341" s="227"/>
      <c r="H341" s="230">
        <v>330</v>
      </c>
      <c r="I341" s="231"/>
      <c r="J341" s="227"/>
      <c r="K341" s="227"/>
      <c r="L341" s="232"/>
      <c r="M341" s="233"/>
      <c r="N341" s="234"/>
      <c r="O341" s="234"/>
      <c r="P341" s="234"/>
      <c r="Q341" s="234"/>
      <c r="R341" s="234"/>
      <c r="S341" s="234"/>
      <c r="T341" s="235"/>
      <c r="U341" s="13"/>
      <c r="V341" s="13"/>
      <c r="W341" s="13"/>
      <c r="X341" s="13"/>
      <c r="Y341" s="13"/>
      <c r="Z341" s="13"/>
      <c r="AA341" s="13"/>
      <c r="AB341" s="13"/>
      <c r="AC341" s="13"/>
      <c r="AD341" s="13"/>
      <c r="AE341" s="13"/>
      <c r="AT341" s="236" t="s">
        <v>174</v>
      </c>
      <c r="AU341" s="236" t="s">
        <v>87</v>
      </c>
      <c r="AV341" s="13" t="s">
        <v>87</v>
      </c>
      <c r="AW341" s="13" t="s">
        <v>38</v>
      </c>
      <c r="AX341" s="13" t="s">
        <v>77</v>
      </c>
      <c r="AY341" s="236" t="s">
        <v>161</v>
      </c>
    </row>
    <row r="342" s="13" customFormat="1">
      <c r="A342" s="13"/>
      <c r="B342" s="226"/>
      <c r="C342" s="227"/>
      <c r="D342" s="224" t="s">
        <v>174</v>
      </c>
      <c r="E342" s="228" t="s">
        <v>21</v>
      </c>
      <c r="F342" s="229" t="s">
        <v>1401</v>
      </c>
      <c r="G342" s="227"/>
      <c r="H342" s="230">
        <v>432</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174</v>
      </c>
      <c r="AU342" s="236" t="s">
        <v>87</v>
      </c>
      <c r="AV342" s="13" t="s">
        <v>87</v>
      </c>
      <c r="AW342" s="13" t="s">
        <v>38</v>
      </c>
      <c r="AX342" s="13" t="s">
        <v>77</v>
      </c>
      <c r="AY342" s="236" t="s">
        <v>161</v>
      </c>
    </row>
    <row r="343" s="14" customFormat="1">
      <c r="A343" s="14"/>
      <c r="B343" s="237"/>
      <c r="C343" s="238"/>
      <c r="D343" s="224" t="s">
        <v>174</v>
      </c>
      <c r="E343" s="239" t="s">
        <v>21</v>
      </c>
      <c r="F343" s="240" t="s">
        <v>177</v>
      </c>
      <c r="G343" s="238"/>
      <c r="H343" s="241">
        <v>762</v>
      </c>
      <c r="I343" s="242"/>
      <c r="J343" s="238"/>
      <c r="K343" s="238"/>
      <c r="L343" s="243"/>
      <c r="M343" s="244"/>
      <c r="N343" s="245"/>
      <c r="O343" s="245"/>
      <c r="P343" s="245"/>
      <c r="Q343" s="245"/>
      <c r="R343" s="245"/>
      <c r="S343" s="245"/>
      <c r="T343" s="246"/>
      <c r="U343" s="14"/>
      <c r="V343" s="14"/>
      <c r="W343" s="14"/>
      <c r="X343" s="14"/>
      <c r="Y343" s="14"/>
      <c r="Z343" s="14"/>
      <c r="AA343" s="14"/>
      <c r="AB343" s="14"/>
      <c r="AC343" s="14"/>
      <c r="AD343" s="14"/>
      <c r="AE343" s="14"/>
      <c r="AT343" s="247" t="s">
        <v>174</v>
      </c>
      <c r="AU343" s="247" t="s">
        <v>87</v>
      </c>
      <c r="AV343" s="14" t="s">
        <v>168</v>
      </c>
      <c r="AW343" s="14" t="s">
        <v>38</v>
      </c>
      <c r="AX343" s="14" t="s">
        <v>85</v>
      </c>
      <c r="AY343" s="247" t="s">
        <v>161</v>
      </c>
    </row>
    <row r="344" s="2" customFormat="1" ht="16.5" customHeight="1">
      <c r="A344" s="40"/>
      <c r="B344" s="41"/>
      <c r="C344" s="248" t="s">
        <v>539</v>
      </c>
      <c r="D344" s="248" t="s">
        <v>178</v>
      </c>
      <c r="E344" s="249" t="s">
        <v>1402</v>
      </c>
      <c r="F344" s="250" t="s">
        <v>1403</v>
      </c>
      <c r="G344" s="251" t="s">
        <v>567</v>
      </c>
      <c r="H344" s="252">
        <v>762</v>
      </c>
      <c r="I344" s="253"/>
      <c r="J344" s="254">
        <f>ROUND(I344*H344,2)</f>
        <v>0</v>
      </c>
      <c r="K344" s="250" t="s">
        <v>21</v>
      </c>
      <c r="L344" s="255"/>
      <c r="M344" s="256" t="s">
        <v>21</v>
      </c>
      <c r="N344" s="257" t="s">
        <v>48</v>
      </c>
      <c r="O344" s="86"/>
      <c r="P344" s="215">
        <f>O344*H344</f>
        <v>0</v>
      </c>
      <c r="Q344" s="215">
        <v>0.001</v>
      </c>
      <c r="R344" s="215">
        <f>Q344*H344</f>
        <v>0.76200000000000001</v>
      </c>
      <c r="S344" s="215">
        <v>0</v>
      </c>
      <c r="T344" s="216">
        <f>S344*H344</f>
        <v>0</v>
      </c>
      <c r="U344" s="40"/>
      <c r="V344" s="40"/>
      <c r="W344" s="40"/>
      <c r="X344" s="40"/>
      <c r="Y344" s="40"/>
      <c r="Z344" s="40"/>
      <c r="AA344" s="40"/>
      <c r="AB344" s="40"/>
      <c r="AC344" s="40"/>
      <c r="AD344" s="40"/>
      <c r="AE344" s="40"/>
      <c r="AR344" s="217" t="s">
        <v>181</v>
      </c>
      <c r="AT344" s="217" t="s">
        <v>178</v>
      </c>
      <c r="AU344" s="217" t="s">
        <v>87</v>
      </c>
      <c r="AY344" s="19" t="s">
        <v>161</v>
      </c>
      <c r="BE344" s="218">
        <f>IF(N344="základní",J344,0)</f>
        <v>0</v>
      </c>
      <c r="BF344" s="218">
        <f>IF(N344="snížená",J344,0)</f>
        <v>0</v>
      </c>
      <c r="BG344" s="218">
        <f>IF(N344="zákl. přenesená",J344,0)</f>
        <v>0</v>
      </c>
      <c r="BH344" s="218">
        <f>IF(N344="sníž. přenesená",J344,0)</f>
        <v>0</v>
      </c>
      <c r="BI344" s="218">
        <f>IF(N344="nulová",J344,0)</f>
        <v>0</v>
      </c>
      <c r="BJ344" s="19" t="s">
        <v>85</v>
      </c>
      <c r="BK344" s="218">
        <f>ROUND(I344*H344,2)</f>
        <v>0</v>
      </c>
      <c r="BL344" s="19" t="s">
        <v>168</v>
      </c>
      <c r="BM344" s="217" t="s">
        <v>1404</v>
      </c>
    </row>
    <row r="345" s="13" customFormat="1">
      <c r="A345" s="13"/>
      <c r="B345" s="226"/>
      <c r="C345" s="227"/>
      <c r="D345" s="224" t="s">
        <v>174</v>
      </c>
      <c r="E345" s="228" t="s">
        <v>21</v>
      </c>
      <c r="F345" s="229" t="s">
        <v>1400</v>
      </c>
      <c r="G345" s="227"/>
      <c r="H345" s="230">
        <v>330</v>
      </c>
      <c r="I345" s="231"/>
      <c r="J345" s="227"/>
      <c r="K345" s="227"/>
      <c r="L345" s="232"/>
      <c r="M345" s="233"/>
      <c r="N345" s="234"/>
      <c r="O345" s="234"/>
      <c r="P345" s="234"/>
      <c r="Q345" s="234"/>
      <c r="R345" s="234"/>
      <c r="S345" s="234"/>
      <c r="T345" s="235"/>
      <c r="U345" s="13"/>
      <c r="V345" s="13"/>
      <c r="W345" s="13"/>
      <c r="X345" s="13"/>
      <c r="Y345" s="13"/>
      <c r="Z345" s="13"/>
      <c r="AA345" s="13"/>
      <c r="AB345" s="13"/>
      <c r="AC345" s="13"/>
      <c r="AD345" s="13"/>
      <c r="AE345" s="13"/>
      <c r="AT345" s="236" t="s">
        <v>174</v>
      </c>
      <c r="AU345" s="236" t="s">
        <v>87</v>
      </c>
      <c r="AV345" s="13" t="s">
        <v>87</v>
      </c>
      <c r="AW345" s="13" t="s">
        <v>38</v>
      </c>
      <c r="AX345" s="13" t="s">
        <v>77</v>
      </c>
      <c r="AY345" s="236" t="s">
        <v>161</v>
      </c>
    </row>
    <row r="346" s="13" customFormat="1">
      <c r="A346" s="13"/>
      <c r="B346" s="226"/>
      <c r="C346" s="227"/>
      <c r="D346" s="224" t="s">
        <v>174</v>
      </c>
      <c r="E346" s="228" t="s">
        <v>21</v>
      </c>
      <c r="F346" s="229" t="s">
        <v>1401</v>
      </c>
      <c r="G346" s="227"/>
      <c r="H346" s="230">
        <v>432</v>
      </c>
      <c r="I346" s="231"/>
      <c r="J346" s="227"/>
      <c r="K346" s="227"/>
      <c r="L346" s="232"/>
      <c r="M346" s="233"/>
      <c r="N346" s="234"/>
      <c r="O346" s="234"/>
      <c r="P346" s="234"/>
      <c r="Q346" s="234"/>
      <c r="R346" s="234"/>
      <c r="S346" s="234"/>
      <c r="T346" s="235"/>
      <c r="U346" s="13"/>
      <c r="V346" s="13"/>
      <c r="W346" s="13"/>
      <c r="X346" s="13"/>
      <c r="Y346" s="13"/>
      <c r="Z346" s="13"/>
      <c r="AA346" s="13"/>
      <c r="AB346" s="13"/>
      <c r="AC346" s="13"/>
      <c r="AD346" s="13"/>
      <c r="AE346" s="13"/>
      <c r="AT346" s="236" t="s">
        <v>174</v>
      </c>
      <c r="AU346" s="236" t="s">
        <v>87</v>
      </c>
      <c r="AV346" s="13" t="s">
        <v>87</v>
      </c>
      <c r="AW346" s="13" t="s">
        <v>38</v>
      </c>
      <c r="AX346" s="13" t="s">
        <v>77</v>
      </c>
      <c r="AY346" s="236" t="s">
        <v>161</v>
      </c>
    </row>
    <row r="347" s="14" customFormat="1">
      <c r="A347" s="14"/>
      <c r="B347" s="237"/>
      <c r="C347" s="238"/>
      <c r="D347" s="224" t="s">
        <v>174</v>
      </c>
      <c r="E347" s="239" t="s">
        <v>21</v>
      </c>
      <c r="F347" s="240" t="s">
        <v>177</v>
      </c>
      <c r="G347" s="238"/>
      <c r="H347" s="241">
        <v>762</v>
      </c>
      <c r="I347" s="242"/>
      <c r="J347" s="238"/>
      <c r="K347" s="238"/>
      <c r="L347" s="243"/>
      <c r="M347" s="244"/>
      <c r="N347" s="245"/>
      <c r="O347" s="245"/>
      <c r="P347" s="245"/>
      <c r="Q347" s="245"/>
      <c r="R347" s="245"/>
      <c r="S347" s="245"/>
      <c r="T347" s="246"/>
      <c r="U347" s="14"/>
      <c r="V347" s="14"/>
      <c r="W347" s="14"/>
      <c r="X347" s="14"/>
      <c r="Y347" s="14"/>
      <c r="Z347" s="14"/>
      <c r="AA347" s="14"/>
      <c r="AB347" s="14"/>
      <c r="AC347" s="14"/>
      <c r="AD347" s="14"/>
      <c r="AE347" s="14"/>
      <c r="AT347" s="247" t="s">
        <v>174</v>
      </c>
      <c r="AU347" s="247" t="s">
        <v>87</v>
      </c>
      <c r="AV347" s="14" t="s">
        <v>168</v>
      </c>
      <c r="AW347" s="14" t="s">
        <v>38</v>
      </c>
      <c r="AX347" s="14" t="s">
        <v>85</v>
      </c>
      <c r="AY347" s="247" t="s">
        <v>161</v>
      </c>
    </row>
    <row r="348" s="2" customFormat="1" ht="24.15" customHeight="1">
      <c r="A348" s="40"/>
      <c r="B348" s="41"/>
      <c r="C348" s="248" t="s">
        <v>547</v>
      </c>
      <c r="D348" s="248" t="s">
        <v>178</v>
      </c>
      <c r="E348" s="249" t="s">
        <v>1405</v>
      </c>
      <c r="F348" s="250" t="s">
        <v>1406</v>
      </c>
      <c r="G348" s="251" t="s">
        <v>1407</v>
      </c>
      <c r="H348" s="252">
        <v>0.040000000000000001</v>
      </c>
      <c r="I348" s="253"/>
      <c r="J348" s="254">
        <f>ROUND(I348*H348,2)</f>
        <v>0</v>
      </c>
      <c r="K348" s="250" t="s">
        <v>167</v>
      </c>
      <c r="L348" s="255"/>
      <c r="M348" s="256" t="s">
        <v>21</v>
      </c>
      <c r="N348" s="257" t="s">
        <v>48</v>
      </c>
      <c r="O348" s="86"/>
      <c r="P348" s="215">
        <f>O348*H348</f>
        <v>0</v>
      </c>
      <c r="Q348" s="215">
        <v>0.0033300000000000001</v>
      </c>
      <c r="R348" s="215">
        <f>Q348*H348</f>
        <v>0.00013320000000000001</v>
      </c>
      <c r="S348" s="215">
        <v>0</v>
      </c>
      <c r="T348" s="216">
        <f>S348*H348</f>
        <v>0</v>
      </c>
      <c r="U348" s="40"/>
      <c r="V348" s="40"/>
      <c r="W348" s="40"/>
      <c r="X348" s="40"/>
      <c r="Y348" s="40"/>
      <c r="Z348" s="40"/>
      <c r="AA348" s="40"/>
      <c r="AB348" s="40"/>
      <c r="AC348" s="40"/>
      <c r="AD348" s="40"/>
      <c r="AE348" s="40"/>
      <c r="AR348" s="217" t="s">
        <v>181</v>
      </c>
      <c r="AT348" s="217" t="s">
        <v>178</v>
      </c>
      <c r="AU348" s="217" t="s">
        <v>87</v>
      </c>
      <c r="AY348" s="19" t="s">
        <v>161</v>
      </c>
      <c r="BE348" s="218">
        <f>IF(N348="základní",J348,0)</f>
        <v>0</v>
      </c>
      <c r="BF348" s="218">
        <f>IF(N348="snížená",J348,0)</f>
        <v>0</v>
      </c>
      <c r="BG348" s="218">
        <f>IF(N348="zákl. přenesená",J348,0)</f>
        <v>0</v>
      </c>
      <c r="BH348" s="218">
        <f>IF(N348="sníž. přenesená",J348,0)</f>
        <v>0</v>
      </c>
      <c r="BI348" s="218">
        <f>IF(N348="nulová",J348,0)</f>
        <v>0</v>
      </c>
      <c r="BJ348" s="19" t="s">
        <v>85</v>
      </c>
      <c r="BK348" s="218">
        <f>ROUND(I348*H348,2)</f>
        <v>0</v>
      </c>
      <c r="BL348" s="19" t="s">
        <v>168</v>
      </c>
      <c r="BM348" s="217" t="s">
        <v>1408</v>
      </c>
    </row>
    <row r="349" s="13" customFormat="1">
      <c r="A349" s="13"/>
      <c r="B349" s="226"/>
      <c r="C349" s="227"/>
      <c r="D349" s="224" t="s">
        <v>174</v>
      </c>
      <c r="E349" s="228" t="s">
        <v>21</v>
      </c>
      <c r="F349" s="229" t="s">
        <v>1409</v>
      </c>
      <c r="G349" s="227"/>
      <c r="H349" s="230">
        <v>0.040000000000000001</v>
      </c>
      <c r="I349" s="231"/>
      <c r="J349" s="227"/>
      <c r="K349" s="227"/>
      <c r="L349" s="232"/>
      <c r="M349" s="233"/>
      <c r="N349" s="234"/>
      <c r="O349" s="234"/>
      <c r="P349" s="234"/>
      <c r="Q349" s="234"/>
      <c r="R349" s="234"/>
      <c r="S349" s="234"/>
      <c r="T349" s="235"/>
      <c r="U349" s="13"/>
      <c r="V349" s="13"/>
      <c r="W349" s="13"/>
      <c r="X349" s="13"/>
      <c r="Y349" s="13"/>
      <c r="Z349" s="13"/>
      <c r="AA349" s="13"/>
      <c r="AB349" s="13"/>
      <c r="AC349" s="13"/>
      <c r="AD349" s="13"/>
      <c r="AE349" s="13"/>
      <c r="AT349" s="236" t="s">
        <v>174</v>
      </c>
      <c r="AU349" s="236" t="s">
        <v>87</v>
      </c>
      <c r="AV349" s="13" t="s">
        <v>87</v>
      </c>
      <c r="AW349" s="13" t="s">
        <v>38</v>
      </c>
      <c r="AX349" s="13" t="s">
        <v>85</v>
      </c>
      <c r="AY349" s="236" t="s">
        <v>161</v>
      </c>
    </row>
    <row r="350" s="2" customFormat="1" ht="24.15" customHeight="1">
      <c r="A350" s="40"/>
      <c r="B350" s="41"/>
      <c r="C350" s="248" t="s">
        <v>554</v>
      </c>
      <c r="D350" s="248" t="s">
        <v>178</v>
      </c>
      <c r="E350" s="249" t="s">
        <v>1410</v>
      </c>
      <c r="F350" s="250" t="s">
        <v>1411</v>
      </c>
      <c r="G350" s="251" t="s">
        <v>1407</v>
      </c>
      <c r="H350" s="252">
        <v>0.040000000000000001</v>
      </c>
      <c r="I350" s="253"/>
      <c r="J350" s="254">
        <f>ROUND(I350*H350,2)</f>
        <v>0</v>
      </c>
      <c r="K350" s="250" t="s">
        <v>167</v>
      </c>
      <c r="L350" s="255"/>
      <c r="M350" s="256" t="s">
        <v>21</v>
      </c>
      <c r="N350" s="257" t="s">
        <v>48</v>
      </c>
      <c r="O350" s="86"/>
      <c r="P350" s="215">
        <f>O350*H350</f>
        <v>0</v>
      </c>
      <c r="Q350" s="215">
        <v>0.0011299999999999999</v>
      </c>
      <c r="R350" s="215">
        <f>Q350*H350</f>
        <v>4.5200000000000001E-05</v>
      </c>
      <c r="S350" s="215">
        <v>0</v>
      </c>
      <c r="T350" s="216">
        <f>S350*H350</f>
        <v>0</v>
      </c>
      <c r="U350" s="40"/>
      <c r="V350" s="40"/>
      <c r="W350" s="40"/>
      <c r="X350" s="40"/>
      <c r="Y350" s="40"/>
      <c r="Z350" s="40"/>
      <c r="AA350" s="40"/>
      <c r="AB350" s="40"/>
      <c r="AC350" s="40"/>
      <c r="AD350" s="40"/>
      <c r="AE350" s="40"/>
      <c r="AR350" s="217" t="s">
        <v>181</v>
      </c>
      <c r="AT350" s="217" t="s">
        <v>178</v>
      </c>
      <c r="AU350" s="217" t="s">
        <v>87</v>
      </c>
      <c r="AY350" s="19" t="s">
        <v>161</v>
      </c>
      <c r="BE350" s="218">
        <f>IF(N350="základní",J350,0)</f>
        <v>0</v>
      </c>
      <c r="BF350" s="218">
        <f>IF(N350="snížená",J350,0)</f>
        <v>0</v>
      </c>
      <c r="BG350" s="218">
        <f>IF(N350="zákl. přenesená",J350,0)</f>
        <v>0</v>
      </c>
      <c r="BH350" s="218">
        <f>IF(N350="sníž. přenesená",J350,0)</f>
        <v>0</v>
      </c>
      <c r="BI350" s="218">
        <f>IF(N350="nulová",J350,0)</f>
        <v>0</v>
      </c>
      <c r="BJ350" s="19" t="s">
        <v>85</v>
      </c>
      <c r="BK350" s="218">
        <f>ROUND(I350*H350,2)</f>
        <v>0</v>
      </c>
      <c r="BL350" s="19" t="s">
        <v>168</v>
      </c>
      <c r="BM350" s="217" t="s">
        <v>1412</v>
      </c>
    </row>
    <row r="351" s="13" customFormat="1">
      <c r="A351" s="13"/>
      <c r="B351" s="226"/>
      <c r="C351" s="227"/>
      <c r="D351" s="224" t="s">
        <v>174</v>
      </c>
      <c r="E351" s="228" t="s">
        <v>21</v>
      </c>
      <c r="F351" s="229" t="s">
        <v>1413</v>
      </c>
      <c r="G351" s="227"/>
      <c r="H351" s="230">
        <v>0.040000000000000001</v>
      </c>
      <c r="I351" s="231"/>
      <c r="J351" s="227"/>
      <c r="K351" s="227"/>
      <c r="L351" s="232"/>
      <c r="M351" s="233"/>
      <c r="N351" s="234"/>
      <c r="O351" s="234"/>
      <c r="P351" s="234"/>
      <c r="Q351" s="234"/>
      <c r="R351" s="234"/>
      <c r="S351" s="234"/>
      <c r="T351" s="235"/>
      <c r="U351" s="13"/>
      <c r="V351" s="13"/>
      <c r="W351" s="13"/>
      <c r="X351" s="13"/>
      <c r="Y351" s="13"/>
      <c r="Z351" s="13"/>
      <c r="AA351" s="13"/>
      <c r="AB351" s="13"/>
      <c r="AC351" s="13"/>
      <c r="AD351" s="13"/>
      <c r="AE351" s="13"/>
      <c r="AT351" s="236" t="s">
        <v>174</v>
      </c>
      <c r="AU351" s="236" t="s">
        <v>87</v>
      </c>
      <c r="AV351" s="13" t="s">
        <v>87</v>
      </c>
      <c r="AW351" s="13" t="s">
        <v>38</v>
      </c>
      <c r="AX351" s="13" t="s">
        <v>85</v>
      </c>
      <c r="AY351" s="236" t="s">
        <v>161</v>
      </c>
    </row>
    <row r="352" s="2" customFormat="1" ht="16.5" customHeight="1">
      <c r="A352" s="40"/>
      <c r="B352" s="41"/>
      <c r="C352" s="248" t="s">
        <v>559</v>
      </c>
      <c r="D352" s="248" t="s">
        <v>178</v>
      </c>
      <c r="E352" s="249" t="s">
        <v>1414</v>
      </c>
      <c r="F352" s="250" t="s">
        <v>1415</v>
      </c>
      <c r="G352" s="251" t="s">
        <v>232</v>
      </c>
      <c r="H352" s="252">
        <v>4</v>
      </c>
      <c r="I352" s="253"/>
      <c r="J352" s="254">
        <f>ROUND(I352*H352,2)</f>
        <v>0</v>
      </c>
      <c r="K352" s="250" t="s">
        <v>21</v>
      </c>
      <c r="L352" s="255"/>
      <c r="M352" s="256" t="s">
        <v>21</v>
      </c>
      <c r="N352" s="257" t="s">
        <v>48</v>
      </c>
      <c r="O352" s="86"/>
      <c r="P352" s="215">
        <f>O352*H352</f>
        <v>0</v>
      </c>
      <c r="Q352" s="215">
        <v>1.0000000000000001E-05</v>
      </c>
      <c r="R352" s="215">
        <f>Q352*H352</f>
        <v>4.0000000000000003E-05</v>
      </c>
      <c r="S352" s="215">
        <v>0</v>
      </c>
      <c r="T352" s="216">
        <f>S352*H352</f>
        <v>0</v>
      </c>
      <c r="U352" s="40"/>
      <c r="V352" s="40"/>
      <c r="W352" s="40"/>
      <c r="X352" s="40"/>
      <c r="Y352" s="40"/>
      <c r="Z352" s="40"/>
      <c r="AA352" s="40"/>
      <c r="AB352" s="40"/>
      <c r="AC352" s="40"/>
      <c r="AD352" s="40"/>
      <c r="AE352" s="40"/>
      <c r="AR352" s="217" t="s">
        <v>181</v>
      </c>
      <c r="AT352" s="217" t="s">
        <v>178</v>
      </c>
      <c r="AU352" s="217" t="s">
        <v>87</v>
      </c>
      <c r="AY352" s="19" t="s">
        <v>161</v>
      </c>
      <c r="BE352" s="218">
        <f>IF(N352="základní",J352,0)</f>
        <v>0</v>
      </c>
      <c r="BF352" s="218">
        <f>IF(N352="snížená",J352,0)</f>
        <v>0</v>
      </c>
      <c r="BG352" s="218">
        <f>IF(N352="zákl. přenesená",J352,0)</f>
        <v>0</v>
      </c>
      <c r="BH352" s="218">
        <f>IF(N352="sníž. přenesená",J352,0)</f>
        <v>0</v>
      </c>
      <c r="BI352" s="218">
        <f>IF(N352="nulová",J352,0)</f>
        <v>0</v>
      </c>
      <c r="BJ352" s="19" t="s">
        <v>85</v>
      </c>
      <c r="BK352" s="218">
        <f>ROUND(I352*H352,2)</f>
        <v>0</v>
      </c>
      <c r="BL352" s="19" t="s">
        <v>168</v>
      </c>
      <c r="BM352" s="217" t="s">
        <v>1416</v>
      </c>
    </row>
    <row r="353" s="13" customFormat="1">
      <c r="A353" s="13"/>
      <c r="B353" s="226"/>
      <c r="C353" s="227"/>
      <c r="D353" s="224" t="s">
        <v>174</v>
      </c>
      <c r="E353" s="228" t="s">
        <v>21</v>
      </c>
      <c r="F353" s="229" t="s">
        <v>1417</v>
      </c>
      <c r="G353" s="227"/>
      <c r="H353" s="230">
        <v>4</v>
      </c>
      <c r="I353" s="231"/>
      <c r="J353" s="227"/>
      <c r="K353" s="227"/>
      <c r="L353" s="232"/>
      <c r="M353" s="233"/>
      <c r="N353" s="234"/>
      <c r="O353" s="234"/>
      <c r="P353" s="234"/>
      <c r="Q353" s="234"/>
      <c r="R353" s="234"/>
      <c r="S353" s="234"/>
      <c r="T353" s="235"/>
      <c r="U353" s="13"/>
      <c r="V353" s="13"/>
      <c r="W353" s="13"/>
      <c r="X353" s="13"/>
      <c r="Y353" s="13"/>
      <c r="Z353" s="13"/>
      <c r="AA353" s="13"/>
      <c r="AB353" s="13"/>
      <c r="AC353" s="13"/>
      <c r="AD353" s="13"/>
      <c r="AE353" s="13"/>
      <c r="AT353" s="236" t="s">
        <v>174</v>
      </c>
      <c r="AU353" s="236" t="s">
        <v>87</v>
      </c>
      <c r="AV353" s="13" t="s">
        <v>87</v>
      </c>
      <c r="AW353" s="13" t="s">
        <v>38</v>
      </c>
      <c r="AX353" s="13" t="s">
        <v>85</v>
      </c>
      <c r="AY353" s="236" t="s">
        <v>161</v>
      </c>
    </row>
    <row r="354" s="2" customFormat="1" ht="21.75" customHeight="1">
      <c r="A354" s="40"/>
      <c r="B354" s="41"/>
      <c r="C354" s="206" t="s">
        <v>564</v>
      </c>
      <c r="D354" s="206" t="s">
        <v>163</v>
      </c>
      <c r="E354" s="207" t="s">
        <v>1418</v>
      </c>
      <c r="F354" s="208" t="s">
        <v>1419</v>
      </c>
      <c r="G354" s="209" t="s">
        <v>567</v>
      </c>
      <c r="H354" s="210">
        <v>1200</v>
      </c>
      <c r="I354" s="211"/>
      <c r="J354" s="212">
        <f>ROUND(I354*H354,2)</f>
        <v>0</v>
      </c>
      <c r="K354" s="208" t="s">
        <v>167</v>
      </c>
      <c r="L354" s="46"/>
      <c r="M354" s="213" t="s">
        <v>21</v>
      </c>
      <c r="N354" s="214" t="s">
        <v>48</v>
      </c>
      <c r="O354" s="86"/>
      <c r="P354" s="215">
        <f>O354*H354</f>
        <v>0</v>
      </c>
      <c r="Q354" s="215">
        <v>0</v>
      </c>
      <c r="R354" s="215">
        <f>Q354*H354</f>
        <v>0</v>
      </c>
      <c r="S354" s="215">
        <v>0.001</v>
      </c>
      <c r="T354" s="216">
        <f>S354*H354</f>
        <v>1.2</v>
      </c>
      <c r="U354" s="40"/>
      <c r="V354" s="40"/>
      <c r="W354" s="40"/>
      <c r="X354" s="40"/>
      <c r="Y354" s="40"/>
      <c r="Z354" s="40"/>
      <c r="AA354" s="40"/>
      <c r="AB354" s="40"/>
      <c r="AC354" s="40"/>
      <c r="AD354" s="40"/>
      <c r="AE354" s="40"/>
      <c r="AR354" s="217" t="s">
        <v>265</v>
      </c>
      <c r="AT354" s="217" t="s">
        <v>163</v>
      </c>
      <c r="AU354" s="217" t="s">
        <v>87</v>
      </c>
      <c r="AY354" s="19" t="s">
        <v>161</v>
      </c>
      <c r="BE354" s="218">
        <f>IF(N354="základní",J354,0)</f>
        <v>0</v>
      </c>
      <c r="BF354" s="218">
        <f>IF(N354="snížená",J354,0)</f>
        <v>0</v>
      </c>
      <c r="BG354" s="218">
        <f>IF(N354="zákl. přenesená",J354,0)</f>
        <v>0</v>
      </c>
      <c r="BH354" s="218">
        <f>IF(N354="sníž. přenesená",J354,0)</f>
        <v>0</v>
      </c>
      <c r="BI354" s="218">
        <f>IF(N354="nulová",J354,0)</f>
        <v>0</v>
      </c>
      <c r="BJ354" s="19" t="s">
        <v>85</v>
      </c>
      <c r="BK354" s="218">
        <f>ROUND(I354*H354,2)</f>
        <v>0</v>
      </c>
      <c r="BL354" s="19" t="s">
        <v>265</v>
      </c>
      <c r="BM354" s="217" t="s">
        <v>1420</v>
      </c>
    </row>
    <row r="355" s="2" customFormat="1">
      <c r="A355" s="40"/>
      <c r="B355" s="41"/>
      <c r="C355" s="42"/>
      <c r="D355" s="219" t="s">
        <v>170</v>
      </c>
      <c r="E355" s="42"/>
      <c r="F355" s="220" t="s">
        <v>1421</v>
      </c>
      <c r="G355" s="42"/>
      <c r="H355" s="42"/>
      <c r="I355" s="221"/>
      <c r="J355" s="42"/>
      <c r="K355" s="42"/>
      <c r="L355" s="46"/>
      <c r="M355" s="222"/>
      <c r="N355" s="223"/>
      <c r="O355" s="86"/>
      <c r="P355" s="86"/>
      <c r="Q355" s="86"/>
      <c r="R355" s="86"/>
      <c r="S355" s="86"/>
      <c r="T355" s="87"/>
      <c r="U355" s="40"/>
      <c r="V355" s="40"/>
      <c r="W355" s="40"/>
      <c r="X355" s="40"/>
      <c r="Y355" s="40"/>
      <c r="Z355" s="40"/>
      <c r="AA355" s="40"/>
      <c r="AB355" s="40"/>
      <c r="AC355" s="40"/>
      <c r="AD355" s="40"/>
      <c r="AE355" s="40"/>
      <c r="AT355" s="19" t="s">
        <v>170</v>
      </c>
      <c r="AU355" s="19" t="s">
        <v>87</v>
      </c>
    </row>
    <row r="356" s="2" customFormat="1">
      <c r="A356" s="40"/>
      <c r="B356" s="41"/>
      <c r="C356" s="42"/>
      <c r="D356" s="224" t="s">
        <v>172</v>
      </c>
      <c r="E356" s="42"/>
      <c r="F356" s="225" t="s">
        <v>1422</v>
      </c>
      <c r="G356" s="42"/>
      <c r="H356" s="42"/>
      <c r="I356" s="221"/>
      <c r="J356" s="42"/>
      <c r="K356" s="42"/>
      <c r="L356" s="46"/>
      <c r="M356" s="222"/>
      <c r="N356" s="223"/>
      <c r="O356" s="86"/>
      <c r="P356" s="86"/>
      <c r="Q356" s="86"/>
      <c r="R356" s="86"/>
      <c r="S356" s="86"/>
      <c r="T356" s="87"/>
      <c r="U356" s="40"/>
      <c r="V356" s="40"/>
      <c r="W356" s="40"/>
      <c r="X356" s="40"/>
      <c r="Y356" s="40"/>
      <c r="Z356" s="40"/>
      <c r="AA356" s="40"/>
      <c r="AB356" s="40"/>
      <c r="AC356" s="40"/>
      <c r="AD356" s="40"/>
      <c r="AE356" s="40"/>
      <c r="AT356" s="19" t="s">
        <v>172</v>
      </c>
      <c r="AU356" s="19" t="s">
        <v>87</v>
      </c>
    </row>
    <row r="357" s="13" customFormat="1">
      <c r="A357" s="13"/>
      <c r="B357" s="226"/>
      <c r="C357" s="227"/>
      <c r="D357" s="224" t="s">
        <v>174</v>
      </c>
      <c r="E357" s="228" t="s">
        <v>21</v>
      </c>
      <c r="F357" s="229" t="s">
        <v>1423</v>
      </c>
      <c r="G357" s="227"/>
      <c r="H357" s="230">
        <v>1100</v>
      </c>
      <c r="I357" s="231"/>
      <c r="J357" s="227"/>
      <c r="K357" s="227"/>
      <c r="L357" s="232"/>
      <c r="M357" s="233"/>
      <c r="N357" s="234"/>
      <c r="O357" s="234"/>
      <c r="P357" s="234"/>
      <c r="Q357" s="234"/>
      <c r="R357" s="234"/>
      <c r="S357" s="234"/>
      <c r="T357" s="235"/>
      <c r="U357" s="13"/>
      <c r="V357" s="13"/>
      <c r="W357" s="13"/>
      <c r="X357" s="13"/>
      <c r="Y357" s="13"/>
      <c r="Z357" s="13"/>
      <c r="AA357" s="13"/>
      <c r="AB357" s="13"/>
      <c r="AC357" s="13"/>
      <c r="AD357" s="13"/>
      <c r="AE357" s="13"/>
      <c r="AT357" s="236" t="s">
        <v>174</v>
      </c>
      <c r="AU357" s="236" t="s">
        <v>87</v>
      </c>
      <c r="AV357" s="13" t="s">
        <v>87</v>
      </c>
      <c r="AW357" s="13" t="s">
        <v>38</v>
      </c>
      <c r="AX357" s="13" t="s">
        <v>77</v>
      </c>
      <c r="AY357" s="236" t="s">
        <v>161</v>
      </c>
    </row>
    <row r="358" s="13" customFormat="1">
      <c r="A358" s="13"/>
      <c r="B358" s="226"/>
      <c r="C358" s="227"/>
      <c r="D358" s="224" t="s">
        <v>174</v>
      </c>
      <c r="E358" s="228" t="s">
        <v>21</v>
      </c>
      <c r="F358" s="229" t="s">
        <v>1424</v>
      </c>
      <c r="G358" s="227"/>
      <c r="H358" s="230">
        <v>100</v>
      </c>
      <c r="I358" s="231"/>
      <c r="J358" s="227"/>
      <c r="K358" s="227"/>
      <c r="L358" s="232"/>
      <c r="M358" s="233"/>
      <c r="N358" s="234"/>
      <c r="O358" s="234"/>
      <c r="P358" s="234"/>
      <c r="Q358" s="234"/>
      <c r="R358" s="234"/>
      <c r="S358" s="234"/>
      <c r="T358" s="235"/>
      <c r="U358" s="13"/>
      <c r="V358" s="13"/>
      <c r="W358" s="13"/>
      <c r="X358" s="13"/>
      <c r="Y358" s="13"/>
      <c r="Z358" s="13"/>
      <c r="AA358" s="13"/>
      <c r="AB358" s="13"/>
      <c r="AC358" s="13"/>
      <c r="AD358" s="13"/>
      <c r="AE358" s="13"/>
      <c r="AT358" s="236" t="s">
        <v>174</v>
      </c>
      <c r="AU358" s="236" t="s">
        <v>87</v>
      </c>
      <c r="AV358" s="13" t="s">
        <v>87</v>
      </c>
      <c r="AW358" s="13" t="s">
        <v>38</v>
      </c>
      <c r="AX358" s="13" t="s">
        <v>77</v>
      </c>
      <c r="AY358" s="236" t="s">
        <v>161</v>
      </c>
    </row>
    <row r="359" s="14" customFormat="1">
      <c r="A359" s="14"/>
      <c r="B359" s="237"/>
      <c r="C359" s="238"/>
      <c r="D359" s="224" t="s">
        <v>174</v>
      </c>
      <c r="E359" s="239" t="s">
        <v>21</v>
      </c>
      <c r="F359" s="240" t="s">
        <v>177</v>
      </c>
      <c r="G359" s="238"/>
      <c r="H359" s="241">
        <v>1200</v>
      </c>
      <c r="I359" s="242"/>
      <c r="J359" s="238"/>
      <c r="K359" s="238"/>
      <c r="L359" s="243"/>
      <c r="M359" s="244"/>
      <c r="N359" s="245"/>
      <c r="O359" s="245"/>
      <c r="P359" s="245"/>
      <c r="Q359" s="245"/>
      <c r="R359" s="245"/>
      <c r="S359" s="245"/>
      <c r="T359" s="246"/>
      <c r="U359" s="14"/>
      <c r="V359" s="14"/>
      <c r="W359" s="14"/>
      <c r="X359" s="14"/>
      <c r="Y359" s="14"/>
      <c r="Z359" s="14"/>
      <c r="AA359" s="14"/>
      <c r="AB359" s="14"/>
      <c r="AC359" s="14"/>
      <c r="AD359" s="14"/>
      <c r="AE359" s="14"/>
      <c r="AT359" s="247" t="s">
        <v>174</v>
      </c>
      <c r="AU359" s="247" t="s">
        <v>87</v>
      </c>
      <c r="AV359" s="14" t="s">
        <v>168</v>
      </c>
      <c r="AW359" s="14" t="s">
        <v>38</v>
      </c>
      <c r="AX359" s="14" t="s">
        <v>85</v>
      </c>
      <c r="AY359" s="247" t="s">
        <v>161</v>
      </c>
    </row>
    <row r="360" s="2" customFormat="1" ht="16.5" customHeight="1">
      <c r="A360" s="40"/>
      <c r="B360" s="41"/>
      <c r="C360" s="206" t="s">
        <v>572</v>
      </c>
      <c r="D360" s="206" t="s">
        <v>163</v>
      </c>
      <c r="E360" s="207" t="s">
        <v>1425</v>
      </c>
      <c r="F360" s="208" t="s">
        <v>1426</v>
      </c>
      <c r="G360" s="209" t="s">
        <v>567</v>
      </c>
      <c r="H360" s="210">
        <v>210</v>
      </c>
      <c r="I360" s="211"/>
      <c r="J360" s="212">
        <f>ROUND(I360*H360,2)</f>
        <v>0</v>
      </c>
      <c r="K360" s="208" t="s">
        <v>167</v>
      </c>
      <c r="L360" s="46"/>
      <c r="M360" s="213" t="s">
        <v>21</v>
      </c>
      <c r="N360" s="214" t="s">
        <v>48</v>
      </c>
      <c r="O360" s="86"/>
      <c r="P360" s="215">
        <f>O360*H360</f>
        <v>0</v>
      </c>
      <c r="Q360" s="215">
        <v>0</v>
      </c>
      <c r="R360" s="215">
        <f>Q360*H360</f>
        <v>0</v>
      </c>
      <c r="S360" s="215">
        <v>0.001</v>
      </c>
      <c r="T360" s="216">
        <f>S360*H360</f>
        <v>0.20999999999999999</v>
      </c>
      <c r="U360" s="40"/>
      <c r="V360" s="40"/>
      <c r="W360" s="40"/>
      <c r="X360" s="40"/>
      <c r="Y360" s="40"/>
      <c r="Z360" s="40"/>
      <c r="AA360" s="40"/>
      <c r="AB360" s="40"/>
      <c r="AC360" s="40"/>
      <c r="AD360" s="40"/>
      <c r="AE360" s="40"/>
      <c r="AR360" s="217" t="s">
        <v>265</v>
      </c>
      <c r="AT360" s="217" t="s">
        <v>163</v>
      </c>
      <c r="AU360" s="217" t="s">
        <v>87</v>
      </c>
      <c r="AY360" s="19" t="s">
        <v>161</v>
      </c>
      <c r="BE360" s="218">
        <f>IF(N360="základní",J360,0)</f>
        <v>0</v>
      </c>
      <c r="BF360" s="218">
        <f>IF(N360="snížená",J360,0)</f>
        <v>0</v>
      </c>
      <c r="BG360" s="218">
        <f>IF(N360="zákl. přenesená",J360,0)</f>
        <v>0</v>
      </c>
      <c r="BH360" s="218">
        <f>IF(N360="sníž. přenesená",J360,0)</f>
        <v>0</v>
      </c>
      <c r="BI360" s="218">
        <f>IF(N360="nulová",J360,0)</f>
        <v>0</v>
      </c>
      <c r="BJ360" s="19" t="s">
        <v>85</v>
      </c>
      <c r="BK360" s="218">
        <f>ROUND(I360*H360,2)</f>
        <v>0</v>
      </c>
      <c r="BL360" s="19" t="s">
        <v>265</v>
      </c>
      <c r="BM360" s="217" t="s">
        <v>1427</v>
      </c>
    </row>
    <row r="361" s="2" customFormat="1">
      <c r="A361" s="40"/>
      <c r="B361" s="41"/>
      <c r="C361" s="42"/>
      <c r="D361" s="219" t="s">
        <v>170</v>
      </c>
      <c r="E361" s="42"/>
      <c r="F361" s="220" t="s">
        <v>1428</v>
      </c>
      <c r="G361" s="42"/>
      <c r="H361" s="42"/>
      <c r="I361" s="221"/>
      <c r="J361" s="42"/>
      <c r="K361" s="42"/>
      <c r="L361" s="46"/>
      <c r="M361" s="222"/>
      <c r="N361" s="223"/>
      <c r="O361" s="86"/>
      <c r="P361" s="86"/>
      <c r="Q361" s="86"/>
      <c r="R361" s="86"/>
      <c r="S361" s="86"/>
      <c r="T361" s="87"/>
      <c r="U361" s="40"/>
      <c r="V361" s="40"/>
      <c r="W361" s="40"/>
      <c r="X361" s="40"/>
      <c r="Y361" s="40"/>
      <c r="Z361" s="40"/>
      <c r="AA361" s="40"/>
      <c r="AB361" s="40"/>
      <c r="AC361" s="40"/>
      <c r="AD361" s="40"/>
      <c r="AE361" s="40"/>
      <c r="AT361" s="19" t="s">
        <v>170</v>
      </c>
      <c r="AU361" s="19" t="s">
        <v>87</v>
      </c>
    </row>
    <row r="362" s="2" customFormat="1">
      <c r="A362" s="40"/>
      <c r="B362" s="41"/>
      <c r="C362" s="42"/>
      <c r="D362" s="224" t="s">
        <v>172</v>
      </c>
      <c r="E362" s="42"/>
      <c r="F362" s="225" t="s">
        <v>1422</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172</v>
      </c>
      <c r="AU362" s="19" t="s">
        <v>87</v>
      </c>
    </row>
    <row r="363" s="2" customFormat="1">
      <c r="A363" s="40"/>
      <c r="B363" s="41"/>
      <c r="C363" s="42"/>
      <c r="D363" s="224" t="s">
        <v>183</v>
      </c>
      <c r="E363" s="42"/>
      <c r="F363" s="225" t="s">
        <v>1429</v>
      </c>
      <c r="G363" s="42"/>
      <c r="H363" s="42"/>
      <c r="I363" s="221"/>
      <c r="J363" s="42"/>
      <c r="K363" s="42"/>
      <c r="L363" s="46"/>
      <c r="M363" s="222"/>
      <c r="N363" s="223"/>
      <c r="O363" s="86"/>
      <c r="P363" s="86"/>
      <c r="Q363" s="86"/>
      <c r="R363" s="86"/>
      <c r="S363" s="86"/>
      <c r="T363" s="87"/>
      <c r="U363" s="40"/>
      <c r="V363" s="40"/>
      <c r="W363" s="40"/>
      <c r="X363" s="40"/>
      <c r="Y363" s="40"/>
      <c r="Z363" s="40"/>
      <c r="AA363" s="40"/>
      <c r="AB363" s="40"/>
      <c r="AC363" s="40"/>
      <c r="AD363" s="40"/>
      <c r="AE363" s="40"/>
      <c r="AT363" s="19" t="s">
        <v>183</v>
      </c>
      <c r="AU363" s="19" t="s">
        <v>87</v>
      </c>
    </row>
    <row r="364" s="13" customFormat="1">
      <c r="A364" s="13"/>
      <c r="B364" s="226"/>
      <c r="C364" s="227"/>
      <c r="D364" s="224" t="s">
        <v>174</v>
      </c>
      <c r="E364" s="228" t="s">
        <v>21</v>
      </c>
      <c r="F364" s="229" t="s">
        <v>1430</v>
      </c>
      <c r="G364" s="227"/>
      <c r="H364" s="230">
        <v>210</v>
      </c>
      <c r="I364" s="231"/>
      <c r="J364" s="227"/>
      <c r="K364" s="227"/>
      <c r="L364" s="232"/>
      <c r="M364" s="233"/>
      <c r="N364" s="234"/>
      <c r="O364" s="234"/>
      <c r="P364" s="234"/>
      <c r="Q364" s="234"/>
      <c r="R364" s="234"/>
      <c r="S364" s="234"/>
      <c r="T364" s="235"/>
      <c r="U364" s="13"/>
      <c r="V364" s="13"/>
      <c r="W364" s="13"/>
      <c r="X364" s="13"/>
      <c r="Y364" s="13"/>
      <c r="Z364" s="13"/>
      <c r="AA364" s="13"/>
      <c r="AB364" s="13"/>
      <c r="AC364" s="13"/>
      <c r="AD364" s="13"/>
      <c r="AE364" s="13"/>
      <c r="AT364" s="236" t="s">
        <v>174</v>
      </c>
      <c r="AU364" s="236" t="s">
        <v>87</v>
      </c>
      <c r="AV364" s="13" t="s">
        <v>87</v>
      </c>
      <c r="AW364" s="13" t="s">
        <v>38</v>
      </c>
      <c r="AX364" s="13" t="s">
        <v>85</v>
      </c>
      <c r="AY364" s="236" t="s">
        <v>161</v>
      </c>
    </row>
    <row r="365" s="2" customFormat="1" ht="24.15" customHeight="1">
      <c r="A365" s="40"/>
      <c r="B365" s="41"/>
      <c r="C365" s="206" t="s">
        <v>577</v>
      </c>
      <c r="D365" s="206" t="s">
        <v>163</v>
      </c>
      <c r="E365" s="207" t="s">
        <v>596</v>
      </c>
      <c r="F365" s="208" t="s">
        <v>597</v>
      </c>
      <c r="G365" s="209" t="s">
        <v>166</v>
      </c>
      <c r="H365" s="210">
        <v>0.25</v>
      </c>
      <c r="I365" s="211"/>
      <c r="J365" s="212">
        <f>ROUND(I365*H365,2)</f>
        <v>0</v>
      </c>
      <c r="K365" s="208" t="s">
        <v>167</v>
      </c>
      <c r="L365" s="46"/>
      <c r="M365" s="213" t="s">
        <v>21</v>
      </c>
      <c r="N365" s="214" t="s">
        <v>48</v>
      </c>
      <c r="O365" s="86"/>
      <c r="P365" s="215">
        <f>O365*H365</f>
        <v>0</v>
      </c>
      <c r="Q365" s="215">
        <v>0</v>
      </c>
      <c r="R365" s="215">
        <f>Q365*H365</f>
        <v>0</v>
      </c>
      <c r="S365" s="215">
        <v>0</v>
      </c>
      <c r="T365" s="216">
        <f>S365*H365</f>
        <v>0</v>
      </c>
      <c r="U365" s="40"/>
      <c r="V365" s="40"/>
      <c r="W365" s="40"/>
      <c r="X365" s="40"/>
      <c r="Y365" s="40"/>
      <c r="Z365" s="40"/>
      <c r="AA365" s="40"/>
      <c r="AB365" s="40"/>
      <c r="AC365" s="40"/>
      <c r="AD365" s="40"/>
      <c r="AE365" s="40"/>
      <c r="AR365" s="217" t="s">
        <v>265</v>
      </c>
      <c r="AT365" s="217" t="s">
        <v>163</v>
      </c>
      <c r="AU365" s="217" t="s">
        <v>87</v>
      </c>
      <c r="AY365" s="19" t="s">
        <v>161</v>
      </c>
      <c r="BE365" s="218">
        <f>IF(N365="základní",J365,0)</f>
        <v>0</v>
      </c>
      <c r="BF365" s="218">
        <f>IF(N365="snížená",J365,0)</f>
        <v>0</v>
      </c>
      <c r="BG365" s="218">
        <f>IF(N365="zákl. přenesená",J365,0)</f>
        <v>0</v>
      </c>
      <c r="BH365" s="218">
        <f>IF(N365="sníž. přenesená",J365,0)</f>
        <v>0</v>
      </c>
      <c r="BI365" s="218">
        <f>IF(N365="nulová",J365,0)</f>
        <v>0</v>
      </c>
      <c r="BJ365" s="19" t="s">
        <v>85</v>
      </c>
      <c r="BK365" s="218">
        <f>ROUND(I365*H365,2)</f>
        <v>0</v>
      </c>
      <c r="BL365" s="19" t="s">
        <v>265</v>
      </c>
      <c r="BM365" s="217" t="s">
        <v>1431</v>
      </c>
    </row>
    <row r="366" s="2" customFormat="1">
      <c r="A366" s="40"/>
      <c r="B366" s="41"/>
      <c r="C366" s="42"/>
      <c r="D366" s="219" t="s">
        <v>170</v>
      </c>
      <c r="E366" s="42"/>
      <c r="F366" s="220" t="s">
        <v>599</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170</v>
      </c>
      <c r="AU366" s="19" t="s">
        <v>87</v>
      </c>
    </row>
    <row r="367" s="2" customFormat="1">
      <c r="A367" s="40"/>
      <c r="B367" s="41"/>
      <c r="C367" s="42"/>
      <c r="D367" s="224" t="s">
        <v>172</v>
      </c>
      <c r="E367" s="42"/>
      <c r="F367" s="225" t="s">
        <v>600</v>
      </c>
      <c r="G367" s="42"/>
      <c r="H367" s="42"/>
      <c r="I367" s="221"/>
      <c r="J367" s="42"/>
      <c r="K367" s="42"/>
      <c r="L367" s="46"/>
      <c r="M367" s="274"/>
      <c r="N367" s="275"/>
      <c r="O367" s="271"/>
      <c r="P367" s="271"/>
      <c r="Q367" s="271"/>
      <c r="R367" s="271"/>
      <c r="S367" s="271"/>
      <c r="T367" s="276"/>
      <c r="U367" s="40"/>
      <c r="V367" s="40"/>
      <c r="W367" s="40"/>
      <c r="X367" s="40"/>
      <c r="Y367" s="40"/>
      <c r="Z367" s="40"/>
      <c r="AA367" s="40"/>
      <c r="AB367" s="40"/>
      <c r="AC367" s="40"/>
      <c r="AD367" s="40"/>
      <c r="AE367" s="40"/>
      <c r="AT367" s="19" t="s">
        <v>172</v>
      </c>
      <c r="AU367" s="19" t="s">
        <v>87</v>
      </c>
    </row>
    <row r="368" s="2" customFormat="1" ht="6.96" customHeight="1">
      <c r="A368" s="40"/>
      <c r="B368" s="61"/>
      <c r="C368" s="62"/>
      <c r="D368" s="62"/>
      <c r="E368" s="62"/>
      <c r="F368" s="62"/>
      <c r="G368" s="62"/>
      <c r="H368" s="62"/>
      <c r="I368" s="62"/>
      <c r="J368" s="62"/>
      <c r="K368" s="62"/>
      <c r="L368" s="46"/>
      <c r="M368" s="40"/>
      <c r="O368" s="40"/>
      <c r="P368" s="40"/>
      <c r="Q368" s="40"/>
      <c r="R368" s="40"/>
      <c r="S368" s="40"/>
      <c r="T368" s="40"/>
      <c r="U368" s="40"/>
      <c r="V368" s="40"/>
      <c r="W368" s="40"/>
      <c r="X368" s="40"/>
      <c r="Y368" s="40"/>
      <c r="Z368" s="40"/>
      <c r="AA368" s="40"/>
      <c r="AB368" s="40"/>
      <c r="AC368" s="40"/>
      <c r="AD368" s="40"/>
      <c r="AE368" s="40"/>
    </row>
  </sheetData>
  <sheetProtection sheet="1" autoFilter="0" formatColumns="0" formatRows="0" objects="1" scenarios="1" spinCount="100000" saltValue="m6+LuqR2v2XQdIp0c8OaoyBNmq0Z1BYKi4nePHlyGZ+vupPZ5MFaVNv8dXyEItnFcR28LtWTnL6blHV2rPtxKQ==" hashValue="rbKPGXk8IjhPrqIyw1SqElm4VbRB1F47LYFwnXFL3E77dXQzf6MjcBMczg3jMYyC0t+Ggf+tFZR0sV6nXbhAcw==" algorithmName="SHA-512" password="CC35"/>
  <autoFilter ref="C88:K367"/>
  <mergeCells count="9">
    <mergeCell ref="E7:H7"/>
    <mergeCell ref="E9:H9"/>
    <mergeCell ref="E18:H18"/>
    <mergeCell ref="E27:H27"/>
    <mergeCell ref="E48:H48"/>
    <mergeCell ref="E50:H50"/>
    <mergeCell ref="E79:H79"/>
    <mergeCell ref="E81:H81"/>
    <mergeCell ref="L2:V2"/>
  </mergeCells>
  <hyperlinks>
    <hyperlink ref="F93" r:id="rId1" display="https://podminky.urs.cz/item/CS_URS_2025_01/124253100"/>
    <hyperlink ref="F99" r:id="rId2" display="https://podminky.urs.cz/item/CS_URS_2025_01/151101202"/>
    <hyperlink ref="F103" r:id="rId3" display="https://podminky.urs.cz/item/CS_URS_2025_01/151101212"/>
    <hyperlink ref="F105" r:id="rId4" display="https://podminky.urs.cz/item/CS_URS_2025_01/129911123"/>
    <hyperlink ref="F111" r:id="rId5" display="https://podminky.urs.cz/item/CS_URS_2025_01/151101302"/>
    <hyperlink ref="F115" r:id="rId6" display="https://podminky.urs.cz/item/CS_URS_2025_01/151101312"/>
    <hyperlink ref="F117" r:id="rId7" display="https://podminky.urs.cz/item/CS_URS_2025_01/153111114"/>
    <hyperlink ref="F121" r:id="rId8" display="https://podminky.urs.cz/item/CS_URS_2025_01/153112111"/>
    <hyperlink ref="F127" r:id="rId9" display="https://podminky.urs.cz/item/CS_URS_2025_01/153112115"/>
    <hyperlink ref="F132" r:id="rId10" display="https://podminky.urs.cz/item/CS_URS_2025_01/153112122"/>
    <hyperlink ref="F135" r:id="rId11" display="https://podminky.urs.cz/item/CS_URS_2025_01/153112132"/>
    <hyperlink ref="F143" r:id="rId12" display="https://podminky.urs.cz/item/CS_URS_2025_01/153126131"/>
    <hyperlink ref="F152" r:id="rId13" display="https://podminky.urs.cz/item/CS_URS_2025_01/224211114"/>
    <hyperlink ref="F155" r:id="rId14" display="https://podminky.urs.cz/item/CS_URS_2025_01/227111112"/>
    <hyperlink ref="F157" r:id="rId15" display="https://podminky.urs.cz/item/CS_URS_2025_01/224311114"/>
    <hyperlink ref="F160" r:id="rId16" display="https://podminky.urs.cz/item/CS_URS_2025_01/227111113"/>
    <hyperlink ref="F162" r:id="rId17" display="https://podminky.urs.cz/item/CS_URS_2025_01/225211114"/>
    <hyperlink ref="F165" r:id="rId18" display="https://podminky.urs.cz/item/CS_URS_2025_01/226112413"/>
    <hyperlink ref="F168" r:id="rId19" display="https://podminky.urs.cz/item/CS_URS_2025_01/227211114"/>
    <hyperlink ref="F170" r:id="rId20" display="https://podminky.urs.cz/item/CS_URS_2025_01/231211313"/>
    <hyperlink ref="F176" r:id="rId21" display="https://podminky.urs.cz/item/CS_URS_2025_01/281604111"/>
    <hyperlink ref="F183" r:id="rId22" display="https://podminky.urs.cz/item/CS_URS_2025_01/282606032"/>
    <hyperlink ref="F189" r:id="rId23" display="https://podminky.urs.cz/item/CS_URS_2025_01/292111111"/>
    <hyperlink ref="F200" r:id="rId24" display="https://podminky.urs.cz/item/CS_URS_2025_01/292111112"/>
    <hyperlink ref="F205" r:id="rId25" display="https://podminky.urs.cz/item/CS_URS_2025_01/321321116"/>
    <hyperlink ref="F212" r:id="rId26" display="https://podminky.urs.cz/item/CS_URS_2025_01/321351010"/>
    <hyperlink ref="F218" r:id="rId27" display="https://podminky.urs.cz/item/CS_URS_2025_01/321351020"/>
    <hyperlink ref="F222" r:id="rId28" display="https://podminky.urs.cz/item/CS_URS_2025_01/321352010"/>
    <hyperlink ref="F225" r:id="rId29" display="https://podminky.urs.cz/item/CS_URS_2025_01/321352020"/>
    <hyperlink ref="F228" r:id="rId30" display="https://podminky.urs.cz/item/CS_URS_2025_01/321366111"/>
    <hyperlink ref="F235" r:id="rId31" display="https://podminky.urs.cz/item/CS_URS_2025_01/321366112"/>
    <hyperlink ref="F243" r:id="rId32" display="https://podminky.urs.cz/item/CS_URS_2025_01/457311115"/>
    <hyperlink ref="F249" r:id="rId33" display="https://podminky.urs.cz/item/CS_URS_2025_01/463211153"/>
    <hyperlink ref="F253" r:id="rId34" display="https://podminky.urs.cz/item/CS_URS_2025_01/463211158"/>
    <hyperlink ref="F258" r:id="rId35" display="https://podminky.urs.cz/item/CS_URS_2025_01/911121111"/>
    <hyperlink ref="F271" r:id="rId36" display="https://podminky.urs.cz/item/CS_URS_2025_01/953334423"/>
    <hyperlink ref="F278" r:id="rId37" display="https://podminky.urs.cz/item/CS_URS_2025_01/953943125"/>
    <hyperlink ref="F289" r:id="rId38" display="https://podminky.urs.cz/item/CS_URS_2025_01/953961214"/>
    <hyperlink ref="F293" r:id="rId39" display="https://podminky.urs.cz/item/CS_URS_2025_01/953965131"/>
    <hyperlink ref="F296" r:id="rId40" display="https://podminky.urs.cz/item/CS_URS_2025_01/963051111"/>
    <hyperlink ref="F300" r:id="rId41" display="https://podminky.urs.cz/item/CS_URS_2025_01/966075141"/>
    <hyperlink ref="F322" r:id="rId42" display="https://podminky.urs.cz/item/CS_URS_2025_01/998323011"/>
    <hyperlink ref="F327" r:id="rId43" display="https://podminky.urs.cz/item/CS_URS_2021_01/767590110"/>
    <hyperlink ref="F332" r:id="rId44" display="https://podminky.urs.cz/item/CS_URS_2025_01/767590192"/>
    <hyperlink ref="F335" r:id="rId45" display="https://podminky.urs.cz/item/CS_URS_2025_01/767995114"/>
    <hyperlink ref="F339" r:id="rId46" display="https://podminky.urs.cz/item/CS_URS_2025_01/767995116"/>
    <hyperlink ref="F355" r:id="rId47" display="https://podminky.urs.cz/item/CS_URS_2025_01/767996702"/>
    <hyperlink ref="F361" r:id="rId48" display="https://podminky.urs.cz/item/CS_URS_2025_01/767996801"/>
    <hyperlink ref="F366" r:id="rId49" display="https://podminky.urs.cz/item/CS_URS_2025_01/998767101"/>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1432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ROUND((SUM(BE82:BE96)),  2)</f>
        <v>0</v>
      </c>
      <c r="G33" s="40"/>
      <c r="H33" s="40"/>
      <c r="I33" s="150">
        <v>0.20999999999999999</v>
      </c>
      <c r="J33" s="149">
        <f>ROUND(((SUM(BE82:BE96))*I33),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ROUND((SUM(BF82:BF96)),  2)</f>
        <v>0</v>
      </c>
      <c r="G34" s="40"/>
      <c r="H34" s="40"/>
      <c r="I34" s="150">
        <v>0.12</v>
      </c>
      <c r="J34" s="149">
        <f>ROUND(((SUM(BF82:BF96))*I34),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ROUND((SUM(BG82:BG96)),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ROUND((SUM(BH82:BH96)),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ROUND((SUM(BI82:BI96)),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01.3 - Úprava dna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951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139</v>
      </c>
      <c r="E62" s="176"/>
      <c r="F62" s="176"/>
      <c r="G62" s="176"/>
      <c r="H62" s="176"/>
      <c r="I62" s="176"/>
      <c r="J62" s="177">
        <f>J93</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146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Jez Šargoun, Malá Voda - rekonstrukce</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128</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01.3 - Úprava dna</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22</v>
      </c>
      <c r="D76" s="42"/>
      <c r="E76" s="42"/>
      <c r="F76" s="29" t="str">
        <f>F12</f>
        <v>U Šargounského mlýna</v>
      </c>
      <c r="G76" s="42"/>
      <c r="H76" s="42"/>
      <c r="I76" s="34" t="s">
        <v>24</v>
      </c>
      <c r="J76" s="74" t="str">
        <f>IF(J12="","",J12)</f>
        <v>14. 4. 2021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26</v>
      </c>
      <c r="D78" s="42"/>
      <c r="E78" s="42"/>
      <c r="F78" s="29" t="str">
        <f>E15</f>
        <v>Povodí Moravy, státní podnik</v>
      </c>
      <c r="G78" s="42"/>
      <c r="H78" s="42"/>
      <c r="I78" s="34" t="s">
        <v>34</v>
      </c>
      <c r="J78" s="38" t="str">
        <f>E21</f>
        <v>HG Partner s.r.o.</v>
      </c>
      <c r="K78" s="42"/>
      <c r="L78" s="136"/>
      <c r="S78" s="40"/>
      <c r="T78" s="40"/>
      <c r="U78" s="40"/>
      <c r="V78" s="40"/>
      <c r="W78" s="40"/>
      <c r="X78" s="40"/>
      <c r="Y78" s="40"/>
      <c r="Z78" s="40"/>
      <c r="AA78" s="40"/>
      <c r="AB78" s="40"/>
      <c r="AC78" s="40"/>
      <c r="AD78" s="40"/>
      <c r="AE78" s="40"/>
    </row>
    <row r="79" s="2" customFormat="1" ht="15.15" customHeight="1">
      <c r="A79" s="40"/>
      <c r="B79" s="41"/>
      <c r="C79" s="34" t="s">
        <v>32</v>
      </c>
      <c r="D79" s="42"/>
      <c r="E79" s="42"/>
      <c r="F79" s="29" t="str">
        <f>IF(E18="","",E18)</f>
        <v>Vyplň údaj</v>
      </c>
      <c r="G79" s="42"/>
      <c r="H79" s="42"/>
      <c r="I79" s="34" t="s">
        <v>39</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147</v>
      </c>
      <c r="D81" s="182" t="s">
        <v>62</v>
      </c>
      <c r="E81" s="182" t="s">
        <v>58</v>
      </c>
      <c r="F81" s="182" t="s">
        <v>59</v>
      </c>
      <c r="G81" s="182" t="s">
        <v>148</v>
      </c>
      <c r="H81" s="182" t="s">
        <v>149</v>
      </c>
      <c r="I81" s="182" t="s">
        <v>150</v>
      </c>
      <c r="J81" s="182" t="s">
        <v>132</v>
      </c>
      <c r="K81" s="183" t="s">
        <v>151</v>
      </c>
      <c r="L81" s="184"/>
      <c r="M81" s="94" t="s">
        <v>21</v>
      </c>
      <c r="N81" s="95" t="s">
        <v>47</v>
      </c>
      <c r="O81" s="95" t="s">
        <v>152</v>
      </c>
      <c r="P81" s="95" t="s">
        <v>153</v>
      </c>
      <c r="Q81" s="95" t="s">
        <v>154</v>
      </c>
      <c r="R81" s="95" t="s">
        <v>155</v>
      </c>
      <c r="S81" s="95" t="s">
        <v>156</v>
      </c>
      <c r="T81" s="96" t="s">
        <v>157</v>
      </c>
      <c r="U81" s="179"/>
      <c r="V81" s="179"/>
      <c r="W81" s="179"/>
      <c r="X81" s="179"/>
      <c r="Y81" s="179"/>
      <c r="Z81" s="179"/>
      <c r="AA81" s="179"/>
      <c r="AB81" s="179"/>
      <c r="AC81" s="179"/>
      <c r="AD81" s="179"/>
      <c r="AE81" s="179"/>
    </row>
    <row r="82" s="2" customFormat="1" ht="22.8" customHeight="1">
      <c r="A82" s="40"/>
      <c r="B82" s="41"/>
      <c r="C82" s="101" t="s">
        <v>158</v>
      </c>
      <c r="D82" s="42"/>
      <c r="E82" s="42"/>
      <c r="F82" s="42"/>
      <c r="G82" s="42"/>
      <c r="H82" s="42"/>
      <c r="I82" s="42"/>
      <c r="J82" s="185">
        <f>BK82</f>
        <v>0</v>
      </c>
      <c r="K82" s="42"/>
      <c r="L82" s="46"/>
      <c r="M82" s="97"/>
      <c r="N82" s="186"/>
      <c r="O82" s="98"/>
      <c r="P82" s="187">
        <f>P83</f>
        <v>0</v>
      </c>
      <c r="Q82" s="98"/>
      <c r="R82" s="187">
        <f>R83</f>
        <v>916.46750000000009</v>
      </c>
      <c r="S82" s="98"/>
      <c r="T82" s="188">
        <f>T83</f>
        <v>0</v>
      </c>
      <c r="U82" s="40"/>
      <c r="V82" s="40"/>
      <c r="W82" s="40"/>
      <c r="X82" s="40"/>
      <c r="Y82" s="40"/>
      <c r="Z82" s="40"/>
      <c r="AA82" s="40"/>
      <c r="AB82" s="40"/>
      <c r="AC82" s="40"/>
      <c r="AD82" s="40"/>
      <c r="AE82" s="40"/>
      <c r="AT82" s="19" t="s">
        <v>76</v>
      </c>
      <c r="AU82" s="19" t="s">
        <v>133</v>
      </c>
      <c r="BK82" s="189">
        <f>BK83</f>
        <v>0</v>
      </c>
    </row>
    <row r="83" s="12" customFormat="1" ht="25.92" customHeight="1">
      <c r="A83" s="12"/>
      <c r="B83" s="190"/>
      <c r="C83" s="191"/>
      <c r="D83" s="192" t="s">
        <v>76</v>
      </c>
      <c r="E83" s="193" t="s">
        <v>159</v>
      </c>
      <c r="F83" s="193" t="s">
        <v>160</v>
      </c>
      <c r="G83" s="191"/>
      <c r="H83" s="191"/>
      <c r="I83" s="194"/>
      <c r="J83" s="195">
        <f>BK83</f>
        <v>0</v>
      </c>
      <c r="K83" s="191"/>
      <c r="L83" s="196"/>
      <c r="M83" s="197"/>
      <c r="N83" s="198"/>
      <c r="O83" s="198"/>
      <c r="P83" s="199">
        <f>P84+P93</f>
        <v>0</v>
      </c>
      <c r="Q83" s="198"/>
      <c r="R83" s="199">
        <f>R84+R93</f>
        <v>916.46750000000009</v>
      </c>
      <c r="S83" s="198"/>
      <c r="T83" s="200">
        <f>T84+T93</f>
        <v>0</v>
      </c>
      <c r="U83" s="12"/>
      <c r="V83" s="12"/>
      <c r="W83" s="12"/>
      <c r="X83" s="12"/>
      <c r="Y83" s="12"/>
      <c r="Z83" s="12"/>
      <c r="AA83" s="12"/>
      <c r="AB83" s="12"/>
      <c r="AC83" s="12"/>
      <c r="AD83" s="12"/>
      <c r="AE83" s="12"/>
      <c r="AR83" s="201" t="s">
        <v>85</v>
      </c>
      <c r="AT83" s="202" t="s">
        <v>76</v>
      </c>
      <c r="AU83" s="202" t="s">
        <v>77</v>
      </c>
      <c r="AY83" s="201" t="s">
        <v>161</v>
      </c>
      <c r="BK83" s="203">
        <f>BK84+BK93</f>
        <v>0</v>
      </c>
    </row>
    <row r="84" s="12" customFormat="1" ht="22.8" customHeight="1">
      <c r="A84" s="12"/>
      <c r="B84" s="190"/>
      <c r="C84" s="191"/>
      <c r="D84" s="192" t="s">
        <v>76</v>
      </c>
      <c r="E84" s="204" t="s">
        <v>168</v>
      </c>
      <c r="F84" s="204" t="s">
        <v>1108</v>
      </c>
      <c r="G84" s="191"/>
      <c r="H84" s="191"/>
      <c r="I84" s="194"/>
      <c r="J84" s="205">
        <f>BK84</f>
        <v>0</v>
      </c>
      <c r="K84" s="191"/>
      <c r="L84" s="196"/>
      <c r="M84" s="197"/>
      <c r="N84" s="198"/>
      <c r="O84" s="198"/>
      <c r="P84" s="199">
        <f>SUM(P85:P92)</f>
        <v>0</v>
      </c>
      <c r="Q84" s="198"/>
      <c r="R84" s="199">
        <f>SUM(R85:R92)</f>
        <v>916.46750000000009</v>
      </c>
      <c r="S84" s="198"/>
      <c r="T84" s="200">
        <f>SUM(T85:T92)</f>
        <v>0</v>
      </c>
      <c r="U84" s="12"/>
      <c r="V84" s="12"/>
      <c r="W84" s="12"/>
      <c r="X84" s="12"/>
      <c r="Y84" s="12"/>
      <c r="Z84" s="12"/>
      <c r="AA84" s="12"/>
      <c r="AB84" s="12"/>
      <c r="AC84" s="12"/>
      <c r="AD84" s="12"/>
      <c r="AE84" s="12"/>
      <c r="AR84" s="201" t="s">
        <v>85</v>
      </c>
      <c r="AT84" s="202" t="s">
        <v>76</v>
      </c>
      <c r="AU84" s="202" t="s">
        <v>85</v>
      </c>
      <c r="AY84" s="201" t="s">
        <v>161</v>
      </c>
      <c r="BK84" s="203">
        <f>SUM(BK85:BK92)</f>
        <v>0</v>
      </c>
    </row>
    <row r="85" s="2" customFormat="1" ht="24.15" customHeight="1">
      <c r="A85" s="40"/>
      <c r="B85" s="41"/>
      <c r="C85" s="206" t="s">
        <v>85</v>
      </c>
      <c r="D85" s="206" t="s">
        <v>163</v>
      </c>
      <c r="E85" s="207" t="s">
        <v>1433</v>
      </c>
      <c r="F85" s="208" t="s">
        <v>1434</v>
      </c>
      <c r="G85" s="209" t="s">
        <v>956</v>
      </c>
      <c r="H85" s="210">
        <v>65</v>
      </c>
      <c r="I85" s="211"/>
      <c r="J85" s="212">
        <f>ROUND(I85*H85,2)</f>
        <v>0</v>
      </c>
      <c r="K85" s="208" t="s">
        <v>167</v>
      </c>
      <c r="L85" s="46"/>
      <c r="M85" s="213" t="s">
        <v>21</v>
      </c>
      <c r="N85" s="214" t="s">
        <v>48</v>
      </c>
      <c r="O85" s="86"/>
      <c r="P85" s="215">
        <f>O85*H85</f>
        <v>0</v>
      </c>
      <c r="Q85" s="215">
        <v>2.0874999999999999</v>
      </c>
      <c r="R85" s="215">
        <f>Q85*H85</f>
        <v>135.6875</v>
      </c>
      <c r="S85" s="215">
        <v>0</v>
      </c>
      <c r="T85" s="216">
        <f>S85*H85</f>
        <v>0</v>
      </c>
      <c r="U85" s="40"/>
      <c r="V85" s="40"/>
      <c r="W85" s="40"/>
      <c r="X85" s="40"/>
      <c r="Y85" s="40"/>
      <c r="Z85" s="40"/>
      <c r="AA85" s="40"/>
      <c r="AB85" s="40"/>
      <c r="AC85" s="40"/>
      <c r="AD85" s="40"/>
      <c r="AE85" s="40"/>
      <c r="AR85" s="217" t="s">
        <v>168</v>
      </c>
      <c r="AT85" s="217" t="s">
        <v>163</v>
      </c>
      <c r="AU85" s="217" t="s">
        <v>87</v>
      </c>
      <c r="AY85" s="19" t="s">
        <v>161</v>
      </c>
      <c r="BE85" s="218">
        <f>IF(N85="základní",J85,0)</f>
        <v>0</v>
      </c>
      <c r="BF85" s="218">
        <f>IF(N85="snížená",J85,0)</f>
        <v>0</v>
      </c>
      <c r="BG85" s="218">
        <f>IF(N85="zákl. přenesená",J85,0)</f>
        <v>0</v>
      </c>
      <c r="BH85" s="218">
        <f>IF(N85="sníž. přenesená",J85,0)</f>
        <v>0</v>
      </c>
      <c r="BI85" s="218">
        <f>IF(N85="nulová",J85,0)</f>
        <v>0</v>
      </c>
      <c r="BJ85" s="19" t="s">
        <v>85</v>
      </c>
      <c r="BK85" s="218">
        <f>ROUND(I85*H85,2)</f>
        <v>0</v>
      </c>
      <c r="BL85" s="19" t="s">
        <v>168</v>
      </c>
      <c r="BM85" s="217" t="s">
        <v>1435</v>
      </c>
    </row>
    <row r="86" s="2" customFormat="1">
      <c r="A86" s="40"/>
      <c r="B86" s="41"/>
      <c r="C86" s="42"/>
      <c r="D86" s="219" t="s">
        <v>170</v>
      </c>
      <c r="E86" s="42"/>
      <c r="F86" s="220" t="s">
        <v>1436</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170</v>
      </c>
      <c r="AU86" s="19" t="s">
        <v>87</v>
      </c>
    </row>
    <row r="87" s="2" customFormat="1">
      <c r="A87" s="40"/>
      <c r="B87" s="41"/>
      <c r="C87" s="42"/>
      <c r="D87" s="224" t="s">
        <v>172</v>
      </c>
      <c r="E87" s="42"/>
      <c r="F87" s="225" t="s">
        <v>1437</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172</v>
      </c>
      <c r="AU87" s="19" t="s">
        <v>87</v>
      </c>
    </row>
    <row r="88" s="13" customFormat="1">
      <c r="A88" s="13"/>
      <c r="B88" s="226"/>
      <c r="C88" s="227"/>
      <c r="D88" s="224" t="s">
        <v>174</v>
      </c>
      <c r="E88" s="228" t="s">
        <v>21</v>
      </c>
      <c r="F88" s="229" t="s">
        <v>1438</v>
      </c>
      <c r="G88" s="227"/>
      <c r="H88" s="230">
        <v>65</v>
      </c>
      <c r="I88" s="231"/>
      <c r="J88" s="227"/>
      <c r="K88" s="227"/>
      <c r="L88" s="232"/>
      <c r="M88" s="233"/>
      <c r="N88" s="234"/>
      <c r="O88" s="234"/>
      <c r="P88" s="234"/>
      <c r="Q88" s="234"/>
      <c r="R88" s="234"/>
      <c r="S88" s="234"/>
      <c r="T88" s="235"/>
      <c r="U88" s="13"/>
      <c r="V88" s="13"/>
      <c r="W88" s="13"/>
      <c r="X88" s="13"/>
      <c r="Y88" s="13"/>
      <c r="Z88" s="13"/>
      <c r="AA88" s="13"/>
      <c r="AB88" s="13"/>
      <c r="AC88" s="13"/>
      <c r="AD88" s="13"/>
      <c r="AE88" s="13"/>
      <c r="AT88" s="236" t="s">
        <v>174</v>
      </c>
      <c r="AU88" s="236" t="s">
        <v>87</v>
      </c>
      <c r="AV88" s="13" t="s">
        <v>87</v>
      </c>
      <c r="AW88" s="13" t="s">
        <v>38</v>
      </c>
      <c r="AX88" s="13" t="s">
        <v>85</v>
      </c>
      <c r="AY88" s="236" t="s">
        <v>161</v>
      </c>
    </row>
    <row r="89" s="2" customFormat="1" ht="37.8" customHeight="1">
      <c r="A89" s="40"/>
      <c r="B89" s="41"/>
      <c r="C89" s="206" t="s">
        <v>87</v>
      </c>
      <c r="D89" s="206" t="s">
        <v>163</v>
      </c>
      <c r="E89" s="207" t="s">
        <v>1116</v>
      </c>
      <c r="F89" s="208" t="s">
        <v>1117</v>
      </c>
      <c r="G89" s="209" t="s">
        <v>956</v>
      </c>
      <c r="H89" s="210">
        <v>422.5</v>
      </c>
      <c r="I89" s="211"/>
      <c r="J89" s="212">
        <f>ROUND(I89*H89,2)</f>
        <v>0</v>
      </c>
      <c r="K89" s="208" t="s">
        <v>167</v>
      </c>
      <c r="L89" s="46"/>
      <c r="M89" s="213" t="s">
        <v>21</v>
      </c>
      <c r="N89" s="214" t="s">
        <v>48</v>
      </c>
      <c r="O89" s="86"/>
      <c r="P89" s="215">
        <f>O89*H89</f>
        <v>0</v>
      </c>
      <c r="Q89" s="215">
        <v>1.8480000000000001</v>
      </c>
      <c r="R89" s="215">
        <f>Q89*H89</f>
        <v>780.78000000000009</v>
      </c>
      <c r="S89" s="215">
        <v>0</v>
      </c>
      <c r="T89" s="216">
        <f>S89*H89</f>
        <v>0</v>
      </c>
      <c r="U89" s="40"/>
      <c r="V89" s="40"/>
      <c r="W89" s="40"/>
      <c r="X89" s="40"/>
      <c r="Y89" s="40"/>
      <c r="Z89" s="40"/>
      <c r="AA89" s="40"/>
      <c r="AB89" s="40"/>
      <c r="AC89" s="40"/>
      <c r="AD89" s="40"/>
      <c r="AE89" s="40"/>
      <c r="AR89" s="217" t="s">
        <v>168</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168</v>
      </c>
      <c r="BM89" s="217" t="s">
        <v>1439</v>
      </c>
    </row>
    <row r="90" s="2" customFormat="1">
      <c r="A90" s="40"/>
      <c r="B90" s="41"/>
      <c r="C90" s="42"/>
      <c r="D90" s="219" t="s">
        <v>170</v>
      </c>
      <c r="E90" s="42"/>
      <c r="F90" s="220" t="s">
        <v>1119</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170</v>
      </c>
      <c r="AU90" s="19" t="s">
        <v>87</v>
      </c>
    </row>
    <row r="91" s="2" customFormat="1">
      <c r="A91" s="40"/>
      <c r="B91" s="41"/>
      <c r="C91" s="42"/>
      <c r="D91" s="224" t="s">
        <v>172</v>
      </c>
      <c r="E91" s="42"/>
      <c r="F91" s="225" t="s">
        <v>1120</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172</v>
      </c>
      <c r="AU91" s="19" t="s">
        <v>87</v>
      </c>
    </row>
    <row r="92" s="13" customFormat="1">
      <c r="A92" s="13"/>
      <c r="B92" s="226"/>
      <c r="C92" s="227"/>
      <c r="D92" s="224" t="s">
        <v>174</v>
      </c>
      <c r="E92" s="228" t="s">
        <v>21</v>
      </c>
      <c r="F92" s="229" t="s">
        <v>1440</v>
      </c>
      <c r="G92" s="227"/>
      <c r="H92" s="230">
        <v>422.5</v>
      </c>
      <c r="I92" s="231"/>
      <c r="J92" s="227"/>
      <c r="K92" s="227"/>
      <c r="L92" s="232"/>
      <c r="M92" s="233"/>
      <c r="N92" s="234"/>
      <c r="O92" s="234"/>
      <c r="P92" s="234"/>
      <c r="Q92" s="234"/>
      <c r="R92" s="234"/>
      <c r="S92" s="234"/>
      <c r="T92" s="235"/>
      <c r="U92" s="13"/>
      <c r="V92" s="13"/>
      <c r="W92" s="13"/>
      <c r="X92" s="13"/>
      <c r="Y92" s="13"/>
      <c r="Z92" s="13"/>
      <c r="AA92" s="13"/>
      <c r="AB92" s="13"/>
      <c r="AC92" s="13"/>
      <c r="AD92" s="13"/>
      <c r="AE92" s="13"/>
      <c r="AT92" s="236" t="s">
        <v>174</v>
      </c>
      <c r="AU92" s="236" t="s">
        <v>87</v>
      </c>
      <c r="AV92" s="13" t="s">
        <v>87</v>
      </c>
      <c r="AW92" s="13" t="s">
        <v>38</v>
      </c>
      <c r="AX92" s="13" t="s">
        <v>85</v>
      </c>
      <c r="AY92" s="236" t="s">
        <v>161</v>
      </c>
    </row>
    <row r="93" s="12" customFormat="1" ht="22.8" customHeight="1">
      <c r="A93" s="12"/>
      <c r="B93" s="190"/>
      <c r="C93" s="191"/>
      <c r="D93" s="192" t="s">
        <v>76</v>
      </c>
      <c r="E93" s="204" t="s">
        <v>491</v>
      </c>
      <c r="F93" s="204" t="s">
        <v>492</v>
      </c>
      <c r="G93" s="191"/>
      <c r="H93" s="191"/>
      <c r="I93" s="194"/>
      <c r="J93" s="205">
        <f>BK93</f>
        <v>0</v>
      </c>
      <c r="K93" s="191"/>
      <c r="L93" s="196"/>
      <c r="M93" s="197"/>
      <c r="N93" s="198"/>
      <c r="O93" s="198"/>
      <c r="P93" s="199">
        <f>SUM(P94:P96)</f>
        <v>0</v>
      </c>
      <c r="Q93" s="198"/>
      <c r="R93" s="199">
        <f>SUM(R94:R96)</f>
        <v>0</v>
      </c>
      <c r="S93" s="198"/>
      <c r="T93" s="200">
        <f>SUM(T94:T96)</f>
        <v>0</v>
      </c>
      <c r="U93" s="12"/>
      <c r="V93" s="12"/>
      <c r="W93" s="12"/>
      <c r="X93" s="12"/>
      <c r="Y93" s="12"/>
      <c r="Z93" s="12"/>
      <c r="AA93" s="12"/>
      <c r="AB93" s="12"/>
      <c r="AC93" s="12"/>
      <c r="AD93" s="12"/>
      <c r="AE93" s="12"/>
      <c r="AR93" s="201" t="s">
        <v>85</v>
      </c>
      <c r="AT93" s="202" t="s">
        <v>76</v>
      </c>
      <c r="AU93" s="202" t="s">
        <v>85</v>
      </c>
      <c r="AY93" s="201" t="s">
        <v>161</v>
      </c>
      <c r="BK93" s="203">
        <f>SUM(BK94:BK96)</f>
        <v>0</v>
      </c>
    </row>
    <row r="94" s="2" customFormat="1" ht="16.5" customHeight="1">
      <c r="A94" s="40"/>
      <c r="B94" s="41"/>
      <c r="C94" s="206" t="s">
        <v>185</v>
      </c>
      <c r="D94" s="206" t="s">
        <v>163</v>
      </c>
      <c r="E94" s="207" t="s">
        <v>494</v>
      </c>
      <c r="F94" s="208" t="s">
        <v>495</v>
      </c>
      <c r="G94" s="209" t="s">
        <v>166</v>
      </c>
      <c r="H94" s="210">
        <v>916.46799999999996</v>
      </c>
      <c r="I94" s="211"/>
      <c r="J94" s="212">
        <f>ROUND(I94*H94,2)</f>
        <v>0</v>
      </c>
      <c r="K94" s="208" t="s">
        <v>167</v>
      </c>
      <c r="L94" s="46"/>
      <c r="M94" s="213" t="s">
        <v>21</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168</v>
      </c>
      <c r="AT94" s="217" t="s">
        <v>163</v>
      </c>
      <c r="AU94" s="217" t="s">
        <v>87</v>
      </c>
      <c r="AY94" s="19" t="s">
        <v>161</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168</v>
      </c>
      <c r="BM94" s="217" t="s">
        <v>1441</v>
      </c>
    </row>
    <row r="95" s="2" customFormat="1">
      <c r="A95" s="40"/>
      <c r="B95" s="41"/>
      <c r="C95" s="42"/>
      <c r="D95" s="219" t="s">
        <v>170</v>
      </c>
      <c r="E95" s="42"/>
      <c r="F95" s="220" t="s">
        <v>497</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170</v>
      </c>
      <c r="AU95" s="19" t="s">
        <v>87</v>
      </c>
    </row>
    <row r="96" s="2" customFormat="1">
      <c r="A96" s="40"/>
      <c r="B96" s="41"/>
      <c r="C96" s="42"/>
      <c r="D96" s="224" t="s">
        <v>172</v>
      </c>
      <c r="E96" s="42"/>
      <c r="F96" s="225" t="s">
        <v>498</v>
      </c>
      <c r="G96" s="42"/>
      <c r="H96" s="42"/>
      <c r="I96" s="221"/>
      <c r="J96" s="42"/>
      <c r="K96" s="42"/>
      <c r="L96" s="46"/>
      <c r="M96" s="274"/>
      <c r="N96" s="275"/>
      <c r="O96" s="271"/>
      <c r="P96" s="271"/>
      <c r="Q96" s="271"/>
      <c r="R96" s="271"/>
      <c r="S96" s="271"/>
      <c r="T96" s="276"/>
      <c r="U96" s="40"/>
      <c r="V96" s="40"/>
      <c r="W96" s="40"/>
      <c r="X96" s="40"/>
      <c r="Y96" s="40"/>
      <c r="Z96" s="40"/>
      <c r="AA96" s="40"/>
      <c r="AB96" s="40"/>
      <c r="AC96" s="40"/>
      <c r="AD96" s="40"/>
      <c r="AE96" s="40"/>
      <c r="AT96" s="19" t="s">
        <v>172</v>
      </c>
      <c r="AU96" s="19" t="s">
        <v>87</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VOWp/S3efoX6fbxHDyNbBOXmOp+312Hg4MMlXG0nDjLzFm9Oi6CkEFta0XqV7jsyiHZc6T02Us21ru6YA01nTA==" hashValue="OMOiWtK+jgSt+KTKB9HmOLHpcYSJONNgvDciTOs1w4tRgOEiyLytwqM1hk7dKDZjYHqbHdpU/KMfiW+EVXcyUQ==" algorithmName="SHA-512" password="CC35"/>
  <autoFilter ref="C81:K96"/>
  <mergeCells count="9">
    <mergeCell ref="E7:H7"/>
    <mergeCell ref="E9:H9"/>
    <mergeCell ref="E18:H18"/>
    <mergeCell ref="E27:H27"/>
    <mergeCell ref="E48:H48"/>
    <mergeCell ref="E50:H50"/>
    <mergeCell ref="E72:H72"/>
    <mergeCell ref="E74:H74"/>
    <mergeCell ref="L2:V2"/>
  </mergeCells>
  <hyperlinks>
    <hyperlink ref="F86" r:id="rId1" display="https://podminky.urs.cz/item/CS_URS_2025_01/457572111"/>
    <hyperlink ref="F90" r:id="rId2" display="https://podminky.urs.cz/item/CS_URS_2025_01/463211153"/>
    <hyperlink ref="F95" r:id="rId3" display="https://podminky.urs.cz/item/CS_URS_2025_01/998323011"/>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1442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ROUND(J93,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ROUND((SUM(BE93:BE692)),  2)</f>
        <v>0</v>
      </c>
      <c r="G33" s="40"/>
      <c r="H33" s="40"/>
      <c r="I33" s="150">
        <v>0.20999999999999999</v>
      </c>
      <c r="J33" s="149">
        <f>ROUND(((SUM(BE93:BE692))*I33),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ROUND((SUM(BF93:BF692)),  2)</f>
        <v>0</v>
      </c>
      <c r="G34" s="40"/>
      <c r="H34" s="40"/>
      <c r="I34" s="150">
        <v>0.12</v>
      </c>
      <c r="J34" s="149">
        <f>ROUND(((SUM(BF93:BF692))*I34),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ROUND((SUM(BG93:BG692)),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ROUND((SUM(BH93:BH692)),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ROUND((SUM(BI93:BI692)),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02 - Rybí přechod - bypass</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J93</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J94</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J95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135</v>
      </c>
      <c r="E62" s="176"/>
      <c r="F62" s="176"/>
      <c r="G62" s="176"/>
      <c r="H62" s="176"/>
      <c r="I62" s="176"/>
      <c r="J62" s="177">
        <f>J293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136</v>
      </c>
      <c r="E63" s="176"/>
      <c r="F63" s="176"/>
      <c r="G63" s="176"/>
      <c r="H63" s="176"/>
      <c r="I63" s="176"/>
      <c r="J63" s="177">
        <f>J310</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951</v>
      </c>
      <c r="E64" s="176"/>
      <c r="F64" s="176"/>
      <c r="G64" s="176"/>
      <c r="H64" s="176"/>
      <c r="I64" s="176"/>
      <c r="J64" s="177">
        <f>J432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1443</v>
      </c>
      <c r="E65" s="176"/>
      <c r="F65" s="176"/>
      <c r="G65" s="176"/>
      <c r="H65" s="176"/>
      <c r="I65" s="176"/>
      <c r="J65" s="177">
        <f>J493</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137</v>
      </c>
      <c r="E66" s="176"/>
      <c r="F66" s="176"/>
      <c r="G66" s="176"/>
      <c r="H66" s="176"/>
      <c r="I66" s="176"/>
      <c r="J66" s="177">
        <f>J498</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138</v>
      </c>
      <c r="E67" s="176"/>
      <c r="F67" s="176"/>
      <c r="G67" s="176"/>
      <c r="H67" s="176"/>
      <c r="I67" s="176"/>
      <c r="J67" s="177">
        <f>J555</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952</v>
      </c>
      <c r="E68" s="176"/>
      <c r="F68" s="176"/>
      <c r="G68" s="176"/>
      <c r="H68" s="176"/>
      <c r="I68" s="176"/>
      <c r="J68" s="177">
        <f>J623</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139</v>
      </c>
      <c r="E69" s="176"/>
      <c r="F69" s="176"/>
      <c r="G69" s="176"/>
      <c r="H69" s="176"/>
      <c r="I69" s="176"/>
      <c r="J69" s="177">
        <f>J628</f>
        <v>0</v>
      </c>
      <c r="K69" s="174"/>
      <c r="L69" s="178"/>
      <c r="S69" s="10"/>
      <c r="T69" s="10"/>
      <c r="U69" s="10"/>
      <c r="V69" s="10"/>
      <c r="W69" s="10"/>
      <c r="X69" s="10"/>
      <c r="Y69" s="10"/>
      <c r="Z69" s="10"/>
      <c r="AA69" s="10"/>
      <c r="AB69" s="10"/>
      <c r="AC69" s="10"/>
      <c r="AD69" s="10"/>
      <c r="AE69" s="10"/>
    </row>
    <row r="70" s="9" customFormat="1" ht="24.96" customHeight="1">
      <c r="A70" s="9"/>
      <c r="B70" s="167"/>
      <c r="C70" s="168"/>
      <c r="D70" s="169" t="s">
        <v>140</v>
      </c>
      <c r="E70" s="170"/>
      <c r="F70" s="170"/>
      <c r="G70" s="170"/>
      <c r="H70" s="170"/>
      <c r="I70" s="170"/>
      <c r="J70" s="171">
        <f>J632</f>
        <v>0</v>
      </c>
      <c r="K70" s="168"/>
      <c r="L70" s="172"/>
      <c r="S70" s="9"/>
      <c r="T70" s="9"/>
      <c r="U70" s="9"/>
      <c r="V70" s="9"/>
      <c r="W70" s="9"/>
      <c r="X70" s="9"/>
      <c r="Y70" s="9"/>
      <c r="Z70" s="9"/>
      <c r="AA70" s="9"/>
      <c r="AB70" s="9"/>
      <c r="AC70" s="9"/>
      <c r="AD70" s="9"/>
      <c r="AE70" s="9"/>
    </row>
    <row r="71" s="10" customFormat="1" ht="19.92" customHeight="1">
      <c r="A71" s="10"/>
      <c r="B71" s="173"/>
      <c r="C71" s="174"/>
      <c r="D71" s="175" t="s">
        <v>1444</v>
      </c>
      <c r="E71" s="176"/>
      <c r="F71" s="176"/>
      <c r="G71" s="176"/>
      <c r="H71" s="176"/>
      <c r="I71" s="176"/>
      <c r="J71" s="177">
        <f>J633</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142</v>
      </c>
      <c r="E72" s="176"/>
      <c r="F72" s="176"/>
      <c r="G72" s="176"/>
      <c r="H72" s="176"/>
      <c r="I72" s="176"/>
      <c r="J72" s="177">
        <f>J647</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143</v>
      </c>
      <c r="E73" s="176"/>
      <c r="F73" s="176"/>
      <c r="G73" s="176"/>
      <c r="H73" s="176"/>
      <c r="I73" s="176"/>
      <c r="J73" s="177">
        <f>J658</f>
        <v>0</v>
      </c>
      <c r="K73" s="174"/>
      <c r="L73" s="17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6"/>
      <c r="S79" s="40"/>
      <c r="T79" s="40"/>
      <c r="U79" s="40"/>
      <c r="V79" s="40"/>
      <c r="W79" s="40"/>
      <c r="X79" s="40"/>
      <c r="Y79" s="40"/>
      <c r="Z79" s="40"/>
      <c r="AA79" s="40"/>
      <c r="AB79" s="40"/>
      <c r="AC79" s="40"/>
      <c r="AD79" s="40"/>
      <c r="AE79" s="40"/>
    </row>
    <row r="80" s="2" customFormat="1" ht="24.96" customHeight="1">
      <c r="A80" s="40"/>
      <c r="B80" s="41"/>
      <c r="C80" s="25" t="s">
        <v>146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162" t="str">
        <f>E7</f>
        <v>Jez Šargoun, Malá Voda - rekonstrukce</v>
      </c>
      <c r="F83" s="34"/>
      <c r="G83" s="34"/>
      <c r="H83" s="34"/>
      <c r="I83" s="42"/>
      <c r="J83" s="42"/>
      <c r="K83" s="42"/>
      <c r="L83" s="136"/>
      <c r="S83" s="40"/>
      <c r="T83" s="40"/>
      <c r="U83" s="40"/>
      <c r="V83" s="40"/>
      <c r="W83" s="40"/>
      <c r="X83" s="40"/>
      <c r="Y83" s="40"/>
      <c r="Z83" s="40"/>
      <c r="AA83" s="40"/>
      <c r="AB83" s="40"/>
      <c r="AC83" s="40"/>
      <c r="AD83" s="40"/>
      <c r="AE83" s="40"/>
    </row>
    <row r="84" s="2" customFormat="1" ht="12" customHeight="1">
      <c r="A84" s="40"/>
      <c r="B84" s="41"/>
      <c r="C84" s="34" t="s">
        <v>128</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71" t="str">
        <f>E9</f>
        <v>SO 02 - Rybí přechod - bypass</v>
      </c>
      <c r="F85" s="42"/>
      <c r="G85" s="42"/>
      <c r="H85" s="42"/>
      <c r="I85" s="42"/>
      <c r="J85" s="42"/>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F12</f>
        <v>U Šargounského mlýna</v>
      </c>
      <c r="G87" s="42"/>
      <c r="H87" s="42"/>
      <c r="I87" s="34" t="s">
        <v>24</v>
      </c>
      <c r="J87" s="74" t="str">
        <f>IF(J12="","",J12)</f>
        <v>14. 4. 2021</v>
      </c>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E15</f>
        <v>Povodí Moravy, státní podnik</v>
      </c>
      <c r="G89" s="42"/>
      <c r="H89" s="42"/>
      <c r="I89" s="34" t="s">
        <v>34</v>
      </c>
      <c r="J89" s="38" t="str">
        <f>E21</f>
        <v>HG Partner s.r.o.</v>
      </c>
      <c r="K89" s="42"/>
      <c r="L89" s="136"/>
      <c r="S89" s="40"/>
      <c r="T89" s="40"/>
      <c r="U89" s="40"/>
      <c r="V89" s="40"/>
      <c r="W89" s="40"/>
      <c r="X89" s="40"/>
      <c r="Y89" s="40"/>
      <c r="Z89" s="40"/>
      <c r="AA89" s="40"/>
      <c r="AB89" s="40"/>
      <c r="AC89" s="40"/>
      <c r="AD89" s="40"/>
      <c r="AE89" s="40"/>
    </row>
    <row r="90" s="2" customFormat="1" ht="15.15" customHeight="1">
      <c r="A90" s="40"/>
      <c r="B90" s="41"/>
      <c r="C90" s="34" t="s">
        <v>32</v>
      </c>
      <c r="D90" s="42"/>
      <c r="E90" s="42"/>
      <c r="F90" s="29" t="str">
        <f>IF(E18="","",E18)</f>
        <v>Vyplň údaj</v>
      </c>
      <c r="G90" s="42"/>
      <c r="H90" s="42"/>
      <c r="I90" s="34" t="s">
        <v>39</v>
      </c>
      <c r="J90" s="38" t="str">
        <f>E24</f>
        <v xml:space="preserve"> </v>
      </c>
      <c r="K90" s="42"/>
      <c r="L90" s="13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11" customFormat="1" ht="29.28" customHeight="1">
      <c r="A92" s="179"/>
      <c r="B92" s="180"/>
      <c r="C92" s="181" t="s">
        <v>147</v>
      </c>
      <c r="D92" s="182" t="s">
        <v>62</v>
      </c>
      <c r="E92" s="182" t="s">
        <v>58</v>
      </c>
      <c r="F92" s="182" t="s">
        <v>59</v>
      </c>
      <c r="G92" s="182" t="s">
        <v>148</v>
      </c>
      <c r="H92" s="182" t="s">
        <v>149</v>
      </c>
      <c r="I92" s="182" t="s">
        <v>150</v>
      </c>
      <c r="J92" s="182" t="s">
        <v>132</v>
      </c>
      <c r="K92" s="183" t="s">
        <v>151</v>
      </c>
      <c r="L92" s="184"/>
      <c r="M92" s="94" t="s">
        <v>21</v>
      </c>
      <c r="N92" s="95" t="s">
        <v>47</v>
      </c>
      <c r="O92" s="95" t="s">
        <v>152</v>
      </c>
      <c r="P92" s="95" t="s">
        <v>153</v>
      </c>
      <c r="Q92" s="95" t="s">
        <v>154</v>
      </c>
      <c r="R92" s="95" t="s">
        <v>155</v>
      </c>
      <c r="S92" s="95" t="s">
        <v>156</v>
      </c>
      <c r="T92" s="96" t="s">
        <v>157</v>
      </c>
      <c r="U92" s="179"/>
      <c r="V92" s="179"/>
      <c r="W92" s="179"/>
      <c r="X92" s="179"/>
      <c r="Y92" s="179"/>
      <c r="Z92" s="179"/>
      <c r="AA92" s="179"/>
      <c r="AB92" s="179"/>
      <c r="AC92" s="179"/>
      <c r="AD92" s="179"/>
      <c r="AE92" s="179"/>
    </row>
    <row r="93" s="2" customFormat="1" ht="22.8" customHeight="1">
      <c r="A93" s="40"/>
      <c r="B93" s="41"/>
      <c r="C93" s="101" t="s">
        <v>158</v>
      </c>
      <c r="D93" s="42"/>
      <c r="E93" s="42"/>
      <c r="F93" s="42"/>
      <c r="G93" s="42"/>
      <c r="H93" s="42"/>
      <c r="I93" s="42"/>
      <c r="J93" s="185">
        <f>BK93</f>
        <v>0</v>
      </c>
      <c r="K93" s="42"/>
      <c r="L93" s="46"/>
      <c r="M93" s="97"/>
      <c r="N93" s="186"/>
      <c r="O93" s="98"/>
      <c r="P93" s="187">
        <f>P94+P632</f>
        <v>0</v>
      </c>
      <c r="Q93" s="98"/>
      <c r="R93" s="187">
        <f>R94+R632</f>
        <v>3093.4900630100001</v>
      </c>
      <c r="S93" s="98"/>
      <c r="T93" s="188">
        <f>T94+T632</f>
        <v>1350.531</v>
      </c>
      <c r="U93" s="40"/>
      <c r="V93" s="40"/>
      <c r="W93" s="40"/>
      <c r="X93" s="40"/>
      <c r="Y93" s="40"/>
      <c r="Z93" s="40"/>
      <c r="AA93" s="40"/>
      <c r="AB93" s="40"/>
      <c r="AC93" s="40"/>
      <c r="AD93" s="40"/>
      <c r="AE93" s="40"/>
      <c r="AT93" s="19" t="s">
        <v>76</v>
      </c>
      <c r="AU93" s="19" t="s">
        <v>133</v>
      </c>
      <c r="BK93" s="189">
        <f>BK94+BK632</f>
        <v>0</v>
      </c>
    </row>
    <row r="94" s="12" customFormat="1" ht="25.92" customHeight="1">
      <c r="A94" s="12"/>
      <c r="B94" s="190"/>
      <c r="C94" s="191"/>
      <c r="D94" s="192" t="s">
        <v>76</v>
      </c>
      <c r="E94" s="193" t="s">
        <v>159</v>
      </c>
      <c r="F94" s="193" t="s">
        <v>160</v>
      </c>
      <c r="G94" s="191"/>
      <c r="H94" s="191"/>
      <c r="I94" s="194"/>
      <c r="J94" s="195">
        <f>BK94</f>
        <v>0</v>
      </c>
      <c r="K94" s="191"/>
      <c r="L94" s="196"/>
      <c r="M94" s="197"/>
      <c r="N94" s="198"/>
      <c r="O94" s="198"/>
      <c r="P94" s="199">
        <f>P95+P293+P310+P432+P493+P498+P555+P623+P628</f>
        <v>0</v>
      </c>
      <c r="Q94" s="198"/>
      <c r="R94" s="199">
        <f>R95+R293+R310+R432+R493+R498+R555+R623+R628</f>
        <v>3092.0559451100003</v>
      </c>
      <c r="S94" s="198"/>
      <c r="T94" s="200">
        <f>T95+T293+T310+T432+T493+T498+T555+T623+T628</f>
        <v>1350.531</v>
      </c>
      <c r="U94" s="12"/>
      <c r="V94" s="12"/>
      <c r="W94" s="12"/>
      <c r="X94" s="12"/>
      <c r="Y94" s="12"/>
      <c r="Z94" s="12"/>
      <c r="AA94" s="12"/>
      <c r="AB94" s="12"/>
      <c r="AC94" s="12"/>
      <c r="AD94" s="12"/>
      <c r="AE94" s="12"/>
      <c r="AR94" s="201" t="s">
        <v>85</v>
      </c>
      <c r="AT94" s="202" t="s">
        <v>76</v>
      </c>
      <c r="AU94" s="202" t="s">
        <v>77</v>
      </c>
      <c r="AY94" s="201" t="s">
        <v>161</v>
      </c>
      <c r="BK94" s="203">
        <f>BK95+BK293+BK310+BK432+BK493+BK498+BK555+BK623+BK628</f>
        <v>0</v>
      </c>
    </row>
    <row r="95" s="12" customFormat="1" ht="22.8" customHeight="1">
      <c r="A95" s="12"/>
      <c r="B95" s="190"/>
      <c r="C95" s="191"/>
      <c r="D95" s="192" t="s">
        <v>76</v>
      </c>
      <c r="E95" s="204" t="s">
        <v>85</v>
      </c>
      <c r="F95" s="204" t="s">
        <v>953</v>
      </c>
      <c r="G95" s="191"/>
      <c r="H95" s="191"/>
      <c r="I95" s="194"/>
      <c r="J95" s="205">
        <f>BK95</f>
        <v>0</v>
      </c>
      <c r="K95" s="191"/>
      <c r="L95" s="196"/>
      <c r="M95" s="197"/>
      <c r="N95" s="198"/>
      <c r="O95" s="198"/>
      <c r="P95" s="199">
        <f>SUM(P96:P292)</f>
        <v>0</v>
      </c>
      <c r="Q95" s="198"/>
      <c r="R95" s="199">
        <f>SUM(R96:R292)</f>
        <v>212.09474467000001</v>
      </c>
      <c r="S95" s="198"/>
      <c r="T95" s="200">
        <f>SUM(T96:T292)</f>
        <v>1350.531</v>
      </c>
      <c r="U95" s="12"/>
      <c r="V95" s="12"/>
      <c r="W95" s="12"/>
      <c r="X95" s="12"/>
      <c r="Y95" s="12"/>
      <c r="Z95" s="12"/>
      <c r="AA95" s="12"/>
      <c r="AB95" s="12"/>
      <c r="AC95" s="12"/>
      <c r="AD95" s="12"/>
      <c r="AE95" s="12"/>
      <c r="AR95" s="201" t="s">
        <v>85</v>
      </c>
      <c r="AT95" s="202" t="s">
        <v>76</v>
      </c>
      <c r="AU95" s="202" t="s">
        <v>85</v>
      </c>
      <c r="AY95" s="201" t="s">
        <v>161</v>
      </c>
      <c r="BK95" s="203">
        <f>SUM(BK96:BK292)</f>
        <v>0</v>
      </c>
    </row>
    <row r="96" s="2" customFormat="1" ht="24.15" customHeight="1">
      <c r="A96" s="40"/>
      <c r="B96" s="41"/>
      <c r="C96" s="206" t="s">
        <v>85</v>
      </c>
      <c r="D96" s="206" t="s">
        <v>163</v>
      </c>
      <c r="E96" s="207" t="s">
        <v>1445</v>
      </c>
      <c r="F96" s="208" t="s">
        <v>1446</v>
      </c>
      <c r="G96" s="209" t="s">
        <v>956</v>
      </c>
      <c r="H96" s="210">
        <v>742.04999999999995</v>
      </c>
      <c r="I96" s="211"/>
      <c r="J96" s="212">
        <f>ROUND(I96*H96,2)</f>
        <v>0</v>
      </c>
      <c r="K96" s="208" t="s">
        <v>167</v>
      </c>
      <c r="L96" s="46"/>
      <c r="M96" s="213" t="s">
        <v>21</v>
      </c>
      <c r="N96" s="214" t="s">
        <v>48</v>
      </c>
      <c r="O96" s="86"/>
      <c r="P96" s="215">
        <f>O96*H96</f>
        <v>0</v>
      </c>
      <c r="Q96" s="215">
        <v>0</v>
      </c>
      <c r="R96" s="215">
        <f>Q96*H96</f>
        <v>0</v>
      </c>
      <c r="S96" s="215">
        <v>1.8200000000000001</v>
      </c>
      <c r="T96" s="216">
        <f>S96*H96</f>
        <v>1350.531</v>
      </c>
      <c r="U96" s="40"/>
      <c r="V96" s="40"/>
      <c r="W96" s="40"/>
      <c r="X96" s="40"/>
      <c r="Y96" s="40"/>
      <c r="Z96" s="40"/>
      <c r="AA96" s="40"/>
      <c r="AB96" s="40"/>
      <c r="AC96" s="40"/>
      <c r="AD96" s="40"/>
      <c r="AE96" s="40"/>
      <c r="AR96" s="217" t="s">
        <v>168</v>
      </c>
      <c r="AT96" s="217" t="s">
        <v>163</v>
      </c>
      <c r="AU96" s="217" t="s">
        <v>87</v>
      </c>
      <c r="AY96" s="19" t="s">
        <v>161</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168</v>
      </c>
      <c r="BM96" s="217" t="s">
        <v>1447</v>
      </c>
    </row>
    <row r="97" s="2" customFormat="1">
      <c r="A97" s="40"/>
      <c r="B97" s="41"/>
      <c r="C97" s="42"/>
      <c r="D97" s="219" t="s">
        <v>170</v>
      </c>
      <c r="E97" s="42"/>
      <c r="F97" s="220" t="s">
        <v>1448</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170</v>
      </c>
      <c r="AU97" s="19" t="s">
        <v>87</v>
      </c>
    </row>
    <row r="98" s="2" customFormat="1">
      <c r="A98" s="40"/>
      <c r="B98" s="41"/>
      <c r="C98" s="42"/>
      <c r="D98" s="224" t="s">
        <v>172</v>
      </c>
      <c r="E98" s="42"/>
      <c r="F98" s="225" t="s">
        <v>1449</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172</v>
      </c>
      <c r="AU98" s="19" t="s">
        <v>87</v>
      </c>
    </row>
    <row r="99" s="13" customFormat="1">
      <c r="A99" s="13"/>
      <c r="B99" s="226"/>
      <c r="C99" s="227"/>
      <c r="D99" s="224" t="s">
        <v>174</v>
      </c>
      <c r="E99" s="228" t="s">
        <v>21</v>
      </c>
      <c r="F99" s="229" t="s">
        <v>1450</v>
      </c>
      <c r="G99" s="227"/>
      <c r="H99" s="230">
        <v>742.04999999999995</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174</v>
      </c>
      <c r="AU99" s="236" t="s">
        <v>87</v>
      </c>
      <c r="AV99" s="13" t="s">
        <v>87</v>
      </c>
      <c r="AW99" s="13" t="s">
        <v>38</v>
      </c>
      <c r="AX99" s="13" t="s">
        <v>85</v>
      </c>
      <c r="AY99" s="236" t="s">
        <v>161</v>
      </c>
    </row>
    <row r="100" s="2" customFormat="1" ht="24.15" customHeight="1">
      <c r="A100" s="40"/>
      <c r="B100" s="41"/>
      <c r="C100" s="206" t="s">
        <v>87</v>
      </c>
      <c r="D100" s="206" t="s">
        <v>163</v>
      </c>
      <c r="E100" s="207" t="s">
        <v>1451</v>
      </c>
      <c r="F100" s="208" t="s">
        <v>1452</v>
      </c>
      <c r="G100" s="209" t="s">
        <v>956</v>
      </c>
      <c r="H100" s="210">
        <v>983.69500000000005</v>
      </c>
      <c r="I100" s="211"/>
      <c r="J100" s="212">
        <f>ROUND(I100*H100,2)</f>
        <v>0</v>
      </c>
      <c r="K100" s="208" t="s">
        <v>167</v>
      </c>
      <c r="L100" s="46"/>
      <c r="M100" s="213" t="s">
        <v>21</v>
      </c>
      <c r="N100" s="214"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168</v>
      </c>
      <c r="AT100" s="217" t="s">
        <v>163</v>
      </c>
      <c r="AU100" s="217" t="s">
        <v>87</v>
      </c>
      <c r="AY100" s="19" t="s">
        <v>161</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168</v>
      </c>
      <c r="BM100" s="217" t="s">
        <v>1453</v>
      </c>
    </row>
    <row r="101" s="2" customFormat="1">
      <c r="A101" s="40"/>
      <c r="B101" s="41"/>
      <c r="C101" s="42"/>
      <c r="D101" s="219" t="s">
        <v>170</v>
      </c>
      <c r="E101" s="42"/>
      <c r="F101" s="220" t="s">
        <v>1454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170</v>
      </c>
      <c r="AU101" s="19" t="s">
        <v>87</v>
      </c>
    </row>
    <row r="102" s="2" customFormat="1">
      <c r="A102" s="40"/>
      <c r="B102" s="41"/>
      <c r="C102" s="42"/>
      <c r="D102" s="224" t="s">
        <v>172</v>
      </c>
      <c r="E102" s="42"/>
      <c r="F102" s="225" t="s">
        <v>1455</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172</v>
      </c>
      <c r="AU102" s="19" t="s">
        <v>87</v>
      </c>
    </row>
    <row r="103" s="13" customFormat="1">
      <c r="A103" s="13"/>
      <c r="B103" s="226"/>
      <c r="C103" s="227"/>
      <c r="D103" s="224" t="s">
        <v>174</v>
      </c>
      <c r="E103" s="228" t="s">
        <v>21</v>
      </c>
      <c r="F103" s="229" t="s">
        <v>1456</v>
      </c>
      <c r="G103" s="227"/>
      <c r="H103" s="230">
        <v>27.413</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174</v>
      </c>
      <c r="AU103" s="236" t="s">
        <v>87</v>
      </c>
      <c r="AV103" s="13" t="s">
        <v>87</v>
      </c>
      <c r="AW103" s="13" t="s">
        <v>38</v>
      </c>
      <c r="AX103" s="13" t="s">
        <v>77</v>
      </c>
      <c r="AY103" s="236" t="s">
        <v>161</v>
      </c>
    </row>
    <row r="104" s="13" customFormat="1">
      <c r="A104" s="13"/>
      <c r="B104" s="226"/>
      <c r="C104" s="227"/>
      <c r="D104" s="224" t="s">
        <v>174</v>
      </c>
      <c r="E104" s="228" t="s">
        <v>21</v>
      </c>
      <c r="F104" s="229" t="s">
        <v>1457</v>
      </c>
      <c r="G104" s="227"/>
      <c r="H104" s="230">
        <v>50.213999999999999</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174</v>
      </c>
      <c r="AU104" s="236" t="s">
        <v>87</v>
      </c>
      <c r="AV104" s="13" t="s">
        <v>87</v>
      </c>
      <c r="AW104" s="13" t="s">
        <v>38</v>
      </c>
      <c r="AX104" s="13" t="s">
        <v>77</v>
      </c>
      <c r="AY104" s="236" t="s">
        <v>161</v>
      </c>
    </row>
    <row r="105" s="13" customFormat="1">
      <c r="A105" s="13"/>
      <c r="B105" s="226"/>
      <c r="C105" s="227"/>
      <c r="D105" s="224" t="s">
        <v>174</v>
      </c>
      <c r="E105" s="228" t="s">
        <v>21</v>
      </c>
      <c r="F105" s="229" t="s">
        <v>1458</v>
      </c>
      <c r="G105" s="227"/>
      <c r="H105" s="230">
        <v>-11.742000000000001</v>
      </c>
      <c r="I105" s="231"/>
      <c r="J105" s="227"/>
      <c r="K105" s="227"/>
      <c r="L105" s="232"/>
      <c r="M105" s="233"/>
      <c r="N105" s="234"/>
      <c r="O105" s="234"/>
      <c r="P105" s="234"/>
      <c r="Q105" s="234"/>
      <c r="R105" s="234"/>
      <c r="S105" s="234"/>
      <c r="T105" s="235"/>
      <c r="U105" s="13"/>
      <c r="V105" s="13"/>
      <c r="W105" s="13"/>
      <c r="X105" s="13"/>
      <c r="Y105" s="13"/>
      <c r="Z105" s="13"/>
      <c r="AA105" s="13"/>
      <c r="AB105" s="13"/>
      <c r="AC105" s="13"/>
      <c r="AD105" s="13"/>
      <c r="AE105" s="13"/>
      <c r="AT105" s="236" t="s">
        <v>174</v>
      </c>
      <c r="AU105" s="236" t="s">
        <v>87</v>
      </c>
      <c r="AV105" s="13" t="s">
        <v>87</v>
      </c>
      <c r="AW105" s="13" t="s">
        <v>38</v>
      </c>
      <c r="AX105" s="13" t="s">
        <v>77</v>
      </c>
      <c r="AY105" s="236" t="s">
        <v>161</v>
      </c>
    </row>
    <row r="106" s="15" customFormat="1">
      <c r="A106" s="15"/>
      <c r="B106" s="258"/>
      <c r="C106" s="259"/>
      <c r="D106" s="224" t="s">
        <v>174</v>
      </c>
      <c r="E106" s="260" t="s">
        <v>21</v>
      </c>
      <c r="F106" s="261" t="s">
        <v>208</v>
      </c>
      <c r="G106" s="259"/>
      <c r="H106" s="262">
        <v>65.885000000000005</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174</v>
      </c>
      <c r="AU106" s="268" t="s">
        <v>87</v>
      </c>
      <c r="AV106" s="15" t="s">
        <v>185</v>
      </c>
      <c r="AW106" s="15" t="s">
        <v>38</v>
      </c>
      <c r="AX106" s="15" t="s">
        <v>77</v>
      </c>
      <c r="AY106" s="268" t="s">
        <v>161</v>
      </c>
    </row>
    <row r="107" s="13" customFormat="1">
      <c r="A107" s="13"/>
      <c r="B107" s="226"/>
      <c r="C107" s="227"/>
      <c r="D107" s="224" t="s">
        <v>174</v>
      </c>
      <c r="E107" s="228" t="s">
        <v>21</v>
      </c>
      <c r="F107" s="229" t="s">
        <v>1459</v>
      </c>
      <c r="G107" s="227"/>
      <c r="H107" s="230">
        <v>917.80999999999995</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174</v>
      </c>
      <c r="AU107" s="236" t="s">
        <v>87</v>
      </c>
      <c r="AV107" s="13" t="s">
        <v>87</v>
      </c>
      <c r="AW107" s="13" t="s">
        <v>38</v>
      </c>
      <c r="AX107" s="13" t="s">
        <v>77</v>
      </c>
      <c r="AY107" s="236" t="s">
        <v>161</v>
      </c>
    </row>
    <row r="108" s="14" customFormat="1">
      <c r="A108" s="14"/>
      <c r="B108" s="237"/>
      <c r="C108" s="238"/>
      <c r="D108" s="224" t="s">
        <v>174</v>
      </c>
      <c r="E108" s="239" t="s">
        <v>21</v>
      </c>
      <c r="F108" s="240" t="s">
        <v>177</v>
      </c>
      <c r="G108" s="238"/>
      <c r="H108" s="241">
        <v>983.69500000000005</v>
      </c>
      <c r="I108" s="242"/>
      <c r="J108" s="238"/>
      <c r="K108" s="238"/>
      <c r="L108" s="243"/>
      <c r="M108" s="244"/>
      <c r="N108" s="245"/>
      <c r="O108" s="245"/>
      <c r="P108" s="245"/>
      <c r="Q108" s="245"/>
      <c r="R108" s="245"/>
      <c r="S108" s="245"/>
      <c r="T108" s="246"/>
      <c r="U108" s="14"/>
      <c r="V108" s="14"/>
      <c r="W108" s="14"/>
      <c r="X108" s="14"/>
      <c r="Y108" s="14"/>
      <c r="Z108" s="14"/>
      <c r="AA108" s="14"/>
      <c r="AB108" s="14"/>
      <c r="AC108" s="14"/>
      <c r="AD108" s="14"/>
      <c r="AE108" s="14"/>
      <c r="AT108" s="247" t="s">
        <v>174</v>
      </c>
      <c r="AU108" s="247" t="s">
        <v>87</v>
      </c>
      <c r="AV108" s="14" t="s">
        <v>168</v>
      </c>
      <c r="AW108" s="14" t="s">
        <v>38</v>
      </c>
      <c r="AX108" s="14" t="s">
        <v>85</v>
      </c>
      <c r="AY108" s="247" t="s">
        <v>161</v>
      </c>
    </row>
    <row r="109" s="2" customFormat="1" ht="16.5" customHeight="1">
      <c r="A109" s="40"/>
      <c r="B109" s="41"/>
      <c r="C109" s="248" t="s">
        <v>185</v>
      </c>
      <c r="D109" s="248" t="s">
        <v>178</v>
      </c>
      <c r="E109" s="249" t="s">
        <v>1460</v>
      </c>
      <c r="F109" s="250" t="s">
        <v>1461</v>
      </c>
      <c r="G109" s="251" t="s">
        <v>166</v>
      </c>
      <c r="H109" s="252">
        <v>68.858999999999995</v>
      </c>
      <c r="I109" s="253"/>
      <c r="J109" s="254">
        <f>ROUND(I109*H109,2)</f>
        <v>0</v>
      </c>
      <c r="K109" s="250" t="s">
        <v>167</v>
      </c>
      <c r="L109" s="255"/>
      <c r="M109" s="256" t="s">
        <v>21</v>
      </c>
      <c r="N109" s="257" t="s">
        <v>48</v>
      </c>
      <c r="O109" s="86"/>
      <c r="P109" s="215">
        <f>O109*H109</f>
        <v>0</v>
      </c>
      <c r="Q109" s="215">
        <v>1</v>
      </c>
      <c r="R109" s="215">
        <f>Q109*H109</f>
        <v>68.858999999999995</v>
      </c>
      <c r="S109" s="215">
        <v>0</v>
      </c>
      <c r="T109" s="216">
        <f>S109*H109</f>
        <v>0</v>
      </c>
      <c r="U109" s="40"/>
      <c r="V109" s="40"/>
      <c r="W109" s="40"/>
      <c r="X109" s="40"/>
      <c r="Y109" s="40"/>
      <c r="Z109" s="40"/>
      <c r="AA109" s="40"/>
      <c r="AB109" s="40"/>
      <c r="AC109" s="40"/>
      <c r="AD109" s="40"/>
      <c r="AE109" s="40"/>
      <c r="AR109" s="217" t="s">
        <v>181</v>
      </c>
      <c r="AT109" s="217" t="s">
        <v>178</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168</v>
      </c>
      <c r="BM109" s="217" t="s">
        <v>1462</v>
      </c>
    </row>
    <row r="110" s="13" customFormat="1">
      <c r="A110" s="13"/>
      <c r="B110" s="226"/>
      <c r="C110" s="227"/>
      <c r="D110" s="224" t="s">
        <v>174</v>
      </c>
      <c r="E110" s="228" t="s">
        <v>21</v>
      </c>
      <c r="F110" s="229" t="s">
        <v>1463</v>
      </c>
      <c r="G110" s="227"/>
      <c r="H110" s="230">
        <v>1.919</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174</v>
      </c>
      <c r="AU110" s="236" t="s">
        <v>87</v>
      </c>
      <c r="AV110" s="13" t="s">
        <v>87</v>
      </c>
      <c r="AW110" s="13" t="s">
        <v>38</v>
      </c>
      <c r="AX110" s="13" t="s">
        <v>77</v>
      </c>
      <c r="AY110" s="236" t="s">
        <v>161</v>
      </c>
    </row>
    <row r="111" s="13" customFormat="1">
      <c r="A111" s="13"/>
      <c r="B111" s="226"/>
      <c r="C111" s="227"/>
      <c r="D111" s="224" t="s">
        <v>174</v>
      </c>
      <c r="E111" s="228" t="s">
        <v>21</v>
      </c>
      <c r="F111" s="229" t="s">
        <v>1464</v>
      </c>
      <c r="G111" s="227"/>
      <c r="H111" s="230">
        <v>3.5150000000000001</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174</v>
      </c>
      <c r="AU111" s="236" t="s">
        <v>87</v>
      </c>
      <c r="AV111" s="13" t="s">
        <v>87</v>
      </c>
      <c r="AW111" s="13" t="s">
        <v>38</v>
      </c>
      <c r="AX111" s="13" t="s">
        <v>77</v>
      </c>
      <c r="AY111" s="236" t="s">
        <v>161</v>
      </c>
    </row>
    <row r="112" s="13" customFormat="1">
      <c r="A112" s="13"/>
      <c r="B112" s="226"/>
      <c r="C112" s="227"/>
      <c r="D112" s="224" t="s">
        <v>174</v>
      </c>
      <c r="E112" s="228" t="s">
        <v>21</v>
      </c>
      <c r="F112" s="229" t="s">
        <v>1465</v>
      </c>
      <c r="G112" s="227"/>
      <c r="H112" s="230">
        <v>-0.82199999999999995</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174</v>
      </c>
      <c r="AU112" s="236" t="s">
        <v>87</v>
      </c>
      <c r="AV112" s="13" t="s">
        <v>87</v>
      </c>
      <c r="AW112" s="13" t="s">
        <v>38</v>
      </c>
      <c r="AX112" s="13" t="s">
        <v>77</v>
      </c>
      <c r="AY112" s="236" t="s">
        <v>161</v>
      </c>
    </row>
    <row r="113" s="15" customFormat="1">
      <c r="A113" s="15"/>
      <c r="B113" s="258"/>
      <c r="C113" s="259"/>
      <c r="D113" s="224" t="s">
        <v>174</v>
      </c>
      <c r="E113" s="260" t="s">
        <v>21</v>
      </c>
      <c r="F113" s="261" t="s">
        <v>208</v>
      </c>
      <c r="G113" s="259"/>
      <c r="H113" s="262">
        <v>4.6120000000000001</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174</v>
      </c>
      <c r="AU113" s="268" t="s">
        <v>87</v>
      </c>
      <c r="AV113" s="15" t="s">
        <v>185</v>
      </c>
      <c r="AW113" s="15" t="s">
        <v>38</v>
      </c>
      <c r="AX113" s="15" t="s">
        <v>77</v>
      </c>
      <c r="AY113" s="268" t="s">
        <v>161</v>
      </c>
    </row>
    <row r="114" s="13" customFormat="1">
      <c r="A114" s="13"/>
      <c r="B114" s="226"/>
      <c r="C114" s="227"/>
      <c r="D114" s="224" t="s">
        <v>174</v>
      </c>
      <c r="E114" s="228" t="s">
        <v>21</v>
      </c>
      <c r="F114" s="229" t="s">
        <v>1466</v>
      </c>
      <c r="G114" s="227"/>
      <c r="H114" s="230">
        <v>64.247</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174</v>
      </c>
      <c r="AU114" s="236" t="s">
        <v>87</v>
      </c>
      <c r="AV114" s="13" t="s">
        <v>87</v>
      </c>
      <c r="AW114" s="13" t="s">
        <v>38</v>
      </c>
      <c r="AX114" s="13" t="s">
        <v>77</v>
      </c>
      <c r="AY114" s="236" t="s">
        <v>161</v>
      </c>
    </row>
    <row r="115" s="14" customFormat="1">
      <c r="A115" s="14"/>
      <c r="B115" s="237"/>
      <c r="C115" s="238"/>
      <c r="D115" s="224" t="s">
        <v>174</v>
      </c>
      <c r="E115" s="239" t="s">
        <v>21</v>
      </c>
      <c r="F115" s="240" t="s">
        <v>177</v>
      </c>
      <c r="G115" s="238"/>
      <c r="H115" s="241">
        <v>68.858999999999995</v>
      </c>
      <c r="I115" s="242"/>
      <c r="J115" s="238"/>
      <c r="K115" s="238"/>
      <c r="L115" s="243"/>
      <c r="M115" s="244"/>
      <c r="N115" s="245"/>
      <c r="O115" s="245"/>
      <c r="P115" s="245"/>
      <c r="Q115" s="245"/>
      <c r="R115" s="245"/>
      <c r="S115" s="245"/>
      <c r="T115" s="246"/>
      <c r="U115" s="14"/>
      <c r="V115" s="14"/>
      <c r="W115" s="14"/>
      <c r="X115" s="14"/>
      <c r="Y115" s="14"/>
      <c r="Z115" s="14"/>
      <c r="AA115" s="14"/>
      <c r="AB115" s="14"/>
      <c r="AC115" s="14"/>
      <c r="AD115" s="14"/>
      <c r="AE115" s="14"/>
      <c r="AT115" s="247" t="s">
        <v>174</v>
      </c>
      <c r="AU115" s="247" t="s">
        <v>87</v>
      </c>
      <c r="AV115" s="14" t="s">
        <v>168</v>
      </c>
      <c r="AW115" s="14" t="s">
        <v>38</v>
      </c>
      <c r="AX115" s="14" t="s">
        <v>85</v>
      </c>
      <c r="AY115" s="247" t="s">
        <v>161</v>
      </c>
    </row>
    <row r="116" s="2" customFormat="1" ht="16.5" customHeight="1">
      <c r="A116" s="40"/>
      <c r="B116" s="41"/>
      <c r="C116" s="206" t="s">
        <v>168</v>
      </c>
      <c r="D116" s="206" t="s">
        <v>163</v>
      </c>
      <c r="E116" s="207" t="s">
        <v>1467</v>
      </c>
      <c r="F116" s="208" t="s">
        <v>1468</v>
      </c>
      <c r="G116" s="209" t="s">
        <v>188</v>
      </c>
      <c r="H116" s="210">
        <v>735.52999999999997</v>
      </c>
      <c r="I116" s="211"/>
      <c r="J116" s="212">
        <f>ROUND(I116*H116,2)</f>
        <v>0</v>
      </c>
      <c r="K116" s="208" t="s">
        <v>167</v>
      </c>
      <c r="L116" s="46"/>
      <c r="M116" s="213" t="s">
        <v>21</v>
      </c>
      <c r="N116" s="214" t="s">
        <v>48</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168</v>
      </c>
      <c r="AT116" s="217" t="s">
        <v>163</v>
      </c>
      <c r="AU116" s="217" t="s">
        <v>87</v>
      </c>
      <c r="AY116" s="19" t="s">
        <v>161</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168</v>
      </c>
      <c r="BM116" s="217" t="s">
        <v>1469</v>
      </c>
    </row>
    <row r="117" s="2" customFormat="1">
      <c r="A117" s="40"/>
      <c r="B117" s="41"/>
      <c r="C117" s="42"/>
      <c r="D117" s="219" t="s">
        <v>170</v>
      </c>
      <c r="E117" s="42"/>
      <c r="F117" s="220" t="s">
        <v>1470</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170</v>
      </c>
      <c r="AU117" s="19" t="s">
        <v>87</v>
      </c>
    </row>
    <row r="118" s="2" customFormat="1">
      <c r="A118" s="40"/>
      <c r="B118" s="41"/>
      <c r="C118" s="42"/>
      <c r="D118" s="224" t="s">
        <v>172</v>
      </c>
      <c r="E118" s="42"/>
      <c r="F118" s="225" t="s">
        <v>1471</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172</v>
      </c>
      <c r="AU118" s="19" t="s">
        <v>87</v>
      </c>
    </row>
    <row r="119" s="13" customFormat="1">
      <c r="A119" s="13"/>
      <c r="B119" s="226"/>
      <c r="C119" s="227"/>
      <c r="D119" s="224" t="s">
        <v>174</v>
      </c>
      <c r="E119" s="228" t="s">
        <v>21</v>
      </c>
      <c r="F119" s="229" t="s">
        <v>1472</v>
      </c>
      <c r="G119" s="227"/>
      <c r="H119" s="230">
        <v>57.399999999999999</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174</v>
      </c>
      <c r="AU119" s="236" t="s">
        <v>87</v>
      </c>
      <c r="AV119" s="13" t="s">
        <v>87</v>
      </c>
      <c r="AW119" s="13" t="s">
        <v>38</v>
      </c>
      <c r="AX119" s="13" t="s">
        <v>77</v>
      </c>
      <c r="AY119" s="236" t="s">
        <v>161</v>
      </c>
    </row>
    <row r="120" s="13" customFormat="1">
      <c r="A120" s="13"/>
      <c r="B120" s="226"/>
      <c r="C120" s="227"/>
      <c r="D120" s="224" t="s">
        <v>174</v>
      </c>
      <c r="E120" s="228" t="s">
        <v>21</v>
      </c>
      <c r="F120" s="229" t="s">
        <v>1473</v>
      </c>
      <c r="G120" s="227"/>
      <c r="H120" s="230">
        <v>678.13</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174</v>
      </c>
      <c r="AU120" s="236" t="s">
        <v>87</v>
      </c>
      <c r="AV120" s="13" t="s">
        <v>87</v>
      </c>
      <c r="AW120" s="13" t="s">
        <v>38</v>
      </c>
      <c r="AX120" s="13" t="s">
        <v>77</v>
      </c>
      <c r="AY120" s="236" t="s">
        <v>161</v>
      </c>
    </row>
    <row r="121" s="14" customFormat="1">
      <c r="A121" s="14"/>
      <c r="B121" s="237"/>
      <c r="C121" s="238"/>
      <c r="D121" s="224" t="s">
        <v>174</v>
      </c>
      <c r="E121" s="239" t="s">
        <v>21</v>
      </c>
      <c r="F121" s="240" t="s">
        <v>177</v>
      </c>
      <c r="G121" s="238"/>
      <c r="H121" s="241">
        <v>735.52999999999997</v>
      </c>
      <c r="I121" s="242"/>
      <c r="J121" s="238"/>
      <c r="K121" s="238"/>
      <c r="L121" s="243"/>
      <c r="M121" s="244"/>
      <c r="N121" s="245"/>
      <c r="O121" s="245"/>
      <c r="P121" s="245"/>
      <c r="Q121" s="245"/>
      <c r="R121" s="245"/>
      <c r="S121" s="245"/>
      <c r="T121" s="246"/>
      <c r="U121" s="14"/>
      <c r="V121" s="14"/>
      <c r="W121" s="14"/>
      <c r="X121" s="14"/>
      <c r="Y121" s="14"/>
      <c r="Z121" s="14"/>
      <c r="AA121" s="14"/>
      <c r="AB121" s="14"/>
      <c r="AC121" s="14"/>
      <c r="AD121" s="14"/>
      <c r="AE121" s="14"/>
      <c r="AT121" s="247" t="s">
        <v>174</v>
      </c>
      <c r="AU121" s="247" t="s">
        <v>87</v>
      </c>
      <c r="AV121" s="14" t="s">
        <v>168</v>
      </c>
      <c r="AW121" s="14" t="s">
        <v>38</v>
      </c>
      <c r="AX121" s="14" t="s">
        <v>85</v>
      </c>
      <c r="AY121" s="247" t="s">
        <v>161</v>
      </c>
    </row>
    <row r="122" s="2" customFormat="1" ht="24.15" customHeight="1">
      <c r="A122" s="40"/>
      <c r="B122" s="41"/>
      <c r="C122" s="206" t="s">
        <v>198</v>
      </c>
      <c r="D122" s="206" t="s">
        <v>163</v>
      </c>
      <c r="E122" s="207" t="s">
        <v>1474</v>
      </c>
      <c r="F122" s="208" t="s">
        <v>1475</v>
      </c>
      <c r="G122" s="209" t="s">
        <v>956</v>
      </c>
      <c r="H122" s="210">
        <v>77.626999999999995</v>
      </c>
      <c r="I122" s="211"/>
      <c r="J122" s="212">
        <f>ROUND(I122*H122,2)</f>
        <v>0</v>
      </c>
      <c r="K122" s="208" t="s">
        <v>167</v>
      </c>
      <c r="L122" s="46"/>
      <c r="M122" s="213" t="s">
        <v>21</v>
      </c>
      <c r="N122" s="214" t="s">
        <v>48</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168</v>
      </c>
      <c r="AT122" s="217" t="s">
        <v>163</v>
      </c>
      <c r="AU122" s="217" t="s">
        <v>87</v>
      </c>
      <c r="AY122" s="19" t="s">
        <v>161</v>
      </c>
      <c r="BE122" s="218">
        <f>IF(N122="základní",J122,0)</f>
        <v>0</v>
      </c>
      <c r="BF122" s="218">
        <f>IF(N122="snížená",J122,0)</f>
        <v>0</v>
      </c>
      <c r="BG122" s="218">
        <f>IF(N122="zákl. přenesená",J122,0)</f>
        <v>0</v>
      </c>
      <c r="BH122" s="218">
        <f>IF(N122="sníž. přenesená",J122,0)</f>
        <v>0</v>
      </c>
      <c r="BI122" s="218">
        <f>IF(N122="nulová",J122,0)</f>
        <v>0</v>
      </c>
      <c r="BJ122" s="19" t="s">
        <v>85</v>
      </c>
      <c r="BK122" s="218">
        <f>ROUND(I122*H122,2)</f>
        <v>0</v>
      </c>
      <c r="BL122" s="19" t="s">
        <v>168</v>
      </c>
      <c r="BM122" s="217" t="s">
        <v>1476</v>
      </c>
    </row>
    <row r="123" s="2" customFormat="1">
      <c r="A123" s="40"/>
      <c r="B123" s="41"/>
      <c r="C123" s="42"/>
      <c r="D123" s="219" t="s">
        <v>170</v>
      </c>
      <c r="E123" s="42"/>
      <c r="F123" s="220" t="s">
        <v>1477</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170</v>
      </c>
      <c r="AU123" s="19" t="s">
        <v>87</v>
      </c>
    </row>
    <row r="124" s="2" customFormat="1">
      <c r="A124" s="40"/>
      <c r="B124" s="41"/>
      <c r="C124" s="42"/>
      <c r="D124" s="224" t="s">
        <v>172</v>
      </c>
      <c r="E124" s="42"/>
      <c r="F124" s="225" t="s">
        <v>1478</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172</v>
      </c>
      <c r="AU124" s="19" t="s">
        <v>87</v>
      </c>
    </row>
    <row r="125" s="13" customFormat="1">
      <c r="A125" s="13"/>
      <c r="B125" s="226"/>
      <c r="C125" s="227"/>
      <c r="D125" s="224" t="s">
        <v>174</v>
      </c>
      <c r="E125" s="228" t="s">
        <v>21</v>
      </c>
      <c r="F125" s="229" t="s">
        <v>1479</v>
      </c>
      <c r="G125" s="227"/>
      <c r="H125" s="230">
        <v>27.413</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174</v>
      </c>
      <c r="AU125" s="236" t="s">
        <v>87</v>
      </c>
      <c r="AV125" s="13" t="s">
        <v>87</v>
      </c>
      <c r="AW125" s="13" t="s">
        <v>38</v>
      </c>
      <c r="AX125" s="13" t="s">
        <v>77</v>
      </c>
      <c r="AY125" s="236" t="s">
        <v>161</v>
      </c>
    </row>
    <row r="126" s="13" customFormat="1">
      <c r="A126" s="13"/>
      <c r="B126" s="226"/>
      <c r="C126" s="227"/>
      <c r="D126" s="224" t="s">
        <v>174</v>
      </c>
      <c r="E126" s="228" t="s">
        <v>21</v>
      </c>
      <c r="F126" s="229" t="s">
        <v>1480</v>
      </c>
      <c r="G126" s="227"/>
      <c r="H126" s="230">
        <v>50.213999999999999</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174</v>
      </c>
      <c r="AU126" s="236" t="s">
        <v>87</v>
      </c>
      <c r="AV126" s="13" t="s">
        <v>87</v>
      </c>
      <c r="AW126" s="13" t="s">
        <v>38</v>
      </c>
      <c r="AX126" s="13" t="s">
        <v>77</v>
      </c>
      <c r="AY126" s="236" t="s">
        <v>161</v>
      </c>
    </row>
    <row r="127" s="14" customFormat="1">
      <c r="A127" s="14"/>
      <c r="B127" s="237"/>
      <c r="C127" s="238"/>
      <c r="D127" s="224" t="s">
        <v>174</v>
      </c>
      <c r="E127" s="239" t="s">
        <v>21</v>
      </c>
      <c r="F127" s="240" t="s">
        <v>177</v>
      </c>
      <c r="G127" s="238"/>
      <c r="H127" s="241">
        <v>77.626999999999995</v>
      </c>
      <c r="I127" s="242"/>
      <c r="J127" s="238"/>
      <c r="K127" s="238"/>
      <c r="L127" s="243"/>
      <c r="M127" s="244"/>
      <c r="N127" s="245"/>
      <c r="O127" s="245"/>
      <c r="P127" s="245"/>
      <c r="Q127" s="245"/>
      <c r="R127" s="245"/>
      <c r="S127" s="245"/>
      <c r="T127" s="246"/>
      <c r="U127" s="14"/>
      <c r="V127" s="14"/>
      <c r="W127" s="14"/>
      <c r="X127" s="14"/>
      <c r="Y127" s="14"/>
      <c r="Z127" s="14"/>
      <c r="AA127" s="14"/>
      <c r="AB127" s="14"/>
      <c r="AC127" s="14"/>
      <c r="AD127" s="14"/>
      <c r="AE127" s="14"/>
      <c r="AT127" s="247" t="s">
        <v>174</v>
      </c>
      <c r="AU127" s="247" t="s">
        <v>87</v>
      </c>
      <c r="AV127" s="14" t="s">
        <v>168</v>
      </c>
      <c r="AW127" s="14" t="s">
        <v>38</v>
      </c>
      <c r="AX127" s="14" t="s">
        <v>85</v>
      </c>
      <c r="AY127" s="247" t="s">
        <v>161</v>
      </c>
    </row>
    <row r="128" s="2" customFormat="1" ht="21.75" customHeight="1">
      <c r="A128" s="40"/>
      <c r="B128" s="41"/>
      <c r="C128" s="206" t="s">
        <v>216</v>
      </c>
      <c r="D128" s="206" t="s">
        <v>163</v>
      </c>
      <c r="E128" s="207" t="s">
        <v>1481</v>
      </c>
      <c r="F128" s="208" t="s">
        <v>1482</v>
      </c>
      <c r="G128" s="209" t="s">
        <v>956</v>
      </c>
      <c r="H128" s="210">
        <v>3311.1399999999999</v>
      </c>
      <c r="I128" s="211"/>
      <c r="J128" s="212">
        <f>ROUND(I128*H128,2)</f>
        <v>0</v>
      </c>
      <c r="K128" s="208" t="s">
        <v>167</v>
      </c>
      <c r="L128" s="46"/>
      <c r="M128" s="213" t="s">
        <v>21</v>
      </c>
      <c r="N128" s="214" t="s">
        <v>48</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168</v>
      </c>
      <c r="AT128" s="217" t="s">
        <v>163</v>
      </c>
      <c r="AU128" s="217" t="s">
        <v>87</v>
      </c>
      <c r="AY128" s="19" t="s">
        <v>161</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168</v>
      </c>
      <c r="BM128" s="217" t="s">
        <v>1483</v>
      </c>
    </row>
    <row r="129" s="2" customFormat="1">
      <c r="A129" s="40"/>
      <c r="B129" s="41"/>
      <c r="C129" s="42"/>
      <c r="D129" s="219" t="s">
        <v>170</v>
      </c>
      <c r="E129" s="42"/>
      <c r="F129" s="220" t="s">
        <v>1484</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170</v>
      </c>
      <c r="AU129" s="19" t="s">
        <v>87</v>
      </c>
    </row>
    <row r="130" s="2" customFormat="1">
      <c r="A130" s="40"/>
      <c r="B130" s="41"/>
      <c r="C130" s="42"/>
      <c r="D130" s="224" t="s">
        <v>172</v>
      </c>
      <c r="E130" s="42"/>
      <c r="F130" s="225" t="s">
        <v>959</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172</v>
      </c>
      <c r="AU130" s="19" t="s">
        <v>87</v>
      </c>
    </row>
    <row r="131" s="13" customFormat="1">
      <c r="A131" s="13"/>
      <c r="B131" s="226"/>
      <c r="C131" s="227"/>
      <c r="D131" s="224" t="s">
        <v>174</v>
      </c>
      <c r="E131" s="228" t="s">
        <v>21</v>
      </c>
      <c r="F131" s="229" t="s">
        <v>1485</v>
      </c>
      <c r="G131" s="227"/>
      <c r="H131" s="230">
        <v>2262.7600000000002</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174</v>
      </c>
      <c r="AU131" s="236" t="s">
        <v>87</v>
      </c>
      <c r="AV131" s="13" t="s">
        <v>87</v>
      </c>
      <c r="AW131" s="13" t="s">
        <v>38</v>
      </c>
      <c r="AX131" s="13" t="s">
        <v>77</v>
      </c>
      <c r="AY131" s="236" t="s">
        <v>161</v>
      </c>
    </row>
    <row r="132" s="13" customFormat="1">
      <c r="A132" s="13"/>
      <c r="B132" s="226"/>
      <c r="C132" s="227"/>
      <c r="D132" s="224" t="s">
        <v>174</v>
      </c>
      <c r="E132" s="228" t="s">
        <v>21</v>
      </c>
      <c r="F132" s="229" t="s">
        <v>1486</v>
      </c>
      <c r="G132" s="227"/>
      <c r="H132" s="230">
        <v>710.88</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174</v>
      </c>
      <c r="AU132" s="236" t="s">
        <v>87</v>
      </c>
      <c r="AV132" s="13" t="s">
        <v>87</v>
      </c>
      <c r="AW132" s="13" t="s">
        <v>38</v>
      </c>
      <c r="AX132" s="13" t="s">
        <v>77</v>
      </c>
      <c r="AY132" s="236" t="s">
        <v>161</v>
      </c>
    </row>
    <row r="133" s="13" customFormat="1">
      <c r="A133" s="13"/>
      <c r="B133" s="226"/>
      <c r="C133" s="227"/>
      <c r="D133" s="224" t="s">
        <v>174</v>
      </c>
      <c r="E133" s="228" t="s">
        <v>21</v>
      </c>
      <c r="F133" s="229" t="s">
        <v>1487</v>
      </c>
      <c r="G133" s="227"/>
      <c r="H133" s="230">
        <v>337.5</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174</v>
      </c>
      <c r="AU133" s="236" t="s">
        <v>87</v>
      </c>
      <c r="AV133" s="13" t="s">
        <v>87</v>
      </c>
      <c r="AW133" s="13" t="s">
        <v>38</v>
      </c>
      <c r="AX133" s="13" t="s">
        <v>77</v>
      </c>
      <c r="AY133" s="236" t="s">
        <v>161</v>
      </c>
    </row>
    <row r="134" s="14" customFormat="1">
      <c r="A134" s="14"/>
      <c r="B134" s="237"/>
      <c r="C134" s="238"/>
      <c r="D134" s="224" t="s">
        <v>174</v>
      </c>
      <c r="E134" s="239" t="s">
        <v>21</v>
      </c>
      <c r="F134" s="240" t="s">
        <v>177</v>
      </c>
      <c r="G134" s="238"/>
      <c r="H134" s="241">
        <v>3311.1399999999999</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174</v>
      </c>
      <c r="AU134" s="247" t="s">
        <v>87</v>
      </c>
      <c r="AV134" s="14" t="s">
        <v>168</v>
      </c>
      <c r="AW134" s="14" t="s">
        <v>38</v>
      </c>
      <c r="AX134" s="14" t="s">
        <v>85</v>
      </c>
      <c r="AY134" s="247" t="s">
        <v>161</v>
      </c>
    </row>
    <row r="135" s="2" customFormat="1" ht="24.15" customHeight="1">
      <c r="A135" s="40"/>
      <c r="B135" s="41"/>
      <c r="C135" s="206" t="s">
        <v>221</v>
      </c>
      <c r="D135" s="206" t="s">
        <v>163</v>
      </c>
      <c r="E135" s="207" t="s">
        <v>1488</v>
      </c>
      <c r="F135" s="208" t="s">
        <v>1489</v>
      </c>
      <c r="G135" s="209" t="s">
        <v>956</v>
      </c>
      <c r="H135" s="210">
        <v>43.225000000000001</v>
      </c>
      <c r="I135" s="211"/>
      <c r="J135" s="212">
        <f>ROUND(I135*H135,2)</f>
        <v>0</v>
      </c>
      <c r="K135" s="208" t="s">
        <v>167</v>
      </c>
      <c r="L135" s="46"/>
      <c r="M135" s="213" t="s">
        <v>21</v>
      </c>
      <c r="N135" s="214" t="s">
        <v>48</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168</v>
      </c>
      <c r="AT135" s="217" t="s">
        <v>163</v>
      </c>
      <c r="AU135" s="217" t="s">
        <v>87</v>
      </c>
      <c r="AY135" s="19" t="s">
        <v>161</v>
      </c>
      <c r="BE135" s="218">
        <f>IF(N135="základní",J135,0)</f>
        <v>0</v>
      </c>
      <c r="BF135" s="218">
        <f>IF(N135="snížená",J135,0)</f>
        <v>0</v>
      </c>
      <c r="BG135" s="218">
        <f>IF(N135="zákl. přenesená",J135,0)</f>
        <v>0</v>
      </c>
      <c r="BH135" s="218">
        <f>IF(N135="sníž. přenesená",J135,0)</f>
        <v>0</v>
      </c>
      <c r="BI135" s="218">
        <f>IF(N135="nulová",J135,0)</f>
        <v>0</v>
      </c>
      <c r="BJ135" s="19" t="s">
        <v>85</v>
      </c>
      <c r="BK135" s="218">
        <f>ROUND(I135*H135,2)</f>
        <v>0</v>
      </c>
      <c r="BL135" s="19" t="s">
        <v>168</v>
      </c>
      <c r="BM135" s="217" t="s">
        <v>1490</v>
      </c>
    </row>
    <row r="136" s="2" customFormat="1">
      <c r="A136" s="40"/>
      <c r="B136" s="41"/>
      <c r="C136" s="42"/>
      <c r="D136" s="219" t="s">
        <v>170</v>
      </c>
      <c r="E136" s="42"/>
      <c r="F136" s="220" t="s">
        <v>1491</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170</v>
      </c>
      <c r="AU136" s="19" t="s">
        <v>87</v>
      </c>
    </row>
    <row r="137" s="2" customFormat="1">
      <c r="A137" s="40"/>
      <c r="B137" s="41"/>
      <c r="C137" s="42"/>
      <c r="D137" s="224" t="s">
        <v>172</v>
      </c>
      <c r="E137" s="42"/>
      <c r="F137" s="225" t="s">
        <v>1492</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172</v>
      </c>
      <c r="AU137" s="19" t="s">
        <v>87</v>
      </c>
    </row>
    <row r="138" s="13" customFormat="1">
      <c r="A138" s="13"/>
      <c r="B138" s="226"/>
      <c r="C138" s="227"/>
      <c r="D138" s="224" t="s">
        <v>174</v>
      </c>
      <c r="E138" s="228" t="s">
        <v>21</v>
      </c>
      <c r="F138" s="229" t="s">
        <v>1493</v>
      </c>
      <c r="G138" s="227"/>
      <c r="H138" s="230">
        <v>43.225000000000001</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174</v>
      </c>
      <c r="AU138" s="236" t="s">
        <v>87</v>
      </c>
      <c r="AV138" s="13" t="s">
        <v>87</v>
      </c>
      <c r="AW138" s="13" t="s">
        <v>38</v>
      </c>
      <c r="AX138" s="13" t="s">
        <v>85</v>
      </c>
      <c r="AY138" s="236" t="s">
        <v>161</v>
      </c>
    </row>
    <row r="139" s="2" customFormat="1" ht="16.5" customHeight="1">
      <c r="A139" s="40"/>
      <c r="B139" s="41"/>
      <c r="C139" s="206" t="s">
        <v>181</v>
      </c>
      <c r="D139" s="206" t="s">
        <v>163</v>
      </c>
      <c r="E139" s="207" t="s">
        <v>1494</v>
      </c>
      <c r="F139" s="208" t="s">
        <v>1495</v>
      </c>
      <c r="G139" s="209" t="s">
        <v>188</v>
      </c>
      <c r="H139" s="210">
        <v>45.899999999999999</v>
      </c>
      <c r="I139" s="211"/>
      <c r="J139" s="212">
        <f>ROUND(I139*H139,2)</f>
        <v>0</v>
      </c>
      <c r="K139" s="208" t="s">
        <v>167</v>
      </c>
      <c r="L139" s="46"/>
      <c r="M139" s="213" t="s">
        <v>21</v>
      </c>
      <c r="N139" s="214" t="s">
        <v>48</v>
      </c>
      <c r="O139" s="86"/>
      <c r="P139" s="215">
        <f>O139*H139</f>
        <v>0</v>
      </c>
      <c r="Q139" s="215">
        <v>0.00069999999999999999</v>
      </c>
      <c r="R139" s="215">
        <f>Q139*H139</f>
        <v>0.032129999999999999</v>
      </c>
      <c r="S139" s="215">
        <v>0</v>
      </c>
      <c r="T139" s="216">
        <f>S139*H139</f>
        <v>0</v>
      </c>
      <c r="U139" s="40"/>
      <c r="V139" s="40"/>
      <c r="W139" s="40"/>
      <c r="X139" s="40"/>
      <c r="Y139" s="40"/>
      <c r="Z139" s="40"/>
      <c r="AA139" s="40"/>
      <c r="AB139" s="40"/>
      <c r="AC139" s="40"/>
      <c r="AD139" s="40"/>
      <c r="AE139" s="40"/>
      <c r="AR139" s="217" t="s">
        <v>168</v>
      </c>
      <c r="AT139" s="217" t="s">
        <v>163</v>
      </c>
      <c r="AU139" s="217" t="s">
        <v>87</v>
      </c>
      <c r="AY139" s="19" t="s">
        <v>161</v>
      </c>
      <c r="BE139" s="218">
        <f>IF(N139="základní",J139,0)</f>
        <v>0</v>
      </c>
      <c r="BF139" s="218">
        <f>IF(N139="snížená",J139,0)</f>
        <v>0</v>
      </c>
      <c r="BG139" s="218">
        <f>IF(N139="zákl. přenesená",J139,0)</f>
        <v>0</v>
      </c>
      <c r="BH139" s="218">
        <f>IF(N139="sníž. přenesená",J139,0)</f>
        <v>0</v>
      </c>
      <c r="BI139" s="218">
        <f>IF(N139="nulová",J139,0)</f>
        <v>0</v>
      </c>
      <c r="BJ139" s="19" t="s">
        <v>85</v>
      </c>
      <c r="BK139" s="218">
        <f>ROUND(I139*H139,2)</f>
        <v>0</v>
      </c>
      <c r="BL139" s="19" t="s">
        <v>168</v>
      </c>
      <c r="BM139" s="217" t="s">
        <v>1496</v>
      </c>
    </row>
    <row r="140" s="2" customFormat="1">
      <c r="A140" s="40"/>
      <c r="B140" s="41"/>
      <c r="C140" s="42"/>
      <c r="D140" s="219" t="s">
        <v>170</v>
      </c>
      <c r="E140" s="42"/>
      <c r="F140" s="220" t="s">
        <v>1497</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170</v>
      </c>
      <c r="AU140" s="19" t="s">
        <v>87</v>
      </c>
    </row>
    <row r="141" s="2" customFormat="1">
      <c r="A141" s="40"/>
      <c r="B141" s="41"/>
      <c r="C141" s="42"/>
      <c r="D141" s="224" t="s">
        <v>172</v>
      </c>
      <c r="E141" s="42"/>
      <c r="F141" s="225" t="s">
        <v>1182</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172</v>
      </c>
      <c r="AU141" s="19" t="s">
        <v>87</v>
      </c>
    </row>
    <row r="142" s="13" customFormat="1">
      <c r="A142" s="13"/>
      <c r="B142" s="226"/>
      <c r="C142" s="227"/>
      <c r="D142" s="224" t="s">
        <v>174</v>
      </c>
      <c r="E142" s="228" t="s">
        <v>21</v>
      </c>
      <c r="F142" s="229" t="s">
        <v>1498</v>
      </c>
      <c r="G142" s="227"/>
      <c r="H142" s="230">
        <v>17</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174</v>
      </c>
      <c r="AU142" s="236" t="s">
        <v>87</v>
      </c>
      <c r="AV142" s="13" t="s">
        <v>87</v>
      </c>
      <c r="AW142" s="13" t="s">
        <v>38</v>
      </c>
      <c r="AX142" s="13" t="s">
        <v>77</v>
      </c>
      <c r="AY142" s="236" t="s">
        <v>161</v>
      </c>
    </row>
    <row r="143" s="13" customFormat="1">
      <c r="A143" s="13"/>
      <c r="B143" s="226"/>
      <c r="C143" s="227"/>
      <c r="D143" s="224" t="s">
        <v>174</v>
      </c>
      <c r="E143" s="228" t="s">
        <v>21</v>
      </c>
      <c r="F143" s="229" t="s">
        <v>1499</v>
      </c>
      <c r="G143" s="227"/>
      <c r="H143" s="230">
        <v>28.899999999999999</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174</v>
      </c>
      <c r="AU143" s="236" t="s">
        <v>87</v>
      </c>
      <c r="AV143" s="13" t="s">
        <v>87</v>
      </c>
      <c r="AW143" s="13" t="s">
        <v>38</v>
      </c>
      <c r="AX143" s="13" t="s">
        <v>77</v>
      </c>
      <c r="AY143" s="236" t="s">
        <v>161</v>
      </c>
    </row>
    <row r="144" s="14" customFormat="1">
      <c r="A144" s="14"/>
      <c r="B144" s="237"/>
      <c r="C144" s="238"/>
      <c r="D144" s="224" t="s">
        <v>174</v>
      </c>
      <c r="E144" s="239" t="s">
        <v>21</v>
      </c>
      <c r="F144" s="240" t="s">
        <v>177</v>
      </c>
      <c r="G144" s="238"/>
      <c r="H144" s="241">
        <v>45.899999999999999</v>
      </c>
      <c r="I144" s="242"/>
      <c r="J144" s="238"/>
      <c r="K144" s="238"/>
      <c r="L144" s="243"/>
      <c r="M144" s="244"/>
      <c r="N144" s="245"/>
      <c r="O144" s="245"/>
      <c r="P144" s="245"/>
      <c r="Q144" s="245"/>
      <c r="R144" s="245"/>
      <c r="S144" s="245"/>
      <c r="T144" s="246"/>
      <c r="U144" s="14"/>
      <c r="V144" s="14"/>
      <c r="W144" s="14"/>
      <c r="X144" s="14"/>
      <c r="Y144" s="14"/>
      <c r="Z144" s="14"/>
      <c r="AA144" s="14"/>
      <c r="AB144" s="14"/>
      <c r="AC144" s="14"/>
      <c r="AD144" s="14"/>
      <c r="AE144" s="14"/>
      <c r="AT144" s="247" t="s">
        <v>174</v>
      </c>
      <c r="AU144" s="247" t="s">
        <v>87</v>
      </c>
      <c r="AV144" s="14" t="s">
        <v>168</v>
      </c>
      <c r="AW144" s="14" t="s">
        <v>38</v>
      </c>
      <c r="AX144" s="14" t="s">
        <v>85</v>
      </c>
      <c r="AY144" s="247" t="s">
        <v>161</v>
      </c>
    </row>
    <row r="145" s="2" customFormat="1" ht="24.15" customHeight="1">
      <c r="A145" s="40"/>
      <c r="B145" s="41"/>
      <c r="C145" s="206" t="s">
        <v>229</v>
      </c>
      <c r="D145" s="206" t="s">
        <v>163</v>
      </c>
      <c r="E145" s="207" t="s">
        <v>1500</v>
      </c>
      <c r="F145" s="208" t="s">
        <v>1501</v>
      </c>
      <c r="G145" s="209" t="s">
        <v>188</v>
      </c>
      <c r="H145" s="210">
        <v>45.899999999999999</v>
      </c>
      <c r="I145" s="211"/>
      <c r="J145" s="212">
        <f>ROUND(I145*H145,2)</f>
        <v>0</v>
      </c>
      <c r="K145" s="208" t="s">
        <v>167</v>
      </c>
      <c r="L145" s="46"/>
      <c r="M145" s="213" t="s">
        <v>21</v>
      </c>
      <c r="N145" s="214" t="s">
        <v>48</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168</v>
      </c>
      <c r="AT145" s="217" t="s">
        <v>163</v>
      </c>
      <c r="AU145" s="217" t="s">
        <v>87</v>
      </c>
      <c r="AY145" s="19" t="s">
        <v>161</v>
      </c>
      <c r="BE145" s="218">
        <f>IF(N145="základní",J145,0)</f>
        <v>0</v>
      </c>
      <c r="BF145" s="218">
        <f>IF(N145="snížená",J145,0)</f>
        <v>0</v>
      </c>
      <c r="BG145" s="218">
        <f>IF(N145="zákl. přenesená",J145,0)</f>
        <v>0</v>
      </c>
      <c r="BH145" s="218">
        <f>IF(N145="sníž. přenesená",J145,0)</f>
        <v>0</v>
      </c>
      <c r="BI145" s="218">
        <f>IF(N145="nulová",J145,0)</f>
        <v>0</v>
      </c>
      <c r="BJ145" s="19" t="s">
        <v>85</v>
      </c>
      <c r="BK145" s="218">
        <f>ROUND(I145*H145,2)</f>
        <v>0</v>
      </c>
      <c r="BL145" s="19" t="s">
        <v>168</v>
      </c>
      <c r="BM145" s="217" t="s">
        <v>1502</v>
      </c>
    </row>
    <row r="146" s="2" customFormat="1">
      <c r="A146" s="40"/>
      <c r="B146" s="41"/>
      <c r="C146" s="42"/>
      <c r="D146" s="219" t="s">
        <v>170</v>
      </c>
      <c r="E146" s="42"/>
      <c r="F146" s="220" t="s">
        <v>1503</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170</v>
      </c>
      <c r="AU146" s="19" t="s">
        <v>87</v>
      </c>
    </row>
    <row r="147" s="2" customFormat="1" ht="21.75" customHeight="1">
      <c r="A147" s="40"/>
      <c r="B147" s="41"/>
      <c r="C147" s="206" t="s">
        <v>235</v>
      </c>
      <c r="D147" s="206" t="s">
        <v>163</v>
      </c>
      <c r="E147" s="207" t="s">
        <v>1504</v>
      </c>
      <c r="F147" s="208" t="s">
        <v>1505</v>
      </c>
      <c r="G147" s="209" t="s">
        <v>956</v>
      </c>
      <c r="H147" s="210">
        <v>77.626999999999995</v>
      </c>
      <c r="I147" s="211"/>
      <c r="J147" s="212">
        <f>ROUND(I147*H147,2)</f>
        <v>0</v>
      </c>
      <c r="K147" s="208" t="s">
        <v>167</v>
      </c>
      <c r="L147" s="46"/>
      <c r="M147" s="213" t="s">
        <v>21</v>
      </c>
      <c r="N147" s="214" t="s">
        <v>48</v>
      </c>
      <c r="O147" s="86"/>
      <c r="P147" s="215">
        <f>O147*H147</f>
        <v>0</v>
      </c>
      <c r="Q147" s="215">
        <v>0.00046000000000000001</v>
      </c>
      <c r="R147" s="215">
        <f>Q147*H147</f>
        <v>0.035708419999999998</v>
      </c>
      <c r="S147" s="215">
        <v>0</v>
      </c>
      <c r="T147" s="216">
        <f>S147*H147</f>
        <v>0</v>
      </c>
      <c r="U147" s="40"/>
      <c r="V147" s="40"/>
      <c r="W147" s="40"/>
      <c r="X147" s="40"/>
      <c r="Y147" s="40"/>
      <c r="Z147" s="40"/>
      <c r="AA147" s="40"/>
      <c r="AB147" s="40"/>
      <c r="AC147" s="40"/>
      <c r="AD147" s="40"/>
      <c r="AE147" s="40"/>
      <c r="AR147" s="217" t="s">
        <v>168</v>
      </c>
      <c r="AT147" s="217" t="s">
        <v>163</v>
      </c>
      <c r="AU147" s="217" t="s">
        <v>87</v>
      </c>
      <c r="AY147" s="19" t="s">
        <v>161</v>
      </c>
      <c r="BE147" s="218">
        <f>IF(N147="základní",J147,0)</f>
        <v>0</v>
      </c>
      <c r="BF147" s="218">
        <f>IF(N147="snížená",J147,0)</f>
        <v>0</v>
      </c>
      <c r="BG147" s="218">
        <f>IF(N147="zákl. přenesená",J147,0)</f>
        <v>0</v>
      </c>
      <c r="BH147" s="218">
        <f>IF(N147="sníž. přenesená",J147,0)</f>
        <v>0</v>
      </c>
      <c r="BI147" s="218">
        <f>IF(N147="nulová",J147,0)</f>
        <v>0</v>
      </c>
      <c r="BJ147" s="19" t="s">
        <v>85</v>
      </c>
      <c r="BK147" s="218">
        <f>ROUND(I147*H147,2)</f>
        <v>0</v>
      </c>
      <c r="BL147" s="19" t="s">
        <v>168</v>
      </c>
      <c r="BM147" s="217" t="s">
        <v>1506</v>
      </c>
    </row>
    <row r="148" s="2" customFormat="1">
      <c r="A148" s="40"/>
      <c r="B148" s="41"/>
      <c r="C148" s="42"/>
      <c r="D148" s="219" t="s">
        <v>170</v>
      </c>
      <c r="E148" s="42"/>
      <c r="F148" s="220" t="s">
        <v>1507</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170</v>
      </c>
      <c r="AU148" s="19" t="s">
        <v>87</v>
      </c>
    </row>
    <row r="149" s="2" customFormat="1">
      <c r="A149" s="40"/>
      <c r="B149" s="41"/>
      <c r="C149" s="42"/>
      <c r="D149" s="224" t="s">
        <v>172</v>
      </c>
      <c r="E149" s="42"/>
      <c r="F149" s="225" t="s">
        <v>1198</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172</v>
      </c>
      <c r="AU149" s="19" t="s">
        <v>87</v>
      </c>
    </row>
    <row r="150" s="13" customFormat="1">
      <c r="A150" s="13"/>
      <c r="B150" s="226"/>
      <c r="C150" s="227"/>
      <c r="D150" s="224" t="s">
        <v>174</v>
      </c>
      <c r="E150" s="228" t="s">
        <v>21</v>
      </c>
      <c r="F150" s="229" t="s">
        <v>1479</v>
      </c>
      <c r="G150" s="227"/>
      <c r="H150" s="230">
        <v>27.413</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174</v>
      </c>
      <c r="AU150" s="236" t="s">
        <v>87</v>
      </c>
      <c r="AV150" s="13" t="s">
        <v>87</v>
      </c>
      <c r="AW150" s="13" t="s">
        <v>38</v>
      </c>
      <c r="AX150" s="13" t="s">
        <v>77</v>
      </c>
      <c r="AY150" s="236" t="s">
        <v>161</v>
      </c>
    </row>
    <row r="151" s="13" customFormat="1">
      <c r="A151" s="13"/>
      <c r="B151" s="226"/>
      <c r="C151" s="227"/>
      <c r="D151" s="224" t="s">
        <v>174</v>
      </c>
      <c r="E151" s="228" t="s">
        <v>21</v>
      </c>
      <c r="F151" s="229" t="s">
        <v>1480</v>
      </c>
      <c r="G151" s="227"/>
      <c r="H151" s="230">
        <v>50.213999999999999</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174</v>
      </c>
      <c r="AU151" s="236" t="s">
        <v>87</v>
      </c>
      <c r="AV151" s="13" t="s">
        <v>87</v>
      </c>
      <c r="AW151" s="13" t="s">
        <v>38</v>
      </c>
      <c r="AX151" s="13" t="s">
        <v>77</v>
      </c>
      <c r="AY151" s="236" t="s">
        <v>161</v>
      </c>
    </row>
    <row r="152" s="14" customFormat="1">
      <c r="A152" s="14"/>
      <c r="B152" s="237"/>
      <c r="C152" s="238"/>
      <c r="D152" s="224" t="s">
        <v>174</v>
      </c>
      <c r="E152" s="239" t="s">
        <v>21</v>
      </c>
      <c r="F152" s="240" t="s">
        <v>177</v>
      </c>
      <c r="G152" s="238"/>
      <c r="H152" s="241">
        <v>77.626999999999995</v>
      </c>
      <c r="I152" s="242"/>
      <c r="J152" s="238"/>
      <c r="K152" s="238"/>
      <c r="L152" s="243"/>
      <c r="M152" s="244"/>
      <c r="N152" s="245"/>
      <c r="O152" s="245"/>
      <c r="P152" s="245"/>
      <c r="Q152" s="245"/>
      <c r="R152" s="245"/>
      <c r="S152" s="245"/>
      <c r="T152" s="246"/>
      <c r="U152" s="14"/>
      <c r="V152" s="14"/>
      <c r="W152" s="14"/>
      <c r="X152" s="14"/>
      <c r="Y152" s="14"/>
      <c r="Z152" s="14"/>
      <c r="AA152" s="14"/>
      <c r="AB152" s="14"/>
      <c r="AC152" s="14"/>
      <c r="AD152" s="14"/>
      <c r="AE152" s="14"/>
      <c r="AT152" s="247" t="s">
        <v>174</v>
      </c>
      <c r="AU152" s="247" t="s">
        <v>87</v>
      </c>
      <c r="AV152" s="14" t="s">
        <v>168</v>
      </c>
      <c r="AW152" s="14" t="s">
        <v>38</v>
      </c>
      <c r="AX152" s="14" t="s">
        <v>85</v>
      </c>
      <c r="AY152" s="247" t="s">
        <v>161</v>
      </c>
    </row>
    <row r="153" s="2" customFormat="1" ht="24.15" customHeight="1">
      <c r="A153" s="40"/>
      <c r="B153" s="41"/>
      <c r="C153" s="206" t="s">
        <v>240</v>
      </c>
      <c r="D153" s="206" t="s">
        <v>163</v>
      </c>
      <c r="E153" s="207" t="s">
        <v>1508</v>
      </c>
      <c r="F153" s="208" t="s">
        <v>1509</v>
      </c>
      <c r="G153" s="209" t="s">
        <v>956</v>
      </c>
      <c r="H153" s="210">
        <v>77.626999999999995</v>
      </c>
      <c r="I153" s="211"/>
      <c r="J153" s="212">
        <f>ROUND(I153*H153,2)</f>
        <v>0</v>
      </c>
      <c r="K153" s="208" t="s">
        <v>167</v>
      </c>
      <c r="L153" s="46"/>
      <c r="M153" s="213" t="s">
        <v>21</v>
      </c>
      <c r="N153" s="214" t="s">
        <v>48</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168</v>
      </c>
      <c r="AT153" s="217" t="s">
        <v>163</v>
      </c>
      <c r="AU153" s="217" t="s">
        <v>87</v>
      </c>
      <c r="AY153" s="19" t="s">
        <v>161</v>
      </c>
      <c r="BE153" s="218">
        <f>IF(N153="základní",J153,0)</f>
        <v>0</v>
      </c>
      <c r="BF153" s="218">
        <f>IF(N153="snížená",J153,0)</f>
        <v>0</v>
      </c>
      <c r="BG153" s="218">
        <f>IF(N153="zákl. přenesená",J153,0)</f>
        <v>0</v>
      </c>
      <c r="BH153" s="218">
        <f>IF(N153="sníž. přenesená",J153,0)</f>
        <v>0</v>
      </c>
      <c r="BI153" s="218">
        <f>IF(N153="nulová",J153,0)</f>
        <v>0</v>
      </c>
      <c r="BJ153" s="19" t="s">
        <v>85</v>
      </c>
      <c r="BK153" s="218">
        <f>ROUND(I153*H153,2)</f>
        <v>0</v>
      </c>
      <c r="BL153" s="19" t="s">
        <v>168</v>
      </c>
      <c r="BM153" s="217" t="s">
        <v>1510</v>
      </c>
    </row>
    <row r="154" s="2" customFormat="1">
      <c r="A154" s="40"/>
      <c r="B154" s="41"/>
      <c r="C154" s="42"/>
      <c r="D154" s="219" t="s">
        <v>170</v>
      </c>
      <c r="E154" s="42"/>
      <c r="F154" s="220" t="s">
        <v>1511</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170</v>
      </c>
      <c r="AU154" s="19" t="s">
        <v>87</v>
      </c>
    </row>
    <row r="155" s="2" customFormat="1" ht="16.5" customHeight="1">
      <c r="A155" s="40"/>
      <c r="B155" s="41"/>
      <c r="C155" s="206" t="s">
        <v>8</v>
      </c>
      <c r="D155" s="206" t="s">
        <v>163</v>
      </c>
      <c r="E155" s="207" t="s">
        <v>974</v>
      </c>
      <c r="F155" s="208" t="s">
        <v>975</v>
      </c>
      <c r="G155" s="209" t="s">
        <v>232</v>
      </c>
      <c r="H155" s="210">
        <v>217</v>
      </c>
      <c r="I155" s="211"/>
      <c r="J155" s="212">
        <f>ROUND(I155*H155,2)</f>
        <v>0</v>
      </c>
      <c r="K155" s="208" t="s">
        <v>167</v>
      </c>
      <c r="L155" s="46"/>
      <c r="M155" s="213" t="s">
        <v>21</v>
      </c>
      <c r="N155" s="214" t="s">
        <v>48</v>
      </c>
      <c r="O155" s="86"/>
      <c r="P155" s="215">
        <f>O155*H155</f>
        <v>0</v>
      </c>
      <c r="Q155" s="215">
        <v>0.00020000000000000001</v>
      </c>
      <c r="R155" s="215">
        <f>Q155*H155</f>
        <v>0.043400000000000001</v>
      </c>
      <c r="S155" s="215">
        <v>0</v>
      </c>
      <c r="T155" s="216">
        <f>S155*H155</f>
        <v>0</v>
      </c>
      <c r="U155" s="40"/>
      <c r="V155" s="40"/>
      <c r="W155" s="40"/>
      <c r="X155" s="40"/>
      <c r="Y155" s="40"/>
      <c r="Z155" s="40"/>
      <c r="AA155" s="40"/>
      <c r="AB155" s="40"/>
      <c r="AC155" s="40"/>
      <c r="AD155" s="40"/>
      <c r="AE155" s="40"/>
      <c r="AR155" s="217" t="s">
        <v>168</v>
      </c>
      <c r="AT155" s="217" t="s">
        <v>163</v>
      </c>
      <c r="AU155" s="217" t="s">
        <v>87</v>
      </c>
      <c r="AY155" s="19" t="s">
        <v>161</v>
      </c>
      <c r="BE155" s="218">
        <f>IF(N155="základní",J155,0)</f>
        <v>0</v>
      </c>
      <c r="BF155" s="218">
        <f>IF(N155="snížená",J155,0)</f>
        <v>0</v>
      </c>
      <c r="BG155" s="218">
        <f>IF(N155="zákl. přenesená",J155,0)</f>
        <v>0</v>
      </c>
      <c r="BH155" s="218">
        <f>IF(N155="sníž. přenesená",J155,0)</f>
        <v>0</v>
      </c>
      <c r="BI155" s="218">
        <f>IF(N155="nulová",J155,0)</f>
        <v>0</v>
      </c>
      <c r="BJ155" s="19" t="s">
        <v>85</v>
      </c>
      <c r="BK155" s="218">
        <f>ROUND(I155*H155,2)</f>
        <v>0</v>
      </c>
      <c r="BL155" s="19" t="s">
        <v>168</v>
      </c>
      <c r="BM155" s="217" t="s">
        <v>1512</v>
      </c>
    </row>
    <row r="156" s="2" customFormat="1">
      <c r="A156" s="40"/>
      <c r="B156" s="41"/>
      <c r="C156" s="42"/>
      <c r="D156" s="219" t="s">
        <v>170</v>
      </c>
      <c r="E156" s="42"/>
      <c r="F156" s="220" t="s">
        <v>977</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170</v>
      </c>
      <c r="AU156" s="19" t="s">
        <v>87</v>
      </c>
    </row>
    <row r="157" s="2" customFormat="1">
      <c r="A157" s="40"/>
      <c r="B157" s="41"/>
      <c r="C157" s="42"/>
      <c r="D157" s="224" t="s">
        <v>172</v>
      </c>
      <c r="E157" s="42"/>
      <c r="F157" s="225" t="s">
        <v>978</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172</v>
      </c>
      <c r="AU157" s="19" t="s">
        <v>87</v>
      </c>
    </row>
    <row r="158" s="13" customFormat="1">
      <c r="A158" s="13"/>
      <c r="B158" s="226"/>
      <c r="C158" s="227"/>
      <c r="D158" s="224" t="s">
        <v>174</v>
      </c>
      <c r="E158" s="228" t="s">
        <v>21</v>
      </c>
      <c r="F158" s="229" t="s">
        <v>1513</v>
      </c>
      <c r="G158" s="227"/>
      <c r="H158" s="230">
        <v>18</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174</v>
      </c>
      <c r="AU158" s="236" t="s">
        <v>87</v>
      </c>
      <c r="AV158" s="13" t="s">
        <v>87</v>
      </c>
      <c r="AW158" s="13" t="s">
        <v>38</v>
      </c>
      <c r="AX158" s="13" t="s">
        <v>77</v>
      </c>
      <c r="AY158" s="236" t="s">
        <v>161</v>
      </c>
    </row>
    <row r="159" s="13" customFormat="1">
      <c r="A159" s="13"/>
      <c r="B159" s="226"/>
      <c r="C159" s="227"/>
      <c r="D159" s="224" t="s">
        <v>174</v>
      </c>
      <c r="E159" s="228" t="s">
        <v>21</v>
      </c>
      <c r="F159" s="229" t="s">
        <v>1514</v>
      </c>
      <c r="G159" s="227"/>
      <c r="H159" s="230">
        <v>27</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174</v>
      </c>
      <c r="AU159" s="236" t="s">
        <v>87</v>
      </c>
      <c r="AV159" s="13" t="s">
        <v>87</v>
      </c>
      <c r="AW159" s="13" t="s">
        <v>38</v>
      </c>
      <c r="AX159" s="13" t="s">
        <v>77</v>
      </c>
      <c r="AY159" s="236" t="s">
        <v>161</v>
      </c>
    </row>
    <row r="160" s="13" customFormat="1">
      <c r="A160" s="13"/>
      <c r="B160" s="226"/>
      <c r="C160" s="227"/>
      <c r="D160" s="224" t="s">
        <v>174</v>
      </c>
      <c r="E160" s="228" t="s">
        <v>21</v>
      </c>
      <c r="F160" s="229" t="s">
        <v>1515</v>
      </c>
      <c r="G160" s="227"/>
      <c r="H160" s="230">
        <v>30</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174</v>
      </c>
      <c r="AU160" s="236" t="s">
        <v>87</v>
      </c>
      <c r="AV160" s="13" t="s">
        <v>87</v>
      </c>
      <c r="AW160" s="13" t="s">
        <v>38</v>
      </c>
      <c r="AX160" s="13" t="s">
        <v>77</v>
      </c>
      <c r="AY160" s="236" t="s">
        <v>161</v>
      </c>
    </row>
    <row r="161" s="13" customFormat="1">
      <c r="A161" s="13"/>
      <c r="B161" s="226"/>
      <c r="C161" s="227"/>
      <c r="D161" s="224" t="s">
        <v>174</v>
      </c>
      <c r="E161" s="228" t="s">
        <v>21</v>
      </c>
      <c r="F161" s="229" t="s">
        <v>1516</v>
      </c>
      <c r="G161" s="227"/>
      <c r="H161" s="230">
        <v>19</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174</v>
      </c>
      <c r="AU161" s="236" t="s">
        <v>87</v>
      </c>
      <c r="AV161" s="13" t="s">
        <v>87</v>
      </c>
      <c r="AW161" s="13" t="s">
        <v>38</v>
      </c>
      <c r="AX161" s="13" t="s">
        <v>77</v>
      </c>
      <c r="AY161" s="236" t="s">
        <v>161</v>
      </c>
    </row>
    <row r="162" s="13" customFormat="1">
      <c r="A162" s="13"/>
      <c r="B162" s="226"/>
      <c r="C162" s="227"/>
      <c r="D162" s="224" t="s">
        <v>174</v>
      </c>
      <c r="E162" s="228" t="s">
        <v>21</v>
      </c>
      <c r="F162" s="229" t="s">
        <v>1517</v>
      </c>
      <c r="G162" s="227"/>
      <c r="H162" s="230">
        <v>72</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174</v>
      </c>
      <c r="AU162" s="236" t="s">
        <v>87</v>
      </c>
      <c r="AV162" s="13" t="s">
        <v>87</v>
      </c>
      <c r="AW162" s="13" t="s">
        <v>38</v>
      </c>
      <c r="AX162" s="13" t="s">
        <v>77</v>
      </c>
      <c r="AY162" s="236" t="s">
        <v>161</v>
      </c>
    </row>
    <row r="163" s="13" customFormat="1">
      <c r="A163" s="13"/>
      <c r="B163" s="226"/>
      <c r="C163" s="227"/>
      <c r="D163" s="224" t="s">
        <v>174</v>
      </c>
      <c r="E163" s="228" t="s">
        <v>21</v>
      </c>
      <c r="F163" s="229" t="s">
        <v>1518</v>
      </c>
      <c r="G163" s="227"/>
      <c r="H163" s="230">
        <v>51</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174</v>
      </c>
      <c r="AU163" s="236" t="s">
        <v>87</v>
      </c>
      <c r="AV163" s="13" t="s">
        <v>87</v>
      </c>
      <c r="AW163" s="13" t="s">
        <v>38</v>
      </c>
      <c r="AX163" s="13" t="s">
        <v>77</v>
      </c>
      <c r="AY163" s="236" t="s">
        <v>161</v>
      </c>
    </row>
    <row r="164" s="14" customFormat="1">
      <c r="A164" s="14"/>
      <c r="B164" s="237"/>
      <c r="C164" s="238"/>
      <c r="D164" s="224" t="s">
        <v>174</v>
      </c>
      <c r="E164" s="239" t="s">
        <v>21</v>
      </c>
      <c r="F164" s="240" t="s">
        <v>177</v>
      </c>
      <c r="G164" s="238"/>
      <c r="H164" s="241">
        <v>217</v>
      </c>
      <c r="I164" s="242"/>
      <c r="J164" s="238"/>
      <c r="K164" s="238"/>
      <c r="L164" s="243"/>
      <c r="M164" s="244"/>
      <c r="N164" s="245"/>
      <c r="O164" s="245"/>
      <c r="P164" s="245"/>
      <c r="Q164" s="245"/>
      <c r="R164" s="245"/>
      <c r="S164" s="245"/>
      <c r="T164" s="246"/>
      <c r="U164" s="14"/>
      <c r="V164" s="14"/>
      <c r="W164" s="14"/>
      <c r="X164" s="14"/>
      <c r="Y164" s="14"/>
      <c r="Z164" s="14"/>
      <c r="AA164" s="14"/>
      <c r="AB164" s="14"/>
      <c r="AC164" s="14"/>
      <c r="AD164" s="14"/>
      <c r="AE164" s="14"/>
      <c r="AT164" s="247" t="s">
        <v>174</v>
      </c>
      <c r="AU164" s="247" t="s">
        <v>87</v>
      </c>
      <c r="AV164" s="14" t="s">
        <v>168</v>
      </c>
      <c r="AW164" s="14" t="s">
        <v>38</v>
      </c>
      <c r="AX164" s="14" t="s">
        <v>85</v>
      </c>
      <c r="AY164" s="247" t="s">
        <v>161</v>
      </c>
    </row>
    <row r="165" s="2" customFormat="1" ht="24.15" customHeight="1">
      <c r="A165" s="40"/>
      <c r="B165" s="41"/>
      <c r="C165" s="206" t="s">
        <v>250</v>
      </c>
      <c r="D165" s="206" t="s">
        <v>163</v>
      </c>
      <c r="E165" s="207" t="s">
        <v>983</v>
      </c>
      <c r="F165" s="208" t="s">
        <v>984</v>
      </c>
      <c r="G165" s="209" t="s">
        <v>188</v>
      </c>
      <c r="H165" s="210">
        <v>255.285</v>
      </c>
      <c r="I165" s="211"/>
      <c r="J165" s="212">
        <f>ROUND(I165*H165,2)</f>
        <v>0</v>
      </c>
      <c r="K165" s="208" t="s">
        <v>167</v>
      </c>
      <c r="L165" s="46"/>
      <c r="M165" s="213" t="s">
        <v>21</v>
      </c>
      <c r="N165" s="214" t="s">
        <v>48</v>
      </c>
      <c r="O165" s="86"/>
      <c r="P165" s="215">
        <f>O165*H165</f>
        <v>0</v>
      </c>
      <c r="Q165" s="215">
        <v>0.00014999999999999999</v>
      </c>
      <c r="R165" s="215">
        <f>Q165*H165</f>
        <v>0.038292749999999993</v>
      </c>
      <c r="S165" s="215">
        <v>0</v>
      </c>
      <c r="T165" s="216">
        <f>S165*H165</f>
        <v>0</v>
      </c>
      <c r="U165" s="40"/>
      <c r="V165" s="40"/>
      <c r="W165" s="40"/>
      <c r="X165" s="40"/>
      <c r="Y165" s="40"/>
      <c r="Z165" s="40"/>
      <c r="AA165" s="40"/>
      <c r="AB165" s="40"/>
      <c r="AC165" s="40"/>
      <c r="AD165" s="40"/>
      <c r="AE165" s="40"/>
      <c r="AR165" s="217" t="s">
        <v>168</v>
      </c>
      <c r="AT165" s="217" t="s">
        <v>163</v>
      </c>
      <c r="AU165" s="217" t="s">
        <v>87</v>
      </c>
      <c r="AY165" s="19" t="s">
        <v>161</v>
      </c>
      <c r="BE165" s="218">
        <f>IF(N165="základní",J165,0)</f>
        <v>0</v>
      </c>
      <c r="BF165" s="218">
        <f>IF(N165="snížená",J165,0)</f>
        <v>0</v>
      </c>
      <c r="BG165" s="218">
        <f>IF(N165="zákl. přenesená",J165,0)</f>
        <v>0</v>
      </c>
      <c r="BH165" s="218">
        <f>IF(N165="sníž. přenesená",J165,0)</f>
        <v>0</v>
      </c>
      <c r="BI165" s="218">
        <f>IF(N165="nulová",J165,0)</f>
        <v>0</v>
      </c>
      <c r="BJ165" s="19" t="s">
        <v>85</v>
      </c>
      <c r="BK165" s="218">
        <f>ROUND(I165*H165,2)</f>
        <v>0</v>
      </c>
      <c r="BL165" s="19" t="s">
        <v>168</v>
      </c>
      <c r="BM165" s="217" t="s">
        <v>1519</v>
      </c>
    </row>
    <row r="166" s="2" customFormat="1">
      <c r="A166" s="40"/>
      <c r="B166" s="41"/>
      <c r="C166" s="42"/>
      <c r="D166" s="219" t="s">
        <v>170</v>
      </c>
      <c r="E166" s="42"/>
      <c r="F166" s="220" t="s">
        <v>986</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170</v>
      </c>
      <c r="AU166" s="19" t="s">
        <v>87</v>
      </c>
    </row>
    <row r="167" s="2" customFormat="1">
      <c r="A167" s="40"/>
      <c r="B167" s="41"/>
      <c r="C167" s="42"/>
      <c r="D167" s="224" t="s">
        <v>172</v>
      </c>
      <c r="E167" s="42"/>
      <c r="F167" s="225" t="s">
        <v>987</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172</v>
      </c>
      <c r="AU167" s="19" t="s">
        <v>87</v>
      </c>
    </row>
    <row r="168" s="13" customFormat="1">
      <c r="A168" s="13"/>
      <c r="B168" s="226"/>
      <c r="C168" s="227"/>
      <c r="D168" s="224" t="s">
        <v>174</v>
      </c>
      <c r="E168" s="228" t="s">
        <v>21</v>
      </c>
      <c r="F168" s="229" t="s">
        <v>1520</v>
      </c>
      <c r="G168" s="227"/>
      <c r="H168" s="230">
        <v>53.009999999999998</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174</v>
      </c>
      <c r="AU168" s="236" t="s">
        <v>87</v>
      </c>
      <c r="AV168" s="13" t="s">
        <v>87</v>
      </c>
      <c r="AW168" s="13" t="s">
        <v>38</v>
      </c>
      <c r="AX168" s="13" t="s">
        <v>77</v>
      </c>
      <c r="AY168" s="236" t="s">
        <v>161</v>
      </c>
    </row>
    <row r="169" s="13" customFormat="1">
      <c r="A169" s="13"/>
      <c r="B169" s="226"/>
      <c r="C169" s="227"/>
      <c r="D169" s="224" t="s">
        <v>174</v>
      </c>
      <c r="E169" s="228" t="s">
        <v>21</v>
      </c>
      <c r="F169" s="229" t="s">
        <v>1521</v>
      </c>
      <c r="G169" s="227"/>
      <c r="H169" s="230">
        <v>202.27500000000001</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174</v>
      </c>
      <c r="AU169" s="236" t="s">
        <v>87</v>
      </c>
      <c r="AV169" s="13" t="s">
        <v>87</v>
      </c>
      <c r="AW169" s="13" t="s">
        <v>38</v>
      </c>
      <c r="AX169" s="13" t="s">
        <v>77</v>
      </c>
      <c r="AY169" s="236" t="s">
        <v>161</v>
      </c>
    </row>
    <row r="170" s="14" customFormat="1">
      <c r="A170" s="14"/>
      <c r="B170" s="237"/>
      <c r="C170" s="238"/>
      <c r="D170" s="224" t="s">
        <v>174</v>
      </c>
      <c r="E170" s="239" t="s">
        <v>21</v>
      </c>
      <c r="F170" s="240" t="s">
        <v>177</v>
      </c>
      <c r="G170" s="238"/>
      <c r="H170" s="241">
        <v>255.285</v>
      </c>
      <c r="I170" s="242"/>
      <c r="J170" s="238"/>
      <c r="K170" s="238"/>
      <c r="L170" s="243"/>
      <c r="M170" s="244"/>
      <c r="N170" s="245"/>
      <c r="O170" s="245"/>
      <c r="P170" s="245"/>
      <c r="Q170" s="245"/>
      <c r="R170" s="245"/>
      <c r="S170" s="245"/>
      <c r="T170" s="246"/>
      <c r="U170" s="14"/>
      <c r="V170" s="14"/>
      <c r="W170" s="14"/>
      <c r="X170" s="14"/>
      <c r="Y170" s="14"/>
      <c r="Z170" s="14"/>
      <c r="AA170" s="14"/>
      <c r="AB170" s="14"/>
      <c r="AC170" s="14"/>
      <c r="AD170" s="14"/>
      <c r="AE170" s="14"/>
      <c r="AT170" s="247" t="s">
        <v>174</v>
      </c>
      <c r="AU170" s="247" t="s">
        <v>87</v>
      </c>
      <c r="AV170" s="14" t="s">
        <v>168</v>
      </c>
      <c r="AW170" s="14" t="s">
        <v>38</v>
      </c>
      <c r="AX170" s="14" t="s">
        <v>85</v>
      </c>
      <c r="AY170" s="247" t="s">
        <v>161</v>
      </c>
    </row>
    <row r="171" s="2" customFormat="1" ht="24.15" customHeight="1">
      <c r="A171" s="40"/>
      <c r="B171" s="41"/>
      <c r="C171" s="206" t="s">
        <v>255</v>
      </c>
      <c r="D171" s="206" t="s">
        <v>163</v>
      </c>
      <c r="E171" s="207" t="s">
        <v>1008</v>
      </c>
      <c r="F171" s="208" t="s">
        <v>1009</v>
      </c>
      <c r="G171" s="209" t="s">
        <v>188</v>
      </c>
      <c r="H171" s="210">
        <v>876.75</v>
      </c>
      <c r="I171" s="211"/>
      <c r="J171" s="212">
        <f>ROUND(I171*H171,2)</f>
        <v>0</v>
      </c>
      <c r="K171" s="208" t="s">
        <v>167</v>
      </c>
      <c r="L171" s="46"/>
      <c r="M171" s="213" t="s">
        <v>21</v>
      </c>
      <c r="N171" s="214" t="s">
        <v>48</v>
      </c>
      <c r="O171" s="86"/>
      <c r="P171" s="215">
        <f>O171*H171</f>
        <v>0</v>
      </c>
      <c r="Q171" s="215">
        <v>0.00014999999999999999</v>
      </c>
      <c r="R171" s="215">
        <f>Q171*H171</f>
        <v>0.13151249999999998</v>
      </c>
      <c r="S171" s="215">
        <v>0</v>
      </c>
      <c r="T171" s="216">
        <f>S171*H171</f>
        <v>0</v>
      </c>
      <c r="U171" s="40"/>
      <c r="V171" s="40"/>
      <c r="W171" s="40"/>
      <c r="X171" s="40"/>
      <c r="Y171" s="40"/>
      <c r="Z171" s="40"/>
      <c r="AA171" s="40"/>
      <c r="AB171" s="40"/>
      <c r="AC171" s="40"/>
      <c r="AD171" s="40"/>
      <c r="AE171" s="40"/>
      <c r="AR171" s="217" t="s">
        <v>168</v>
      </c>
      <c r="AT171" s="217" t="s">
        <v>163</v>
      </c>
      <c r="AU171" s="217" t="s">
        <v>87</v>
      </c>
      <c r="AY171" s="19" t="s">
        <v>161</v>
      </c>
      <c r="BE171" s="218">
        <f>IF(N171="základní",J171,0)</f>
        <v>0</v>
      </c>
      <c r="BF171" s="218">
        <f>IF(N171="snížená",J171,0)</f>
        <v>0</v>
      </c>
      <c r="BG171" s="218">
        <f>IF(N171="zákl. přenesená",J171,0)</f>
        <v>0</v>
      </c>
      <c r="BH171" s="218">
        <f>IF(N171="sníž. přenesená",J171,0)</f>
        <v>0</v>
      </c>
      <c r="BI171" s="218">
        <f>IF(N171="nulová",J171,0)</f>
        <v>0</v>
      </c>
      <c r="BJ171" s="19" t="s">
        <v>85</v>
      </c>
      <c r="BK171" s="218">
        <f>ROUND(I171*H171,2)</f>
        <v>0</v>
      </c>
      <c r="BL171" s="19" t="s">
        <v>168</v>
      </c>
      <c r="BM171" s="217" t="s">
        <v>1522</v>
      </c>
    </row>
    <row r="172" s="2" customFormat="1">
      <c r="A172" s="40"/>
      <c r="B172" s="41"/>
      <c r="C172" s="42"/>
      <c r="D172" s="219" t="s">
        <v>170</v>
      </c>
      <c r="E172" s="42"/>
      <c r="F172" s="220" t="s">
        <v>1011</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170</v>
      </c>
      <c r="AU172" s="19" t="s">
        <v>87</v>
      </c>
    </row>
    <row r="173" s="2" customFormat="1">
      <c r="A173" s="40"/>
      <c r="B173" s="41"/>
      <c r="C173" s="42"/>
      <c r="D173" s="224" t="s">
        <v>172</v>
      </c>
      <c r="E173" s="42"/>
      <c r="F173" s="225" t="s">
        <v>987</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172</v>
      </c>
      <c r="AU173" s="19" t="s">
        <v>87</v>
      </c>
    </row>
    <row r="174" s="13" customFormat="1">
      <c r="A174" s="13"/>
      <c r="B174" s="226"/>
      <c r="C174" s="227"/>
      <c r="D174" s="224" t="s">
        <v>174</v>
      </c>
      <c r="E174" s="228" t="s">
        <v>21</v>
      </c>
      <c r="F174" s="229" t="s">
        <v>1523</v>
      </c>
      <c r="G174" s="227"/>
      <c r="H174" s="230">
        <v>92.950000000000003</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174</v>
      </c>
      <c r="AU174" s="236" t="s">
        <v>87</v>
      </c>
      <c r="AV174" s="13" t="s">
        <v>87</v>
      </c>
      <c r="AW174" s="13" t="s">
        <v>38</v>
      </c>
      <c r="AX174" s="13" t="s">
        <v>77</v>
      </c>
      <c r="AY174" s="236" t="s">
        <v>161</v>
      </c>
    </row>
    <row r="175" s="13" customFormat="1">
      <c r="A175" s="13"/>
      <c r="B175" s="226"/>
      <c r="C175" s="227"/>
      <c r="D175" s="224" t="s">
        <v>174</v>
      </c>
      <c r="E175" s="228" t="s">
        <v>21</v>
      </c>
      <c r="F175" s="229" t="s">
        <v>1524</v>
      </c>
      <c r="G175" s="227"/>
      <c r="H175" s="230">
        <v>143.65000000000001</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174</v>
      </c>
      <c r="AU175" s="236" t="s">
        <v>87</v>
      </c>
      <c r="AV175" s="13" t="s">
        <v>87</v>
      </c>
      <c r="AW175" s="13" t="s">
        <v>38</v>
      </c>
      <c r="AX175" s="13" t="s">
        <v>77</v>
      </c>
      <c r="AY175" s="236" t="s">
        <v>161</v>
      </c>
    </row>
    <row r="176" s="13" customFormat="1">
      <c r="A176" s="13"/>
      <c r="B176" s="226"/>
      <c r="C176" s="227"/>
      <c r="D176" s="224" t="s">
        <v>174</v>
      </c>
      <c r="E176" s="228" t="s">
        <v>21</v>
      </c>
      <c r="F176" s="229" t="s">
        <v>1525</v>
      </c>
      <c r="G176" s="227"/>
      <c r="H176" s="230">
        <v>124.875</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174</v>
      </c>
      <c r="AU176" s="236" t="s">
        <v>87</v>
      </c>
      <c r="AV176" s="13" t="s">
        <v>87</v>
      </c>
      <c r="AW176" s="13" t="s">
        <v>38</v>
      </c>
      <c r="AX176" s="13" t="s">
        <v>77</v>
      </c>
      <c r="AY176" s="236" t="s">
        <v>161</v>
      </c>
    </row>
    <row r="177" s="13" customFormat="1">
      <c r="A177" s="13"/>
      <c r="B177" s="226"/>
      <c r="C177" s="227"/>
      <c r="D177" s="224" t="s">
        <v>174</v>
      </c>
      <c r="E177" s="228" t="s">
        <v>21</v>
      </c>
      <c r="F177" s="229" t="s">
        <v>1526</v>
      </c>
      <c r="G177" s="227"/>
      <c r="H177" s="230">
        <v>216.22499999999999</v>
      </c>
      <c r="I177" s="231"/>
      <c r="J177" s="227"/>
      <c r="K177" s="227"/>
      <c r="L177" s="232"/>
      <c r="M177" s="233"/>
      <c r="N177" s="234"/>
      <c r="O177" s="234"/>
      <c r="P177" s="234"/>
      <c r="Q177" s="234"/>
      <c r="R177" s="234"/>
      <c r="S177" s="234"/>
      <c r="T177" s="235"/>
      <c r="U177" s="13"/>
      <c r="V177" s="13"/>
      <c r="W177" s="13"/>
      <c r="X177" s="13"/>
      <c r="Y177" s="13"/>
      <c r="Z177" s="13"/>
      <c r="AA177" s="13"/>
      <c r="AB177" s="13"/>
      <c r="AC177" s="13"/>
      <c r="AD177" s="13"/>
      <c r="AE177" s="13"/>
      <c r="AT177" s="236" t="s">
        <v>174</v>
      </c>
      <c r="AU177" s="236" t="s">
        <v>87</v>
      </c>
      <c r="AV177" s="13" t="s">
        <v>87</v>
      </c>
      <c r="AW177" s="13" t="s">
        <v>38</v>
      </c>
      <c r="AX177" s="13" t="s">
        <v>77</v>
      </c>
      <c r="AY177" s="236" t="s">
        <v>161</v>
      </c>
    </row>
    <row r="178" s="13" customFormat="1">
      <c r="A178" s="13"/>
      <c r="B178" s="226"/>
      <c r="C178" s="227"/>
      <c r="D178" s="224" t="s">
        <v>174</v>
      </c>
      <c r="E178" s="228" t="s">
        <v>21</v>
      </c>
      <c r="F178" s="229" t="s">
        <v>1527</v>
      </c>
      <c r="G178" s="227"/>
      <c r="H178" s="230">
        <v>45.899999999999999</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174</v>
      </c>
      <c r="AU178" s="236" t="s">
        <v>87</v>
      </c>
      <c r="AV178" s="13" t="s">
        <v>87</v>
      </c>
      <c r="AW178" s="13" t="s">
        <v>38</v>
      </c>
      <c r="AX178" s="13" t="s">
        <v>77</v>
      </c>
      <c r="AY178" s="236" t="s">
        <v>161</v>
      </c>
    </row>
    <row r="179" s="15" customFormat="1">
      <c r="A179" s="15"/>
      <c r="B179" s="258"/>
      <c r="C179" s="259"/>
      <c r="D179" s="224" t="s">
        <v>174</v>
      </c>
      <c r="E179" s="260" t="s">
        <v>21</v>
      </c>
      <c r="F179" s="261" t="s">
        <v>208</v>
      </c>
      <c r="G179" s="259"/>
      <c r="H179" s="262">
        <v>623.60000000000002</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174</v>
      </c>
      <c r="AU179" s="268" t="s">
        <v>87</v>
      </c>
      <c r="AV179" s="15" t="s">
        <v>185</v>
      </c>
      <c r="AW179" s="15" t="s">
        <v>38</v>
      </c>
      <c r="AX179" s="15" t="s">
        <v>77</v>
      </c>
      <c r="AY179" s="268" t="s">
        <v>161</v>
      </c>
    </row>
    <row r="180" s="13" customFormat="1">
      <c r="A180" s="13"/>
      <c r="B180" s="226"/>
      <c r="C180" s="227"/>
      <c r="D180" s="224" t="s">
        <v>174</v>
      </c>
      <c r="E180" s="228" t="s">
        <v>21</v>
      </c>
      <c r="F180" s="229" t="s">
        <v>1528</v>
      </c>
      <c r="G180" s="227"/>
      <c r="H180" s="230">
        <v>118.15000000000001</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174</v>
      </c>
      <c r="AU180" s="236" t="s">
        <v>87</v>
      </c>
      <c r="AV180" s="13" t="s">
        <v>87</v>
      </c>
      <c r="AW180" s="13" t="s">
        <v>38</v>
      </c>
      <c r="AX180" s="13" t="s">
        <v>77</v>
      </c>
      <c r="AY180" s="236" t="s">
        <v>161</v>
      </c>
    </row>
    <row r="181" s="13" customFormat="1">
      <c r="A181" s="13"/>
      <c r="B181" s="226"/>
      <c r="C181" s="227"/>
      <c r="D181" s="224" t="s">
        <v>174</v>
      </c>
      <c r="E181" s="228" t="s">
        <v>21</v>
      </c>
      <c r="F181" s="229" t="s">
        <v>1529</v>
      </c>
      <c r="G181" s="227"/>
      <c r="H181" s="230">
        <v>67.5</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174</v>
      </c>
      <c r="AU181" s="236" t="s">
        <v>87</v>
      </c>
      <c r="AV181" s="13" t="s">
        <v>87</v>
      </c>
      <c r="AW181" s="13" t="s">
        <v>38</v>
      </c>
      <c r="AX181" s="13" t="s">
        <v>77</v>
      </c>
      <c r="AY181" s="236" t="s">
        <v>161</v>
      </c>
    </row>
    <row r="182" s="13" customFormat="1">
      <c r="A182" s="13"/>
      <c r="B182" s="226"/>
      <c r="C182" s="227"/>
      <c r="D182" s="224" t="s">
        <v>174</v>
      </c>
      <c r="E182" s="228" t="s">
        <v>21</v>
      </c>
      <c r="F182" s="229" t="s">
        <v>1530</v>
      </c>
      <c r="G182" s="227"/>
      <c r="H182" s="230">
        <v>67.5</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174</v>
      </c>
      <c r="AU182" s="236" t="s">
        <v>87</v>
      </c>
      <c r="AV182" s="13" t="s">
        <v>87</v>
      </c>
      <c r="AW182" s="13" t="s">
        <v>38</v>
      </c>
      <c r="AX182" s="13" t="s">
        <v>77</v>
      </c>
      <c r="AY182" s="236" t="s">
        <v>161</v>
      </c>
    </row>
    <row r="183" s="14" customFormat="1">
      <c r="A183" s="14"/>
      <c r="B183" s="237"/>
      <c r="C183" s="238"/>
      <c r="D183" s="224" t="s">
        <v>174</v>
      </c>
      <c r="E183" s="239" t="s">
        <v>21</v>
      </c>
      <c r="F183" s="240" t="s">
        <v>177</v>
      </c>
      <c r="G183" s="238"/>
      <c r="H183" s="241">
        <v>876.75</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174</v>
      </c>
      <c r="AU183" s="247" t="s">
        <v>87</v>
      </c>
      <c r="AV183" s="14" t="s">
        <v>168</v>
      </c>
      <c r="AW183" s="14" t="s">
        <v>38</v>
      </c>
      <c r="AX183" s="14" t="s">
        <v>85</v>
      </c>
      <c r="AY183" s="247" t="s">
        <v>161</v>
      </c>
    </row>
    <row r="184" s="2" customFormat="1" ht="24.15" customHeight="1">
      <c r="A184" s="40"/>
      <c r="B184" s="41"/>
      <c r="C184" s="206" t="s">
        <v>260</v>
      </c>
      <c r="D184" s="206" t="s">
        <v>163</v>
      </c>
      <c r="E184" s="207" t="s">
        <v>992</v>
      </c>
      <c r="F184" s="208" t="s">
        <v>993</v>
      </c>
      <c r="G184" s="209" t="s">
        <v>188</v>
      </c>
      <c r="H184" s="210">
        <v>255.285</v>
      </c>
      <c r="I184" s="211"/>
      <c r="J184" s="212">
        <f>ROUND(I184*H184,2)</f>
        <v>0</v>
      </c>
      <c r="K184" s="208" t="s">
        <v>167</v>
      </c>
      <c r="L184" s="46"/>
      <c r="M184" s="213" t="s">
        <v>21</v>
      </c>
      <c r="N184" s="214" t="s">
        <v>48</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168</v>
      </c>
      <c r="AT184" s="217" t="s">
        <v>163</v>
      </c>
      <c r="AU184" s="217" t="s">
        <v>87</v>
      </c>
      <c r="AY184" s="19" t="s">
        <v>161</v>
      </c>
      <c r="BE184" s="218">
        <f>IF(N184="základní",J184,0)</f>
        <v>0</v>
      </c>
      <c r="BF184" s="218">
        <f>IF(N184="snížená",J184,0)</f>
        <v>0</v>
      </c>
      <c r="BG184" s="218">
        <f>IF(N184="zákl. přenesená",J184,0)</f>
        <v>0</v>
      </c>
      <c r="BH184" s="218">
        <f>IF(N184="sníž. přenesená",J184,0)</f>
        <v>0</v>
      </c>
      <c r="BI184" s="218">
        <f>IF(N184="nulová",J184,0)</f>
        <v>0</v>
      </c>
      <c r="BJ184" s="19" t="s">
        <v>85</v>
      </c>
      <c r="BK184" s="218">
        <f>ROUND(I184*H184,2)</f>
        <v>0</v>
      </c>
      <c r="BL184" s="19" t="s">
        <v>168</v>
      </c>
      <c r="BM184" s="217" t="s">
        <v>1531</v>
      </c>
    </row>
    <row r="185" s="2" customFormat="1">
      <c r="A185" s="40"/>
      <c r="B185" s="41"/>
      <c r="C185" s="42"/>
      <c r="D185" s="219" t="s">
        <v>170</v>
      </c>
      <c r="E185" s="42"/>
      <c r="F185" s="220" t="s">
        <v>995</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170</v>
      </c>
      <c r="AU185" s="19" t="s">
        <v>87</v>
      </c>
    </row>
    <row r="186" s="2" customFormat="1">
      <c r="A186" s="40"/>
      <c r="B186" s="41"/>
      <c r="C186" s="42"/>
      <c r="D186" s="224" t="s">
        <v>172</v>
      </c>
      <c r="E186" s="42"/>
      <c r="F186" s="225" t="s">
        <v>987</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172</v>
      </c>
      <c r="AU186" s="19" t="s">
        <v>87</v>
      </c>
    </row>
    <row r="187" s="13" customFormat="1">
      <c r="A187" s="13"/>
      <c r="B187" s="226"/>
      <c r="C187" s="227"/>
      <c r="D187" s="224" t="s">
        <v>174</v>
      </c>
      <c r="E187" s="228" t="s">
        <v>21</v>
      </c>
      <c r="F187" s="229" t="s">
        <v>1520</v>
      </c>
      <c r="G187" s="227"/>
      <c r="H187" s="230">
        <v>53.009999999999998</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174</v>
      </c>
      <c r="AU187" s="236" t="s">
        <v>87</v>
      </c>
      <c r="AV187" s="13" t="s">
        <v>87</v>
      </c>
      <c r="AW187" s="13" t="s">
        <v>38</v>
      </c>
      <c r="AX187" s="13" t="s">
        <v>77</v>
      </c>
      <c r="AY187" s="236" t="s">
        <v>161</v>
      </c>
    </row>
    <row r="188" s="13" customFormat="1">
      <c r="A188" s="13"/>
      <c r="B188" s="226"/>
      <c r="C188" s="227"/>
      <c r="D188" s="224" t="s">
        <v>174</v>
      </c>
      <c r="E188" s="228" t="s">
        <v>21</v>
      </c>
      <c r="F188" s="229" t="s">
        <v>1521</v>
      </c>
      <c r="G188" s="227"/>
      <c r="H188" s="230">
        <v>202.27500000000001</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174</v>
      </c>
      <c r="AU188" s="236" t="s">
        <v>87</v>
      </c>
      <c r="AV188" s="13" t="s">
        <v>87</v>
      </c>
      <c r="AW188" s="13" t="s">
        <v>38</v>
      </c>
      <c r="AX188" s="13" t="s">
        <v>77</v>
      </c>
      <c r="AY188" s="236" t="s">
        <v>161</v>
      </c>
    </row>
    <row r="189" s="14" customFormat="1">
      <c r="A189" s="14"/>
      <c r="B189" s="237"/>
      <c r="C189" s="238"/>
      <c r="D189" s="224" t="s">
        <v>174</v>
      </c>
      <c r="E189" s="239" t="s">
        <v>21</v>
      </c>
      <c r="F189" s="240" t="s">
        <v>177</v>
      </c>
      <c r="G189" s="238"/>
      <c r="H189" s="241">
        <v>255.285</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174</v>
      </c>
      <c r="AU189" s="247" t="s">
        <v>87</v>
      </c>
      <c r="AV189" s="14" t="s">
        <v>168</v>
      </c>
      <c r="AW189" s="14" t="s">
        <v>38</v>
      </c>
      <c r="AX189" s="14" t="s">
        <v>85</v>
      </c>
      <c r="AY189" s="247" t="s">
        <v>161</v>
      </c>
    </row>
    <row r="190" s="2" customFormat="1" ht="24.15" customHeight="1">
      <c r="A190" s="40"/>
      <c r="B190" s="41"/>
      <c r="C190" s="206" t="s">
        <v>265</v>
      </c>
      <c r="D190" s="206" t="s">
        <v>163</v>
      </c>
      <c r="E190" s="207" t="s">
        <v>1016</v>
      </c>
      <c r="F190" s="208" t="s">
        <v>1017</v>
      </c>
      <c r="G190" s="209" t="s">
        <v>188</v>
      </c>
      <c r="H190" s="210">
        <v>378.02499999999998</v>
      </c>
      <c r="I190" s="211"/>
      <c r="J190" s="212">
        <f>ROUND(I190*H190,2)</f>
        <v>0</v>
      </c>
      <c r="K190" s="208" t="s">
        <v>167</v>
      </c>
      <c r="L190" s="46"/>
      <c r="M190" s="213" t="s">
        <v>21</v>
      </c>
      <c r="N190" s="214" t="s">
        <v>48</v>
      </c>
      <c r="O190" s="86"/>
      <c r="P190" s="215">
        <f>O190*H190</f>
        <v>0</v>
      </c>
      <c r="Q190" s="215">
        <v>0.00282</v>
      </c>
      <c r="R190" s="215">
        <f>Q190*H190</f>
        <v>1.0660304999999999</v>
      </c>
      <c r="S190" s="215">
        <v>0</v>
      </c>
      <c r="T190" s="216">
        <f>S190*H190</f>
        <v>0</v>
      </c>
      <c r="U190" s="40"/>
      <c r="V190" s="40"/>
      <c r="W190" s="40"/>
      <c r="X190" s="40"/>
      <c r="Y190" s="40"/>
      <c r="Z190" s="40"/>
      <c r="AA190" s="40"/>
      <c r="AB190" s="40"/>
      <c r="AC190" s="40"/>
      <c r="AD190" s="40"/>
      <c r="AE190" s="40"/>
      <c r="AR190" s="217" t="s">
        <v>168</v>
      </c>
      <c r="AT190" s="217" t="s">
        <v>163</v>
      </c>
      <c r="AU190" s="217" t="s">
        <v>87</v>
      </c>
      <c r="AY190" s="19" t="s">
        <v>161</v>
      </c>
      <c r="BE190" s="218">
        <f>IF(N190="základní",J190,0)</f>
        <v>0</v>
      </c>
      <c r="BF190" s="218">
        <f>IF(N190="snížená",J190,0)</f>
        <v>0</v>
      </c>
      <c r="BG190" s="218">
        <f>IF(N190="zákl. přenesená",J190,0)</f>
        <v>0</v>
      </c>
      <c r="BH190" s="218">
        <f>IF(N190="sníž. přenesená",J190,0)</f>
        <v>0</v>
      </c>
      <c r="BI190" s="218">
        <f>IF(N190="nulová",J190,0)</f>
        <v>0</v>
      </c>
      <c r="BJ190" s="19" t="s">
        <v>85</v>
      </c>
      <c r="BK190" s="218">
        <f>ROUND(I190*H190,2)</f>
        <v>0</v>
      </c>
      <c r="BL190" s="19" t="s">
        <v>168</v>
      </c>
      <c r="BM190" s="217" t="s">
        <v>1532</v>
      </c>
    </row>
    <row r="191" s="2" customFormat="1">
      <c r="A191" s="40"/>
      <c r="B191" s="41"/>
      <c r="C191" s="42"/>
      <c r="D191" s="219" t="s">
        <v>170</v>
      </c>
      <c r="E191" s="42"/>
      <c r="F191" s="220" t="s">
        <v>1019</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170</v>
      </c>
      <c r="AU191" s="19" t="s">
        <v>87</v>
      </c>
    </row>
    <row r="192" s="2" customFormat="1">
      <c r="A192" s="40"/>
      <c r="B192" s="41"/>
      <c r="C192" s="42"/>
      <c r="D192" s="224" t="s">
        <v>172</v>
      </c>
      <c r="E192" s="42"/>
      <c r="F192" s="225" t="s">
        <v>987</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9" t="s">
        <v>172</v>
      </c>
      <c r="AU192" s="19" t="s">
        <v>87</v>
      </c>
    </row>
    <row r="193" s="13" customFormat="1">
      <c r="A193" s="13"/>
      <c r="B193" s="226"/>
      <c r="C193" s="227"/>
      <c r="D193" s="224" t="s">
        <v>174</v>
      </c>
      <c r="E193" s="228" t="s">
        <v>21</v>
      </c>
      <c r="F193" s="229" t="s">
        <v>1525</v>
      </c>
      <c r="G193" s="227"/>
      <c r="H193" s="230">
        <v>124.875</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174</v>
      </c>
      <c r="AU193" s="236" t="s">
        <v>87</v>
      </c>
      <c r="AV193" s="13" t="s">
        <v>87</v>
      </c>
      <c r="AW193" s="13" t="s">
        <v>38</v>
      </c>
      <c r="AX193" s="13" t="s">
        <v>77</v>
      </c>
      <c r="AY193" s="236" t="s">
        <v>161</v>
      </c>
    </row>
    <row r="194" s="13" customFormat="1">
      <c r="A194" s="13"/>
      <c r="B194" s="226"/>
      <c r="C194" s="227"/>
      <c r="D194" s="224" t="s">
        <v>174</v>
      </c>
      <c r="E194" s="228" t="s">
        <v>21</v>
      </c>
      <c r="F194" s="229" t="s">
        <v>1529</v>
      </c>
      <c r="G194" s="227"/>
      <c r="H194" s="230">
        <v>67.5</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174</v>
      </c>
      <c r="AU194" s="236" t="s">
        <v>87</v>
      </c>
      <c r="AV194" s="13" t="s">
        <v>87</v>
      </c>
      <c r="AW194" s="13" t="s">
        <v>38</v>
      </c>
      <c r="AX194" s="13" t="s">
        <v>77</v>
      </c>
      <c r="AY194" s="236" t="s">
        <v>161</v>
      </c>
    </row>
    <row r="195" s="13" customFormat="1">
      <c r="A195" s="13"/>
      <c r="B195" s="226"/>
      <c r="C195" s="227"/>
      <c r="D195" s="224" t="s">
        <v>174</v>
      </c>
      <c r="E195" s="228" t="s">
        <v>21</v>
      </c>
      <c r="F195" s="229" t="s">
        <v>1530</v>
      </c>
      <c r="G195" s="227"/>
      <c r="H195" s="230">
        <v>67.5</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174</v>
      </c>
      <c r="AU195" s="236" t="s">
        <v>87</v>
      </c>
      <c r="AV195" s="13" t="s">
        <v>87</v>
      </c>
      <c r="AW195" s="13" t="s">
        <v>38</v>
      </c>
      <c r="AX195" s="13" t="s">
        <v>77</v>
      </c>
      <c r="AY195" s="236" t="s">
        <v>161</v>
      </c>
    </row>
    <row r="196" s="13" customFormat="1">
      <c r="A196" s="13"/>
      <c r="B196" s="226"/>
      <c r="C196" s="227"/>
      <c r="D196" s="224" t="s">
        <v>174</v>
      </c>
      <c r="E196" s="228" t="s">
        <v>21</v>
      </c>
      <c r="F196" s="229" t="s">
        <v>1533</v>
      </c>
      <c r="G196" s="227"/>
      <c r="H196" s="230">
        <v>118.15000000000001</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174</v>
      </c>
      <c r="AU196" s="236" t="s">
        <v>87</v>
      </c>
      <c r="AV196" s="13" t="s">
        <v>87</v>
      </c>
      <c r="AW196" s="13" t="s">
        <v>38</v>
      </c>
      <c r="AX196" s="13" t="s">
        <v>77</v>
      </c>
      <c r="AY196" s="236" t="s">
        <v>161</v>
      </c>
    </row>
    <row r="197" s="14" customFormat="1">
      <c r="A197" s="14"/>
      <c r="B197" s="237"/>
      <c r="C197" s="238"/>
      <c r="D197" s="224" t="s">
        <v>174</v>
      </c>
      <c r="E197" s="239" t="s">
        <v>21</v>
      </c>
      <c r="F197" s="240" t="s">
        <v>177</v>
      </c>
      <c r="G197" s="238"/>
      <c r="H197" s="241">
        <v>378.02499999999998</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174</v>
      </c>
      <c r="AU197" s="247" t="s">
        <v>87</v>
      </c>
      <c r="AV197" s="14" t="s">
        <v>168</v>
      </c>
      <c r="AW197" s="14" t="s">
        <v>38</v>
      </c>
      <c r="AX197" s="14" t="s">
        <v>85</v>
      </c>
      <c r="AY197" s="247" t="s">
        <v>161</v>
      </c>
    </row>
    <row r="198" s="2" customFormat="1" ht="24.15" customHeight="1">
      <c r="A198" s="40"/>
      <c r="B198" s="41"/>
      <c r="C198" s="206" t="s">
        <v>270</v>
      </c>
      <c r="D198" s="206" t="s">
        <v>163</v>
      </c>
      <c r="E198" s="207" t="s">
        <v>1020</v>
      </c>
      <c r="F198" s="208" t="s">
        <v>1021</v>
      </c>
      <c r="G198" s="209" t="s">
        <v>188</v>
      </c>
      <c r="H198" s="210">
        <v>498.72500000000002</v>
      </c>
      <c r="I198" s="211"/>
      <c r="J198" s="212">
        <f>ROUND(I198*H198,2)</f>
        <v>0</v>
      </c>
      <c r="K198" s="208" t="s">
        <v>167</v>
      </c>
      <c r="L198" s="46"/>
      <c r="M198" s="213" t="s">
        <v>21</v>
      </c>
      <c r="N198" s="214" t="s">
        <v>48</v>
      </c>
      <c r="O198" s="86"/>
      <c r="P198" s="215">
        <f>O198*H198</f>
        <v>0</v>
      </c>
      <c r="Q198" s="215">
        <v>0.0018799999999999999</v>
      </c>
      <c r="R198" s="215">
        <f>Q198*H198</f>
        <v>0.93760299999999996</v>
      </c>
      <c r="S198" s="215">
        <v>0</v>
      </c>
      <c r="T198" s="216">
        <f>S198*H198</f>
        <v>0</v>
      </c>
      <c r="U198" s="40"/>
      <c r="V198" s="40"/>
      <c r="W198" s="40"/>
      <c r="X198" s="40"/>
      <c r="Y198" s="40"/>
      <c r="Z198" s="40"/>
      <c r="AA198" s="40"/>
      <c r="AB198" s="40"/>
      <c r="AC198" s="40"/>
      <c r="AD198" s="40"/>
      <c r="AE198" s="40"/>
      <c r="AR198" s="217" t="s">
        <v>168</v>
      </c>
      <c r="AT198" s="217" t="s">
        <v>163</v>
      </c>
      <c r="AU198" s="217" t="s">
        <v>87</v>
      </c>
      <c r="AY198" s="19" t="s">
        <v>161</v>
      </c>
      <c r="BE198" s="218">
        <f>IF(N198="základní",J198,0)</f>
        <v>0</v>
      </c>
      <c r="BF198" s="218">
        <f>IF(N198="snížená",J198,0)</f>
        <v>0</v>
      </c>
      <c r="BG198" s="218">
        <f>IF(N198="zákl. přenesená",J198,0)</f>
        <v>0</v>
      </c>
      <c r="BH198" s="218">
        <f>IF(N198="sníž. přenesená",J198,0)</f>
        <v>0</v>
      </c>
      <c r="BI198" s="218">
        <f>IF(N198="nulová",J198,0)</f>
        <v>0</v>
      </c>
      <c r="BJ198" s="19" t="s">
        <v>85</v>
      </c>
      <c r="BK198" s="218">
        <f>ROUND(I198*H198,2)</f>
        <v>0</v>
      </c>
      <c r="BL198" s="19" t="s">
        <v>168</v>
      </c>
      <c r="BM198" s="217" t="s">
        <v>1534</v>
      </c>
    </row>
    <row r="199" s="2" customFormat="1">
      <c r="A199" s="40"/>
      <c r="B199" s="41"/>
      <c r="C199" s="42"/>
      <c r="D199" s="219" t="s">
        <v>170</v>
      </c>
      <c r="E199" s="42"/>
      <c r="F199" s="220" t="s">
        <v>1023</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170</v>
      </c>
      <c r="AU199" s="19" t="s">
        <v>87</v>
      </c>
    </row>
    <row r="200" s="2" customFormat="1">
      <c r="A200" s="40"/>
      <c r="B200" s="41"/>
      <c r="C200" s="42"/>
      <c r="D200" s="224" t="s">
        <v>172</v>
      </c>
      <c r="E200" s="42"/>
      <c r="F200" s="225" t="s">
        <v>987</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172</v>
      </c>
      <c r="AU200" s="19" t="s">
        <v>87</v>
      </c>
    </row>
    <row r="201" s="13" customFormat="1">
      <c r="A201" s="13"/>
      <c r="B201" s="226"/>
      <c r="C201" s="227"/>
      <c r="D201" s="224" t="s">
        <v>174</v>
      </c>
      <c r="E201" s="228" t="s">
        <v>21</v>
      </c>
      <c r="F201" s="229" t="s">
        <v>1523</v>
      </c>
      <c r="G201" s="227"/>
      <c r="H201" s="230">
        <v>92.950000000000003</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174</v>
      </c>
      <c r="AU201" s="236" t="s">
        <v>87</v>
      </c>
      <c r="AV201" s="13" t="s">
        <v>87</v>
      </c>
      <c r="AW201" s="13" t="s">
        <v>38</v>
      </c>
      <c r="AX201" s="13" t="s">
        <v>77</v>
      </c>
      <c r="AY201" s="236" t="s">
        <v>161</v>
      </c>
    </row>
    <row r="202" s="13" customFormat="1">
      <c r="A202" s="13"/>
      <c r="B202" s="226"/>
      <c r="C202" s="227"/>
      <c r="D202" s="224" t="s">
        <v>174</v>
      </c>
      <c r="E202" s="228" t="s">
        <v>21</v>
      </c>
      <c r="F202" s="229" t="s">
        <v>1535</v>
      </c>
      <c r="G202" s="227"/>
      <c r="H202" s="230">
        <v>143.65000000000001</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174</v>
      </c>
      <c r="AU202" s="236" t="s">
        <v>87</v>
      </c>
      <c r="AV202" s="13" t="s">
        <v>87</v>
      </c>
      <c r="AW202" s="13" t="s">
        <v>38</v>
      </c>
      <c r="AX202" s="13" t="s">
        <v>77</v>
      </c>
      <c r="AY202" s="236" t="s">
        <v>161</v>
      </c>
    </row>
    <row r="203" s="13" customFormat="1">
      <c r="A203" s="13"/>
      <c r="B203" s="226"/>
      <c r="C203" s="227"/>
      <c r="D203" s="224" t="s">
        <v>174</v>
      </c>
      <c r="E203" s="228" t="s">
        <v>21</v>
      </c>
      <c r="F203" s="229" t="s">
        <v>1526</v>
      </c>
      <c r="G203" s="227"/>
      <c r="H203" s="230">
        <v>216.22499999999999</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174</v>
      </c>
      <c r="AU203" s="236" t="s">
        <v>87</v>
      </c>
      <c r="AV203" s="13" t="s">
        <v>87</v>
      </c>
      <c r="AW203" s="13" t="s">
        <v>38</v>
      </c>
      <c r="AX203" s="13" t="s">
        <v>77</v>
      </c>
      <c r="AY203" s="236" t="s">
        <v>161</v>
      </c>
    </row>
    <row r="204" s="13" customFormat="1">
      <c r="A204" s="13"/>
      <c r="B204" s="226"/>
      <c r="C204" s="227"/>
      <c r="D204" s="224" t="s">
        <v>174</v>
      </c>
      <c r="E204" s="228" t="s">
        <v>21</v>
      </c>
      <c r="F204" s="229" t="s">
        <v>1527</v>
      </c>
      <c r="G204" s="227"/>
      <c r="H204" s="230">
        <v>45.899999999999999</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174</v>
      </c>
      <c r="AU204" s="236" t="s">
        <v>87</v>
      </c>
      <c r="AV204" s="13" t="s">
        <v>87</v>
      </c>
      <c r="AW204" s="13" t="s">
        <v>38</v>
      </c>
      <c r="AX204" s="13" t="s">
        <v>77</v>
      </c>
      <c r="AY204" s="236" t="s">
        <v>161</v>
      </c>
    </row>
    <row r="205" s="14" customFormat="1">
      <c r="A205" s="14"/>
      <c r="B205" s="237"/>
      <c r="C205" s="238"/>
      <c r="D205" s="224" t="s">
        <v>174</v>
      </c>
      <c r="E205" s="239" t="s">
        <v>21</v>
      </c>
      <c r="F205" s="240" t="s">
        <v>177</v>
      </c>
      <c r="G205" s="238"/>
      <c r="H205" s="241">
        <v>498.72500000000002</v>
      </c>
      <c r="I205" s="242"/>
      <c r="J205" s="238"/>
      <c r="K205" s="238"/>
      <c r="L205" s="243"/>
      <c r="M205" s="244"/>
      <c r="N205" s="245"/>
      <c r="O205" s="245"/>
      <c r="P205" s="245"/>
      <c r="Q205" s="245"/>
      <c r="R205" s="245"/>
      <c r="S205" s="245"/>
      <c r="T205" s="246"/>
      <c r="U205" s="14"/>
      <c r="V205" s="14"/>
      <c r="W205" s="14"/>
      <c r="X205" s="14"/>
      <c r="Y205" s="14"/>
      <c r="Z205" s="14"/>
      <c r="AA205" s="14"/>
      <c r="AB205" s="14"/>
      <c r="AC205" s="14"/>
      <c r="AD205" s="14"/>
      <c r="AE205" s="14"/>
      <c r="AT205" s="247" t="s">
        <v>174</v>
      </c>
      <c r="AU205" s="247" t="s">
        <v>87</v>
      </c>
      <c r="AV205" s="14" t="s">
        <v>168</v>
      </c>
      <c r="AW205" s="14" t="s">
        <v>38</v>
      </c>
      <c r="AX205" s="14" t="s">
        <v>85</v>
      </c>
      <c r="AY205" s="247" t="s">
        <v>161</v>
      </c>
    </row>
    <row r="206" s="2" customFormat="1" ht="16.5" customHeight="1">
      <c r="A206" s="40"/>
      <c r="B206" s="41"/>
      <c r="C206" s="248" t="s">
        <v>275</v>
      </c>
      <c r="D206" s="248" t="s">
        <v>178</v>
      </c>
      <c r="E206" s="249" t="s">
        <v>1000</v>
      </c>
      <c r="F206" s="250" t="s">
        <v>1001</v>
      </c>
      <c r="G206" s="251" t="s">
        <v>166</v>
      </c>
      <c r="H206" s="252">
        <v>121.098</v>
      </c>
      <c r="I206" s="253"/>
      <c r="J206" s="254">
        <f>ROUND(I206*H206,2)</f>
        <v>0</v>
      </c>
      <c r="K206" s="250" t="s">
        <v>21</v>
      </c>
      <c r="L206" s="255"/>
      <c r="M206" s="256" t="s">
        <v>21</v>
      </c>
      <c r="N206" s="257" t="s">
        <v>48</v>
      </c>
      <c r="O206" s="86"/>
      <c r="P206" s="215">
        <f>O206*H206</f>
        <v>0</v>
      </c>
      <c r="Q206" s="215">
        <v>1</v>
      </c>
      <c r="R206" s="215">
        <f>Q206*H206</f>
        <v>121.098</v>
      </c>
      <c r="S206" s="215">
        <v>0</v>
      </c>
      <c r="T206" s="216">
        <f>S206*H206</f>
        <v>0</v>
      </c>
      <c r="U206" s="40"/>
      <c r="V206" s="40"/>
      <c r="W206" s="40"/>
      <c r="X206" s="40"/>
      <c r="Y206" s="40"/>
      <c r="Z206" s="40"/>
      <c r="AA206" s="40"/>
      <c r="AB206" s="40"/>
      <c r="AC206" s="40"/>
      <c r="AD206" s="40"/>
      <c r="AE206" s="40"/>
      <c r="AR206" s="217" t="s">
        <v>181</v>
      </c>
      <c r="AT206" s="217" t="s">
        <v>178</v>
      </c>
      <c r="AU206" s="217" t="s">
        <v>87</v>
      </c>
      <c r="AY206" s="19" t="s">
        <v>161</v>
      </c>
      <c r="BE206" s="218">
        <f>IF(N206="základní",J206,0)</f>
        <v>0</v>
      </c>
      <c r="BF206" s="218">
        <f>IF(N206="snížená",J206,0)</f>
        <v>0</v>
      </c>
      <c r="BG206" s="218">
        <f>IF(N206="zákl. přenesená",J206,0)</f>
        <v>0</v>
      </c>
      <c r="BH206" s="218">
        <f>IF(N206="sníž. přenesená",J206,0)</f>
        <v>0</v>
      </c>
      <c r="BI206" s="218">
        <f>IF(N206="nulová",J206,0)</f>
        <v>0</v>
      </c>
      <c r="BJ206" s="19" t="s">
        <v>85</v>
      </c>
      <c r="BK206" s="218">
        <f>ROUND(I206*H206,2)</f>
        <v>0</v>
      </c>
      <c r="BL206" s="19" t="s">
        <v>168</v>
      </c>
      <c r="BM206" s="217" t="s">
        <v>1536</v>
      </c>
    </row>
    <row r="207" s="2" customFormat="1">
      <c r="A207" s="40"/>
      <c r="B207" s="41"/>
      <c r="C207" s="42"/>
      <c r="D207" s="224" t="s">
        <v>183</v>
      </c>
      <c r="E207" s="42"/>
      <c r="F207" s="225" t="s">
        <v>1003</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183</v>
      </c>
      <c r="AU207" s="19" t="s">
        <v>87</v>
      </c>
    </row>
    <row r="208" s="13" customFormat="1">
      <c r="A208" s="13"/>
      <c r="B208" s="226"/>
      <c r="C208" s="227"/>
      <c r="D208" s="224" t="s">
        <v>174</v>
      </c>
      <c r="E208" s="228" t="s">
        <v>21</v>
      </c>
      <c r="F208" s="229" t="s">
        <v>1537</v>
      </c>
      <c r="G208" s="227"/>
      <c r="H208" s="230">
        <v>9.4420000000000002</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174</v>
      </c>
      <c r="AU208" s="236" t="s">
        <v>87</v>
      </c>
      <c r="AV208" s="13" t="s">
        <v>87</v>
      </c>
      <c r="AW208" s="13" t="s">
        <v>38</v>
      </c>
      <c r="AX208" s="13" t="s">
        <v>77</v>
      </c>
      <c r="AY208" s="236" t="s">
        <v>161</v>
      </c>
    </row>
    <row r="209" s="13" customFormat="1">
      <c r="A209" s="13"/>
      <c r="B209" s="226"/>
      <c r="C209" s="227"/>
      <c r="D209" s="224" t="s">
        <v>174</v>
      </c>
      <c r="E209" s="228" t="s">
        <v>21</v>
      </c>
      <c r="F209" s="229" t="s">
        <v>1538</v>
      </c>
      <c r="G209" s="227"/>
      <c r="H209" s="230">
        <v>14.592000000000001</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174</v>
      </c>
      <c r="AU209" s="236" t="s">
        <v>87</v>
      </c>
      <c r="AV209" s="13" t="s">
        <v>87</v>
      </c>
      <c r="AW209" s="13" t="s">
        <v>38</v>
      </c>
      <c r="AX209" s="13" t="s">
        <v>77</v>
      </c>
      <c r="AY209" s="236" t="s">
        <v>161</v>
      </c>
    </row>
    <row r="210" s="13" customFormat="1">
      <c r="A210" s="13"/>
      <c r="B210" s="226"/>
      <c r="C210" s="227"/>
      <c r="D210" s="224" t="s">
        <v>174</v>
      </c>
      <c r="E210" s="228" t="s">
        <v>21</v>
      </c>
      <c r="F210" s="229" t="s">
        <v>1539</v>
      </c>
      <c r="G210" s="227"/>
      <c r="H210" s="230">
        <v>15.422000000000001</v>
      </c>
      <c r="I210" s="231"/>
      <c r="J210" s="227"/>
      <c r="K210" s="227"/>
      <c r="L210" s="232"/>
      <c r="M210" s="233"/>
      <c r="N210" s="234"/>
      <c r="O210" s="234"/>
      <c r="P210" s="234"/>
      <c r="Q210" s="234"/>
      <c r="R210" s="234"/>
      <c r="S210" s="234"/>
      <c r="T210" s="235"/>
      <c r="U210" s="13"/>
      <c r="V210" s="13"/>
      <c r="W210" s="13"/>
      <c r="X210" s="13"/>
      <c r="Y210" s="13"/>
      <c r="Z210" s="13"/>
      <c r="AA210" s="13"/>
      <c r="AB210" s="13"/>
      <c r="AC210" s="13"/>
      <c r="AD210" s="13"/>
      <c r="AE210" s="13"/>
      <c r="AT210" s="236" t="s">
        <v>174</v>
      </c>
      <c r="AU210" s="236" t="s">
        <v>87</v>
      </c>
      <c r="AV210" s="13" t="s">
        <v>87</v>
      </c>
      <c r="AW210" s="13" t="s">
        <v>38</v>
      </c>
      <c r="AX210" s="13" t="s">
        <v>77</v>
      </c>
      <c r="AY210" s="236" t="s">
        <v>161</v>
      </c>
    </row>
    <row r="211" s="13" customFormat="1">
      <c r="A211" s="13"/>
      <c r="B211" s="226"/>
      <c r="C211" s="227"/>
      <c r="D211" s="224" t="s">
        <v>174</v>
      </c>
      <c r="E211" s="228" t="s">
        <v>21</v>
      </c>
      <c r="F211" s="229" t="s">
        <v>1540</v>
      </c>
      <c r="G211" s="227"/>
      <c r="H211" s="230">
        <v>17.741</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174</v>
      </c>
      <c r="AU211" s="236" t="s">
        <v>87</v>
      </c>
      <c r="AV211" s="13" t="s">
        <v>87</v>
      </c>
      <c r="AW211" s="13" t="s">
        <v>38</v>
      </c>
      <c r="AX211" s="13" t="s">
        <v>77</v>
      </c>
      <c r="AY211" s="236" t="s">
        <v>161</v>
      </c>
    </row>
    <row r="212" s="13" customFormat="1">
      <c r="A212" s="13"/>
      <c r="B212" s="226"/>
      <c r="C212" s="227"/>
      <c r="D212" s="224" t="s">
        <v>174</v>
      </c>
      <c r="E212" s="228" t="s">
        <v>21</v>
      </c>
      <c r="F212" s="229" t="s">
        <v>1541</v>
      </c>
      <c r="G212" s="227"/>
      <c r="H212" s="230">
        <v>6.5469999999999997</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174</v>
      </c>
      <c r="AU212" s="236" t="s">
        <v>87</v>
      </c>
      <c r="AV212" s="13" t="s">
        <v>87</v>
      </c>
      <c r="AW212" s="13" t="s">
        <v>38</v>
      </c>
      <c r="AX212" s="13" t="s">
        <v>77</v>
      </c>
      <c r="AY212" s="236" t="s">
        <v>161</v>
      </c>
    </row>
    <row r="213" s="13" customFormat="1">
      <c r="A213" s="13"/>
      <c r="B213" s="226"/>
      <c r="C213" s="227"/>
      <c r="D213" s="224" t="s">
        <v>174</v>
      </c>
      <c r="E213" s="228" t="s">
        <v>21</v>
      </c>
      <c r="F213" s="229" t="s">
        <v>1542</v>
      </c>
      <c r="G213" s="227"/>
      <c r="H213" s="230">
        <v>24.981000000000002</v>
      </c>
      <c r="I213" s="231"/>
      <c r="J213" s="227"/>
      <c r="K213" s="227"/>
      <c r="L213" s="232"/>
      <c r="M213" s="233"/>
      <c r="N213" s="234"/>
      <c r="O213" s="234"/>
      <c r="P213" s="234"/>
      <c r="Q213" s="234"/>
      <c r="R213" s="234"/>
      <c r="S213" s="234"/>
      <c r="T213" s="235"/>
      <c r="U213" s="13"/>
      <c r="V213" s="13"/>
      <c r="W213" s="13"/>
      <c r="X213" s="13"/>
      <c r="Y213" s="13"/>
      <c r="Z213" s="13"/>
      <c r="AA213" s="13"/>
      <c r="AB213" s="13"/>
      <c r="AC213" s="13"/>
      <c r="AD213" s="13"/>
      <c r="AE213" s="13"/>
      <c r="AT213" s="236" t="s">
        <v>174</v>
      </c>
      <c r="AU213" s="236" t="s">
        <v>87</v>
      </c>
      <c r="AV213" s="13" t="s">
        <v>87</v>
      </c>
      <c r="AW213" s="13" t="s">
        <v>38</v>
      </c>
      <c r="AX213" s="13" t="s">
        <v>77</v>
      </c>
      <c r="AY213" s="236" t="s">
        <v>161</v>
      </c>
    </row>
    <row r="214" s="13" customFormat="1">
      <c r="A214" s="13"/>
      <c r="B214" s="226"/>
      <c r="C214" s="227"/>
      <c r="D214" s="224" t="s">
        <v>174</v>
      </c>
      <c r="E214" s="228" t="s">
        <v>21</v>
      </c>
      <c r="F214" s="229" t="s">
        <v>1543</v>
      </c>
      <c r="G214" s="227"/>
      <c r="H214" s="230">
        <v>26.704000000000001</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174</v>
      </c>
      <c r="AU214" s="236" t="s">
        <v>87</v>
      </c>
      <c r="AV214" s="13" t="s">
        <v>87</v>
      </c>
      <c r="AW214" s="13" t="s">
        <v>38</v>
      </c>
      <c r="AX214" s="13" t="s">
        <v>77</v>
      </c>
      <c r="AY214" s="236" t="s">
        <v>161</v>
      </c>
    </row>
    <row r="215" s="13" customFormat="1">
      <c r="A215" s="13"/>
      <c r="B215" s="226"/>
      <c r="C215" s="227"/>
      <c r="D215" s="224" t="s">
        <v>174</v>
      </c>
      <c r="E215" s="228" t="s">
        <v>21</v>
      </c>
      <c r="F215" s="229" t="s">
        <v>1544</v>
      </c>
      <c r="G215" s="227"/>
      <c r="H215" s="230">
        <v>5.6689999999999996</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174</v>
      </c>
      <c r="AU215" s="236" t="s">
        <v>87</v>
      </c>
      <c r="AV215" s="13" t="s">
        <v>87</v>
      </c>
      <c r="AW215" s="13" t="s">
        <v>38</v>
      </c>
      <c r="AX215" s="13" t="s">
        <v>77</v>
      </c>
      <c r="AY215" s="236" t="s">
        <v>161</v>
      </c>
    </row>
    <row r="216" s="14" customFormat="1">
      <c r="A216" s="14"/>
      <c r="B216" s="237"/>
      <c r="C216" s="238"/>
      <c r="D216" s="224" t="s">
        <v>174</v>
      </c>
      <c r="E216" s="239" t="s">
        <v>21</v>
      </c>
      <c r="F216" s="240" t="s">
        <v>177</v>
      </c>
      <c r="G216" s="238"/>
      <c r="H216" s="241">
        <v>121.098</v>
      </c>
      <c r="I216" s="242"/>
      <c r="J216" s="238"/>
      <c r="K216" s="238"/>
      <c r="L216" s="243"/>
      <c r="M216" s="244"/>
      <c r="N216" s="245"/>
      <c r="O216" s="245"/>
      <c r="P216" s="245"/>
      <c r="Q216" s="245"/>
      <c r="R216" s="245"/>
      <c r="S216" s="245"/>
      <c r="T216" s="246"/>
      <c r="U216" s="14"/>
      <c r="V216" s="14"/>
      <c r="W216" s="14"/>
      <c r="X216" s="14"/>
      <c r="Y216" s="14"/>
      <c r="Z216" s="14"/>
      <c r="AA216" s="14"/>
      <c r="AB216" s="14"/>
      <c r="AC216" s="14"/>
      <c r="AD216" s="14"/>
      <c r="AE216" s="14"/>
      <c r="AT216" s="247" t="s">
        <v>174</v>
      </c>
      <c r="AU216" s="247" t="s">
        <v>87</v>
      </c>
      <c r="AV216" s="14" t="s">
        <v>168</v>
      </c>
      <c r="AW216" s="14" t="s">
        <v>38</v>
      </c>
      <c r="AX216" s="14" t="s">
        <v>85</v>
      </c>
      <c r="AY216" s="247" t="s">
        <v>161</v>
      </c>
    </row>
    <row r="217" s="2" customFormat="1" ht="16.5" customHeight="1">
      <c r="A217" s="40"/>
      <c r="B217" s="41"/>
      <c r="C217" s="248" t="s">
        <v>280</v>
      </c>
      <c r="D217" s="248" t="s">
        <v>178</v>
      </c>
      <c r="E217" s="249" t="s">
        <v>1024</v>
      </c>
      <c r="F217" s="250" t="s">
        <v>1025</v>
      </c>
      <c r="G217" s="251" t="s">
        <v>166</v>
      </c>
      <c r="H217" s="252">
        <v>19.815000000000001</v>
      </c>
      <c r="I217" s="253"/>
      <c r="J217" s="254">
        <f>ROUND(I217*H217,2)</f>
        <v>0</v>
      </c>
      <c r="K217" s="250" t="s">
        <v>21</v>
      </c>
      <c r="L217" s="255"/>
      <c r="M217" s="256" t="s">
        <v>21</v>
      </c>
      <c r="N217" s="257" t="s">
        <v>48</v>
      </c>
      <c r="O217" s="86"/>
      <c r="P217" s="215">
        <f>O217*H217</f>
        <v>0</v>
      </c>
      <c r="Q217" s="215">
        <v>1</v>
      </c>
      <c r="R217" s="215">
        <f>Q217*H217</f>
        <v>19.815000000000001</v>
      </c>
      <c r="S217" s="215">
        <v>0</v>
      </c>
      <c r="T217" s="216">
        <f>S217*H217</f>
        <v>0</v>
      </c>
      <c r="U217" s="40"/>
      <c r="V217" s="40"/>
      <c r="W217" s="40"/>
      <c r="X217" s="40"/>
      <c r="Y217" s="40"/>
      <c r="Z217" s="40"/>
      <c r="AA217" s="40"/>
      <c r="AB217" s="40"/>
      <c r="AC217" s="40"/>
      <c r="AD217" s="40"/>
      <c r="AE217" s="40"/>
      <c r="AR217" s="217" t="s">
        <v>181</v>
      </c>
      <c r="AT217" s="217" t="s">
        <v>178</v>
      </c>
      <c r="AU217" s="217" t="s">
        <v>87</v>
      </c>
      <c r="AY217" s="19" t="s">
        <v>161</v>
      </c>
      <c r="BE217" s="218">
        <f>IF(N217="základní",J217,0)</f>
        <v>0</v>
      </c>
      <c r="BF217" s="218">
        <f>IF(N217="snížená",J217,0)</f>
        <v>0</v>
      </c>
      <c r="BG217" s="218">
        <f>IF(N217="zákl. přenesená",J217,0)</f>
        <v>0</v>
      </c>
      <c r="BH217" s="218">
        <f>IF(N217="sníž. přenesená",J217,0)</f>
        <v>0</v>
      </c>
      <c r="BI217" s="218">
        <f>IF(N217="nulová",J217,0)</f>
        <v>0</v>
      </c>
      <c r="BJ217" s="19" t="s">
        <v>85</v>
      </c>
      <c r="BK217" s="218">
        <f>ROUND(I217*H217,2)</f>
        <v>0</v>
      </c>
      <c r="BL217" s="19" t="s">
        <v>168</v>
      </c>
      <c r="BM217" s="217" t="s">
        <v>1545</v>
      </c>
    </row>
    <row r="218" s="2" customFormat="1">
      <c r="A218" s="40"/>
      <c r="B218" s="41"/>
      <c r="C218" s="42"/>
      <c r="D218" s="224" t="s">
        <v>183</v>
      </c>
      <c r="E218" s="42"/>
      <c r="F218" s="225" t="s">
        <v>1003</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183</v>
      </c>
      <c r="AU218" s="19" t="s">
        <v>87</v>
      </c>
    </row>
    <row r="219" s="13" customFormat="1">
      <c r="A219" s="13"/>
      <c r="B219" s="226"/>
      <c r="C219" s="227"/>
      <c r="D219" s="224" t="s">
        <v>174</v>
      </c>
      <c r="E219" s="228" t="s">
        <v>21</v>
      </c>
      <c r="F219" s="229" t="s">
        <v>1546</v>
      </c>
      <c r="G219" s="227"/>
      <c r="H219" s="230">
        <v>11.478999999999999</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174</v>
      </c>
      <c r="AU219" s="236" t="s">
        <v>87</v>
      </c>
      <c r="AV219" s="13" t="s">
        <v>87</v>
      </c>
      <c r="AW219" s="13" t="s">
        <v>38</v>
      </c>
      <c r="AX219" s="13" t="s">
        <v>77</v>
      </c>
      <c r="AY219" s="236" t="s">
        <v>161</v>
      </c>
    </row>
    <row r="220" s="13" customFormat="1">
      <c r="A220" s="13"/>
      <c r="B220" s="226"/>
      <c r="C220" s="227"/>
      <c r="D220" s="224" t="s">
        <v>174</v>
      </c>
      <c r="E220" s="228" t="s">
        <v>21</v>
      </c>
      <c r="F220" s="229" t="s">
        <v>1547</v>
      </c>
      <c r="G220" s="227"/>
      <c r="H220" s="230">
        <v>8.3360000000000003</v>
      </c>
      <c r="I220" s="231"/>
      <c r="J220" s="227"/>
      <c r="K220" s="227"/>
      <c r="L220" s="232"/>
      <c r="M220" s="233"/>
      <c r="N220" s="234"/>
      <c r="O220" s="234"/>
      <c r="P220" s="234"/>
      <c r="Q220" s="234"/>
      <c r="R220" s="234"/>
      <c r="S220" s="234"/>
      <c r="T220" s="235"/>
      <c r="U220" s="13"/>
      <c r="V220" s="13"/>
      <c r="W220" s="13"/>
      <c r="X220" s="13"/>
      <c r="Y220" s="13"/>
      <c r="Z220" s="13"/>
      <c r="AA220" s="13"/>
      <c r="AB220" s="13"/>
      <c r="AC220" s="13"/>
      <c r="AD220" s="13"/>
      <c r="AE220" s="13"/>
      <c r="AT220" s="236" t="s">
        <v>174</v>
      </c>
      <c r="AU220" s="236" t="s">
        <v>87</v>
      </c>
      <c r="AV220" s="13" t="s">
        <v>87</v>
      </c>
      <c r="AW220" s="13" t="s">
        <v>38</v>
      </c>
      <c r="AX220" s="13" t="s">
        <v>77</v>
      </c>
      <c r="AY220" s="236" t="s">
        <v>161</v>
      </c>
    </row>
    <row r="221" s="14" customFormat="1">
      <c r="A221" s="14"/>
      <c r="B221" s="237"/>
      <c r="C221" s="238"/>
      <c r="D221" s="224" t="s">
        <v>174</v>
      </c>
      <c r="E221" s="239" t="s">
        <v>21</v>
      </c>
      <c r="F221" s="240" t="s">
        <v>177</v>
      </c>
      <c r="G221" s="238"/>
      <c r="H221" s="241">
        <v>19.815000000000001</v>
      </c>
      <c r="I221" s="242"/>
      <c r="J221" s="238"/>
      <c r="K221" s="238"/>
      <c r="L221" s="243"/>
      <c r="M221" s="244"/>
      <c r="N221" s="245"/>
      <c r="O221" s="245"/>
      <c r="P221" s="245"/>
      <c r="Q221" s="245"/>
      <c r="R221" s="245"/>
      <c r="S221" s="245"/>
      <c r="T221" s="246"/>
      <c r="U221" s="14"/>
      <c r="V221" s="14"/>
      <c r="W221" s="14"/>
      <c r="X221" s="14"/>
      <c r="Y221" s="14"/>
      <c r="Z221" s="14"/>
      <c r="AA221" s="14"/>
      <c r="AB221" s="14"/>
      <c r="AC221" s="14"/>
      <c r="AD221" s="14"/>
      <c r="AE221" s="14"/>
      <c r="AT221" s="247" t="s">
        <v>174</v>
      </c>
      <c r="AU221" s="247" t="s">
        <v>87</v>
      </c>
      <c r="AV221" s="14" t="s">
        <v>168</v>
      </c>
      <c r="AW221" s="14" t="s">
        <v>38</v>
      </c>
      <c r="AX221" s="14" t="s">
        <v>85</v>
      </c>
      <c r="AY221" s="247" t="s">
        <v>161</v>
      </c>
    </row>
    <row r="222" s="2" customFormat="1" ht="24.15" customHeight="1">
      <c r="A222" s="40"/>
      <c r="B222" s="41"/>
      <c r="C222" s="206" t="s">
        <v>285</v>
      </c>
      <c r="D222" s="206" t="s">
        <v>163</v>
      </c>
      <c r="E222" s="207" t="s">
        <v>1031</v>
      </c>
      <c r="F222" s="208" t="s">
        <v>1032</v>
      </c>
      <c r="G222" s="209" t="s">
        <v>188</v>
      </c>
      <c r="H222" s="210">
        <v>278.64999999999998</v>
      </c>
      <c r="I222" s="211"/>
      <c r="J222" s="212">
        <f>ROUND(I222*H222,2)</f>
        <v>0</v>
      </c>
      <c r="K222" s="208" t="s">
        <v>167</v>
      </c>
      <c r="L222" s="46"/>
      <c r="M222" s="213" t="s">
        <v>21</v>
      </c>
      <c r="N222" s="214" t="s">
        <v>48</v>
      </c>
      <c r="O222" s="86"/>
      <c r="P222" s="215">
        <f>O222*H222</f>
        <v>0</v>
      </c>
      <c r="Q222" s="215">
        <v>9.0000000000000006E-05</v>
      </c>
      <c r="R222" s="215">
        <f>Q222*H222</f>
        <v>0.0250785</v>
      </c>
      <c r="S222" s="215">
        <v>0</v>
      </c>
      <c r="T222" s="216">
        <f>S222*H222</f>
        <v>0</v>
      </c>
      <c r="U222" s="40"/>
      <c r="V222" s="40"/>
      <c r="W222" s="40"/>
      <c r="X222" s="40"/>
      <c r="Y222" s="40"/>
      <c r="Z222" s="40"/>
      <c r="AA222" s="40"/>
      <c r="AB222" s="40"/>
      <c r="AC222" s="40"/>
      <c r="AD222" s="40"/>
      <c r="AE222" s="40"/>
      <c r="AR222" s="217" t="s">
        <v>168</v>
      </c>
      <c r="AT222" s="217" t="s">
        <v>163</v>
      </c>
      <c r="AU222" s="217" t="s">
        <v>87</v>
      </c>
      <c r="AY222" s="19" t="s">
        <v>161</v>
      </c>
      <c r="BE222" s="218">
        <f>IF(N222="základní",J222,0)</f>
        <v>0</v>
      </c>
      <c r="BF222" s="218">
        <f>IF(N222="snížená",J222,0)</f>
        <v>0</v>
      </c>
      <c r="BG222" s="218">
        <f>IF(N222="zákl. přenesená",J222,0)</f>
        <v>0</v>
      </c>
      <c r="BH222" s="218">
        <f>IF(N222="sníž. přenesená",J222,0)</f>
        <v>0</v>
      </c>
      <c r="BI222" s="218">
        <f>IF(N222="nulová",J222,0)</f>
        <v>0</v>
      </c>
      <c r="BJ222" s="19" t="s">
        <v>85</v>
      </c>
      <c r="BK222" s="218">
        <f>ROUND(I222*H222,2)</f>
        <v>0</v>
      </c>
      <c r="BL222" s="19" t="s">
        <v>168</v>
      </c>
      <c r="BM222" s="217" t="s">
        <v>1548</v>
      </c>
    </row>
    <row r="223" s="2" customFormat="1">
      <c r="A223" s="40"/>
      <c r="B223" s="41"/>
      <c r="C223" s="42"/>
      <c r="D223" s="219" t="s">
        <v>170</v>
      </c>
      <c r="E223" s="42"/>
      <c r="F223" s="220" t="s">
        <v>1034</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170</v>
      </c>
      <c r="AU223" s="19" t="s">
        <v>87</v>
      </c>
    </row>
    <row r="224" s="2" customFormat="1">
      <c r="A224" s="40"/>
      <c r="B224" s="41"/>
      <c r="C224" s="42"/>
      <c r="D224" s="224" t="s">
        <v>172</v>
      </c>
      <c r="E224" s="42"/>
      <c r="F224" s="225" t="s">
        <v>1035</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172</v>
      </c>
      <c r="AU224" s="19" t="s">
        <v>87</v>
      </c>
    </row>
    <row r="225" s="13" customFormat="1">
      <c r="A225" s="13"/>
      <c r="B225" s="226"/>
      <c r="C225" s="227"/>
      <c r="D225" s="224" t="s">
        <v>174</v>
      </c>
      <c r="E225" s="228" t="s">
        <v>21</v>
      </c>
      <c r="F225" s="229" t="s">
        <v>1549</v>
      </c>
      <c r="G225" s="227"/>
      <c r="H225" s="230">
        <v>143.65000000000001</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174</v>
      </c>
      <c r="AU225" s="236" t="s">
        <v>87</v>
      </c>
      <c r="AV225" s="13" t="s">
        <v>87</v>
      </c>
      <c r="AW225" s="13" t="s">
        <v>38</v>
      </c>
      <c r="AX225" s="13" t="s">
        <v>77</v>
      </c>
      <c r="AY225" s="236" t="s">
        <v>161</v>
      </c>
    </row>
    <row r="226" s="13" customFormat="1">
      <c r="A226" s="13"/>
      <c r="B226" s="226"/>
      <c r="C226" s="227"/>
      <c r="D226" s="224" t="s">
        <v>174</v>
      </c>
      <c r="E226" s="228" t="s">
        <v>21</v>
      </c>
      <c r="F226" s="229" t="s">
        <v>1550</v>
      </c>
      <c r="G226" s="227"/>
      <c r="H226" s="230">
        <v>67.5</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174</v>
      </c>
      <c r="AU226" s="236" t="s">
        <v>87</v>
      </c>
      <c r="AV226" s="13" t="s">
        <v>87</v>
      </c>
      <c r="AW226" s="13" t="s">
        <v>38</v>
      </c>
      <c r="AX226" s="13" t="s">
        <v>77</v>
      </c>
      <c r="AY226" s="236" t="s">
        <v>161</v>
      </c>
    </row>
    <row r="227" s="13" customFormat="1">
      <c r="A227" s="13"/>
      <c r="B227" s="226"/>
      <c r="C227" s="227"/>
      <c r="D227" s="224" t="s">
        <v>174</v>
      </c>
      <c r="E227" s="228" t="s">
        <v>21</v>
      </c>
      <c r="F227" s="229" t="s">
        <v>1530</v>
      </c>
      <c r="G227" s="227"/>
      <c r="H227" s="230">
        <v>67.5</v>
      </c>
      <c r="I227" s="231"/>
      <c r="J227" s="227"/>
      <c r="K227" s="227"/>
      <c r="L227" s="232"/>
      <c r="M227" s="233"/>
      <c r="N227" s="234"/>
      <c r="O227" s="234"/>
      <c r="P227" s="234"/>
      <c r="Q227" s="234"/>
      <c r="R227" s="234"/>
      <c r="S227" s="234"/>
      <c r="T227" s="235"/>
      <c r="U227" s="13"/>
      <c r="V227" s="13"/>
      <c r="W227" s="13"/>
      <c r="X227" s="13"/>
      <c r="Y227" s="13"/>
      <c r="Z227" s="13"/>
      <c r="AA227" s="13"/>
      <c r="AB227" s="13"/>
      <c r="AC227" s="13"/>
      <c r="AD227" s="13"/>
      <c r="AE227" s="13"/>
      <c r="AT227" s="236" t="s">
        <v>174</v>
      </c>
      <c r="AU227" s="236" t="s">
        <v>87</v>
      </c>
      <c r="AV227" s="13" t="s">
        <v>87</v>
      </c>
      <c r="AW227" s="13" t="s">
        <v>38</v>
      </c>
      <c r="AX227" s="13" t="s">
        <v>77</v>
      </c>
      <c r="AY227" s="236" t="s">
        <v>161</v>
      </c>
    </row>
    <row r="228" s="14" customFormat="1">
      <c r="A228" s="14"/>
      <c r="B228" s="237"/>
      <c r="C228" s="238"/>
      <c r="D228" s="224" t="s">
        <v>174</v>
      </c>
      <c r="E228" s="239" t="s">
        <v>21</v>
      </c>
      <c r="F228" s="240" t="s">
        <v>177</v>
      </c>
      <c r="G228" s="238"/>
      <c r="H228" s="241">
        <v>278.64999999999998</v>
      </c>
      <c r="I228" s="242"/>
      <c r="J228" s="238"/>
      <c r="K228" s="238"/>
      <c r="L228" s="243"/>
      <c r="M228" s="244"/>
      <c r="N228" s="245"/>
      <c r="O228" s="245"/>
      <c r="P228" s="245"/>
      <c r="Q228" s="245"/>
      <c r="R228" s="245"/>
      <c r="S228" s="245"/>
      <c r="T228" s="246"/>
      <c r="U228" s="14"/>
      <c r="V228" s="14"/>
      <c r="W228" s="14"/>
      <c r="X228" s="14"/>
      <c r="Y228" s="14"/>
      <c r="Z228" s="14"/>
      <c r="AA228" s="14"/>
      <c r="AB228" s="14"/>
      <c r="AC228" s="14"/>
      <c r="AD228" s="14"/>
      <c r="AE228" s="14"/>
      <c r="AT228" s="247" t="s">
        <v>174</v>
      </c>
      <c r="AU228" s="247" t="s">
        <v>87</v>
      </c>
      <c r="AV228" s="14" t="s">
        <v>168</v>
      </c>
      <c r="AW228" s="14" t="s">
        <v>38</v>
      </c>
      <c r="AX228" s="14" t="s">
        <v>85</v>
      </c>
      <c r="AY228" s="247" t="s">
        <v>161</v>
      </c>
    </row>
    <row r="229" s="2" customFormat="1" ht="37.8" customHeight="1">
      <c r="A229" s="40"/>
      <c r="B229" s="41"/>
      <c r="C229" s="206" t="s">
        <v>7</v>
      </c>
      <c r="D229" s="206" t="s">
        <v>163</v>
      </c>
      <c r="E229" s="207" t="s">
        <v>1551</v>
      </c>
      <c r="F229" s="208" t="s">
        <v>1552</v>
      </c>
      <c r="G229" s="209" t="s">
        <v>956</v>
      </c>
      <c r="H229" s="210">
        <v>1967.3900000000001</v>
      </c>
      <c r="I229" s="211"/>
      <c r="J229" s="212">
        <f>ROUND(I229*H229,2)</f>
        <v>0</v>
      </c>
      <c r="K229" s="208" t="s">
        <v>167</v>
      </c>
      <c r="L229" s="46"/>
      <c r="M229" s="213" t="s">
        <v>21</v>
      </c>
      <c r="N229" s="214" t="s">
        <v>48</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168</v>
      </c>
      <c r="AT229" s="217" t="s">
        <v>163</v>
      </c>
      <c r="AU229" s="217" t="s">
        <v>87</v>
      </c>
      <c r="AY229" s="19" t="s">
        <v>161</v>
      </c>
      <c r="BE229" s="218">
        <f>IF(N229="základní",J229,0)</f>
        <v>0</v>
      </c>
      <c r="BF229" s="218">
        <f>IF(N229="snížená",J229,0)</f>
        <v>0</v>
      </c>
      <c r="BG229" s="218">
        <f>IF(N229="zákl. přenesená",J229,0)</f>
        <v>0</v>
      </c>
      <c r="BH229" s="218">
        <f>IF(N229="sníž. přenesená",J229,0)</f>
        <v>0</v>
      </c>
      <c r="BI229" s="218">
        <f>IF(N229="nulová",J229,0)</f>
        <v>0</v>
      </c>
      <c r="BJ229" s="19" t="s">
        <v>85</v>
      </c>
      <c r="BK229" s="218">
        <f>ROUND(I229*H229,2)</f>
        <v>0</v>
      </c>
      <c r="BL229" s="19" t="s">
        <v>168</v>
      </c>
      <c r="BM229" s="217" t="s">
        <v>1553</v>
      </c>
    </row>
    <row r="230" s="2" customFormat="1">
      <c r="A230" s="40"/>
      <c r="B230" s="41"/>
      <c r="C230" s="42"/>
      <c r="D230" s="219" t="s">
        <v>170</v>
      </c>
      <c r="E230" s="42"/>
      <c r="F230" s="220" t="s">
        <v>1554</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170</v>
      </c>
      <c r="AU230" s="19" t="s">
        <v>87</v>
      </c>
    </row>
    <row r="231" s="2" customFormat="1">
      <c r="A231" s="40"/>
      <c r="B231" s="41"/>
      <c r="C231" s="42"/>
      <c r="D231" s="224" t="s">
        <v>172</v>
      </c>
      <c r="E231" s="42"/>
      <c r="F231" s="225" t="s">
        <v>1555</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172</v>
      </c>
      <c r="AU231" s="19" t="s">
        <v>87</v>
      </c>
    </row>
    <row r="232" s="13" customFormat="1">
      <c r="A232" s="13"/>
      <c r="B232" s="226"/>
      <c r="C232" s="227"/>
      <c r="D232" s="224" t="s">
        <v>174</v>
      </c>
      <c r="E232" s="228" t="s">
        <v>21</v>
      </c>
      <c r="F232" s="229" t="s">
        <v>1556</v>
      </c>
      <c r="G232" s="227"/>
      <c r="H232" s="230">
        <v>54.825000000000003</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174</v>
      </c>
      <c r="AU232" s="236" t="s">
        <v>87</v>
      </c>
      <c r="AV232" s="13" t="s">
        <v>87</v>
      </c>
      <c r="AW232" s="13" t="s">
        <v>38</v>
      </c>
      <c r="AX232" s="13" t="s">
        <v>77</v>
      </c>
      <c r="AY232" s="236" t="s">
        <v>161</v>
      </c>
    </row>
    <row r="233" s="13" customFormat="1">
      <c r="A233" s="13"/>
      <c r="B233" s="226"/>
      <c r="C233" s="227"/>
      <c r="D233" s="224" t="s">
        <v>174</v>
      </c>
      <c r="E233" s="228" t="s">
        <v>21</v>
      </c>
      <c r="F233" s="229" t="s">
        <v>1557</v>
      </c>
      <c r="G233" s="227"/>
      <c r="H233" s="230">
        <v>100.428</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174</v>
      </c>
      <c r="AU233" s="236" t="s">
        <v>87</v>
      </c>
      <c r="AV233" s="13" t="s">
        <v>87</v>
      </c>
      <c r="AW233" s="13" t="s">
        <v>38</v>
      </c>
      <c r="AX233" s="13" t="s">
        <v>77</v>
      </c>
      <c r="AY233" s="236" t="s">
        <v>161</v>
      </c>
    </row>
    <row r="234" s="13" customFormat="1">
      <c r="A234" s="13"/>
      <c r="B234" s="226"/>
      <c r="C234" s="227"/>
      <c r="D234" s="224" t="s">
        <v>174</v>
      </c>
      <c r="E234" s="228" t="s">
        <v>21</v>
      </c>
      <c r="F234" s="229" t="s">
        <v>1558</v>
      </c>
      <c r="G234" s="227"/>
      <c r="H234" s="230">
        <v>-23.483000000000001</v>
      </c>
      <c r="I234" s="231"/>
      <c r="J234" s="227"/>
      <c r="K234" s="227"/>
      <c r="L234" s="232"/>
      <c r="M234" s="233"/>
      <c r="N234" s="234"/>
      <c r="O234" s="234"/>
      <c r="P234" s="234"/>
      <c r="Q234" s="234"/>
      <c r="R234" s="234"/>
      <c r="S234" s="234"/>
      <c r="T234" s="235"/>
      <c r="U234" s="13"/>
      <c r="V234" s="13"/>
      <c r="W234" s="13"/>
      <c r="X234" s="13"/>
      <c r="Y234" s="13"/>
      <c r="Z234" s="13"/>
      <c r="AA234" s="13"/>
      <c r="AB234" s="13"/>
      <c r="AC234" s="13"/>
      <c r="AD234" s="13"/>
      <c r="AE234" s="13"/>
      <c r="AT234" s="236" t="s">
        <v>174</v>
      </c>
      <c r="AU234" s="236" t="s">
        <v>87</v>
      </c>
      <c r="AV234" s="13" t="s">
        <v>87</v>
      </c>
      <c r="AW234" s="13" t="s">
        <v>38</v>
      </c>
      <c r="AX234" s="13" t="s">
        <v>77</v>
      </c>
      <c r="AY234" s="236" t="s">
        <v>161</v>
      </c>
    </row>
    <row r="235" s="15" customFormat="1">
      <c r="A235" s="15"/>
      <c r="B235" s="258"/>
      <c r="C235" s="259"/>
      <c r="D235" s="224" t="s">
        <v>174</v>
      </c>
      <c r="E235" s="260" t="s">
        <v>21</v>
      </c>
      <c r="F235" s="261" t="s">
        <v>208</v>
      </c>
      <c r="G235" s="259"/>
      <c r="H235" s="262">
        <v>131.77000000000001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174</v>
      </c>
      <c r="AU235" s="268" t="s">
        <v>87</v>
      </c>
      <c r="AV235" s="15" t="s">
        <v>185</v>
      </c>
      <c r="AW235" s="15" t="s">
        <v>38</v>
      </c>
      <c r="AX235" s="15" t="s">
        <v>77</v>
      </c>
      <c r="AY235" s="268" t="s">
        <v>161</v>
      </c>
    </row>
    <row r="236" s="13" customFormat="1">
      <c r="A236" s="13"/>
      <c r="B236" s="226"/>
      <c r="C236" s="227"/>
      <c r="D236" s="224" t="s">
        <v>174</v>
      </c>
      <c r="E236" s="228" t="s">
        <v>21</v>
      </c>
      <c r="F236" s="229" t="s">
        <v>1559</v>
      </c>
      <c r="G236" s="227"/>
      <c r="H236" s="230">
        <v>1835.6199999999999</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174</v>
      </c>
      <c r="AU236" s="236" t="s">
        <v>87</v>
      </c>
      <c r="AV236" s="13" t="s">
        <v>87</v>
      </c>
      <c r="AW236" s="13" t="s">
        <v>38</v>
      </c>
      <c r="AX236" s="13" t="s">
        <v>77</v>
      </c>
      <c r="AY236" s="236" t="s">
        <v>161</v>
      </c>
    </row>
    <row r="237" s="14" customFormat="1">
      <c r="A237" s="14"/>
      <c r="B237" s="237"/>
      <c r="C237" s="238"/>
      <c r="D237" s="224" t="s">
        <v>174</v>
      </c>
      <c r="E237" s="239" t="s">
        <v>21</v>
      </c>
      <c r="F237" s="240" t="s">
        <v>177</v>
      </c>
      <c r="G237" s="238"/>
      <c r="H237" s="241">
        <v>1967.3900000000001</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174</v>
      </c>
      <c r="AU237" s="247" t="s">
        <v>87</v>
      </c>
      <c r="AV237" s="14" t="s">
        <v>168</v>
      </c>
      <c r="AW237" s="14" t="s">
        <v>38</v>
      </c>
      <c r="AX237" s="14" t="s">
        <v>85</v>
      </c>
      <c r="AY237" s="247" t="s">
        <v>161</v>
      </c>
    </row>
    <row r="238" s="2" customFormat="1" ht="37.8" customHeight="1">
      <c r="A238" s="40"/>
      <c r="B238" s="41"/>
      <c r="C238" s="206" t="s">
        <v>294</v>
      </c>
      <c r="D238" s="206" t="s">
        <v>163</v>
      </c>
      <c r="E238" s="207" t="s">
        <v>1560</v>
      </c>
      <c r="F238" s="208" t="s">
        <v>1561</v>
      </c>
      <c r="G238" s="209" t="s">
        <v>956</v>
      </c>
      <c r="H238" s="210">
        <v>1484.0999999999999</v>
      </c>
      <c r="I238" s="211"/>
      <c r="J238" s="212">
        <f>ROUND(I238*H238,2)</f>
        <v>0</v>
      </c>
      <c r="K238" s="208" t="s">
        <v>167</v>
      </c>
      <c r="L238" s="46"/>
      <c r="M238" s="213" t="s">
        <v>21</v>
      </c>
      <c r="N238" s="214" t="s">
        <v>48</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168</v>
      </c>
      <c r="AT238" s="217" t="s">
        <v>163</v>
      </c>
      <c r="AU238" s="217" t="s">
        <v>87</v>
      </c>
      <c r="AY238" s="19" t="s">
        <v>161</v>
      </c>
      <c r="BE238" s="218">
        <f>IF(N238="základní",J238,0)</f>
        <v>0</v>
      </c>
      <c r="BF238" s="218">
        <f>IF(N238="snížená",J238,0)</f>
        <v>0</v>
      </c>
      <c r="BG238" s="218">
        <f>IF(N238="zákl. přenesená",J238,0)</f>
        <v>0</v>
      </c>
      <c r="BH238" s="218">
        <f>IF(N238="sníž. přenesená",J238,0)</f>
        <v>0</v>
      </c>
      <c r="BI238" s="218">
        <f>IF(N238="nulová",J238,0)</f>
        <v>0</v>
      </c>
      <c r="BJ238" s="19" t="s">
        <v>85</v>
      </c>
      <c r="BK238" s="218">
        <f>ROUND(I238*H238,2)</f>
        <v>0</v>
      </c>
      <c r="BL238" s="19" t="s">
        <v>168</v>
      </c>
      <c r="BM238" s="217" t="s">
        <v>1562</v>
      </c>
    </row>
    <row r="239" s="2" customFormat="1">
      <c r="A239" s="40"/>
      <c r="B239" s="41"/>
      <c r="C239" s="42"/>
      <c r="D239" s="219" t="s">
        <v>170</v>
      </c>
      <c r="E239" s="42"/>
      <c r="F239" s="220" t="s">
        <v>1563</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170</v>
      </c>
      <c r="AU239" s="19" t="s">
        <v>87</v>
      </c>
    </row>
    <row r="240" s="2" customFormat="1">
      <c r="A240" s="40"/>
      <c r="B240" s="41"/>
      <c r="C240" s="42"/>
      <c r="D240" s="224" t="s">
        <v>172</v>
      </c>
      <c r="E240" s="42"/>
      <c r="F240" s="225" t="s">
        <v>1555</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172</v>
      </c>
      <c r="AU240" s="19" t="s">
        <v>87</v>
      </c>
    </row>
    <row r="241" s="13" customFormat="1">
      <c r="A241" s="13"/>
      <c r="B241" s="226"/>
      <c r="C241" s="227"/>
      <c r="D241" s="224" t="s">
        <v>174</v>
      </c>
      <c r="E241" s="228" t="s">
        <v>21</v>
      </c>
      <c r="F241" s="229" t="s">
        <v>1564</v>
      </c>
      <c r="G241" s="227"/>
      <c r="H241" s="230">
        <v>1484.0999999999999</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174</v>
      </c>
      <c r="AU241" s="236" t="s">
        <v>87</v>
      </c>
      <c r="AV241" s="13" t="s">
        <v>87</v>
      </c>
      <c r="AW241" s="13" t="s">
        <v>38</v>
      </c>
      <c r="AX241" s="13" t="s">
        <v>85</v>
      </c>
      <c r="AY241" s="236" t="s">
        <v>161</v>
      </c>
    </row>
    <row r="242" s="2" customFormat="1" ht="24.15" customHeight="1">
      <c r="A242" s="40"/>
      <c r="B242" s="41"/>
      <c r="C242" s="206" t="s">
        <v>306</v>
      </c>
      <c r="D242" s="206" t="s">
        <v>163</v>
      </c>
      <c r="E242" s="207" t="s">
        <v>1565</v>
      </c>
      <c r="F242" s="208" t="s">
        <v>1566</v>
      </c>
      <c r="G242" s="209" t="s">
        <v>956</v>
      </c>
      <c r="H242" s="210">
        <v>983.69500000000005</v>
      </c>
      <c r="I242" s="211"/>
      <c r="J242" s="212">
        <f>ROUND(I242*H242,2)</f>
        <v>0</v>
      </c>
      <c r="K242" s="208" t="s">
        <v>167</v>
      </c>
      <c r="L242" s="46"/>
      <c r="M242" s="213" t="s">
        <v>21</v>
      </c>
      <c r="N242" s="214" t="s">
        <v>48</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168</v>
      </c>
      <c r="AT242" s="217" t="s">
        <v>163</v>
      </c>
      <c r="AU242" s="217" t="s">
        <v>87</v>
      </c>
      <c r="AY242" s="19" t="s">
        <v>161</v>
      </c>
      <c r="BE242" s="218">
        <f>IF(N242="základní",J242,0)</f>
        <v>0</v>
      </c>
      <c r="BF242" s="218">
        <f>IF(N242="snížená",J242,0)</f>
        <v>0</v>
      </c>
      <c r="BG242" s="218">
        <f>IF(N242="zákl. přenesená",J242,0)</f>
        <v>0</v>
      </c>
      <c r="BH242" s="218">
        <f>IF(N242="sníž. přenesená",J242,0)</f>
        <v>0</v>
      </c>
      <c r="BI242" s="218">
        <f>IF(N242="nulová",J242,0)</f>
        <v>0</v>
      </c>
      <c r="BJ242" s="19" t="s">
        <v>85</v>
      </c>
      <c r="BK242" s="218">
        <f>ROUND(I242*H242,2)</f>
        <v>0</v>
      </c>
      <c r="BL242" s="19" t="s">
        <v>168</v>
      </c>
      <c r="BM242" s="217" t="s">
        <v>1567</v>
      </c>
    </row>
    <row r="243" s="2" customFormat="1">
      <c r="A243" s="40"/>
      <c r="B243" s="41"/>
      <c r="C243" s="42"/>
      <c r="D243" s="219" t="s">
        <v>170</v>
      </c>
      <c r="E243" s="42"/>
      <c r="F243" s="220" t="s">
        <v>1568</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170</v>
      </c>
      <c r="AU243" s="19" t="s">
        <v>87</v>
      </c>
    </row>
    <row r="244" s="2" customFormat="1">
      <c r="A244" s="40"/>
      <c r="B244" s="41"/>
      <c r="C244" s="42"/>
      <c r="D244" s="224" t="s">
        <v>172</v>
      </c>
      <c r="E244" s="42"/>
      <c r="F244" s="225" t="s">
        <v>1569</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172</v>
      </c>
      <c r="AU244" s="19" t="s">
        <v>87</v>
      </c>
    </row>
    <row r="245" s="13" customFormat="1">
      <c r="A245" s="13"/>
      <c r="B245" s="226"/>
      <c r="C245" s="227"/>
      <c r="D245" s="224" t="s">
        <v>174</v>
      </c>
      <c r="E245" s="228" t="s">
        <v>21</v>
      </c>
      <c r="F245" s="229" t="s">
        <v>1570</v>
      </c>
      <c r="G245" s="227"/>
      <c r="H245" s="230">
        <v>27.413</v>
      </c>
      <c r="I245" s="231"/>
      <c r="J245" s="227"/>
      <c r="K245" s="227"/>
      <c r="L245" s="232"/>
      <c r="M245" s="233"/>
      <c r="N245" s="234"/>
      <c r="O245" s="234"/>
      <c r="P245" s="234"/>
      <c r="Q245" s="234"/>
      <c r="R245" s="234"/>
      <c r="S245" s="234"/>
      <c r="T245" s="235"/>
      <c r="U245" s="13"/>
      <c r="V245" s="13"/>
      <c r="W245" s="13"/>
      <c r="X245" s="13"/>
      <c r="Y245" s="13"/>
      <c r="Z245" s="13"/>
      <c r="AA245" s="13"/>
      <c r="AB245" s="13"/>
      <c r="AC245" s="13"/>
      <c r="AD245" s="13"/>
      <c r="AE245" s="13"/>
      <c r="AT245" s="236" t="s">
        <v>174</v>
      </c>
      <c r="AU245" s="236" t="s">
        <v>87</v>
      </c>
      <c r="AV245" s="13" t="s">
        <v>87</v>
      </c>
      <c r="AW245" s="13" t="s">
        <v>38</v>
      </c>
      <c r="AX245" s="13" t="s">
        <v>77</v>
      </c>
      <c r="AY245" s="236" t="s">
        <v>161</v>
      </c>
    </row>
    <row r="246" s="13" customFormat="1">
      <c r="A246" s="13"/>
      <c r="B246" s="226"/>
      <c r="C246" s="227"/>
      <c r="D246" s="224" t="s">
        <v>174</v>
      </c>
      <c r="E246" s="228" t="s">
        <v>21</v>
      </c>
      <c r="F246" s="229" t="s">
        <v>1571</v>
      </c>
      <c r="G246" s="227"/>
      <c r="H246" s="230">
        <v>50.213999999999999</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174</v>
      </c>
      <c r="AU246" s="236" t="s">
        <v>87</v>
      </c>
      <c r="AV246" s="13" t="s">
        <v>87</v>
      </c>
      <c r="AW246" s="13" t="s">
        <v>38</v>
      </c>
      <c r="AX246" s="13" t="s">
        <v>77</v>
      </c>
      <c r="AY246" s="236" t="s">
        <v>161</v>
      </c>
    </row>
    <row r="247" s="13" customFormat="1">
      <c r="A247" s="13"/>
      <c r="B247" s="226"/>
      <c r="C247" s="227"/>
      <c r="D247" s="224" t="s">
        <v>174</v>
      </c>
      <c r="E247" s="228" t="s">
        <v>21</v>
      </c>
      <c r="F247" s="229" t="s">
        <v>1572</v>
      </c>
      <c r="G247" s="227"/>
      <c r="H247" s="230">
        <v>-11.742000000000001</v>
      </c>
      <c r="I247" s="231"/>
      <c r="J247" s="227"/>
      <c r="K247" s="227"/>
      <c r="L247" s="232"/>
      <c r="M247" s="233"/>
      <c r="N247" s="234"/>
      <c r="O247" s="234"/>
      <c r="P247" s="234"/>
      <c r="Q247" s="234"/>
      <c r="R247" s="234"/>
      <c r="S247" s="234"/>
      <c r="T247" s="235"/>
      <c r="U247" s="13"/>
      <c r="V247" s="13"/>
      <c r="W247" s="13"/>
      <c r="X247" s="13"/>
      <c r="Y247" s="13"/>
      <c r="Z247" s="13"/>
      <c r="AA247" s="13"/>
      <c r="AB247" s="13"/>
      <c r="AC247" s="13"/>
      <c r="AD247" s="13"/>
      <c r="AE247" s="13"/>
      <c r="AT247" s="236" t="s">
        <v>174</v>
      </c>
      <c r="AU247" s="236" t="s">
        <v>87</v>
      </c>
      <c r="AV247" s="13" t="s">
        <v>87</v>
      </c>
      <c r="AW247" s="13" t="s">
        <v>38</v>
      </c>
      <c r="AX247" s="13" t="s">
        <v>77</v>
      </c>
      <c r="AY247" s="236" t="s">
        <v>161</v>
      </c>
    </row>
    <row r="248" s="15" customFormat="1">
      <c r="A248" s="15"/>
      <c r="B248" s="258"/>
      <c r="C248" s="259"/>
      <c r="D248" s="224" t="s">
        <v>174</v>
      </c>
      <c r="E248" s="260" t="s">
        <v>21</v>
      </c>
      <c r="F248" s="261" t="s">
        <v>208</v>
      </c>
      <c r="G248" s="259"/>
      <c r="H248" s="262">
        <v>65.885000000000005</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174</v>
      </c>
      <c r="AU248" s="268" t="s">
        <v>87</v>
      </c>
      <c r="AV248" s="15" t="s">
        <v>185</v>
      </c>
      <c r="AW248" s="15" t="s">
        <v>38</v>
      </c>
      <c r="AX248" s="15" t="s">
        <v>77</v>
      </c>
      <c r="AY248" s="268" t="s">
        <v>161</v>
      </c>
    </row>
    <row r="249" s="13" customFormat="1">
      <c r="A249" s="13"/>
      <c r="B249" s="226"/>
      <c r="C249" s="227"/>
      <c r="D249" s="224" t="s">
        <v>174</v>
      </c>
      <c r="E249" s="228" t="s">
        <v>21</v>
      </c>
      <c r="F249" s="229" t="s">
        <v>1573</v>
      </c>
      <c r="G249" s="227"/>
      <c r="H249" s="230">
        <v>917.80999999999995</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174</v>
      </c>
      <c r="AU249" s="236" t="s">
        <v>87</v>
      </c>
      <c r="AV249" s="13" t="s">
        <v>87</v>
      </c>
      <c r="AW249" s="13" t="s">
        <v>38</v>
      </c>
      <c r="AX249" s="13" t="s">
        <v>77</v>
      </c>
      <c r="AY249" s="236" t="s">
        <v>161</v>
      </c>
    </row>
    <row r="250" s="14" customFormat="1">
      <c r="A250" s="14"/>
      <c r="B250" s="237"/>
      <c r="C250" s="238"/>
      <c r="D250" s="224" t="s">
        <v>174</v>
      </c>
      <c r="E250" s="239" t="s">
        <v>21</v>
      </c>
      <c r="F250" s="240" t="s">
        <v>177</v>
      </c>
      <c r="G250" s="238"/>
      <c r="H250" s="241">
        <v>983.69500000000005</v>
      </c>
      <c r="I250" s="242"/>
      <c r="J250" s="238"/>
      <c r="K250" s="238"/>
      <c r="L250" s="243"/>
      <c r="M250" s="244"/>
      <c r="N250" s="245"/>
      <c r="O250" s="245"/>
      <c r="P250" s="245"/>
      <c r="Q250" s="245"/>
      <c r="R250" s="245"/>
      <c r="S250" s="245"/>
      <c r="T250" s="246"/>
      <c r="U250" s="14"/>
      <c r="V250" s="14"/>
      <c r="W250" s="14"/>
      <c r="X250" s="14"/>
      <c r="Y250" s="14"/>
      <c r="Z250" s="14"/>
      <c r="AA250" s="14"/>
      <c r="AB250" s="14"/>
      <c r="AC250" s="14"/>
      <c r="AD250" s="14"/>
      <c r="AE250" s="14"/>
      <c r="AT250" s="247" t="s">
        <v>174</v>
      </c>
      <c r="AU250" s="247" t="s">
        <v>87</v>
      </c>
      <c r="AV250" s="14" t="s">
        <v>168</v>
      </c>
      <c r="AW250" s="14" t="s">
        <v>38</v>
      </c>
      <c r="AX250" s="14" t="s">
        <v>85</v>
      </c>
      <c r="AY250" s="247" t="s">
        <v>161</v>
      </c>
    </row>
    <row r="251" s="2" customFormat="1" ht="24.15" customHeight="1">
      <c r="A251" s="40"/>
      <c r="B251" s="41"/>
      <c r="C251" s="206" t="s">
        <v>313</v>
      </c>
      <c r="D251" s="206" t="s">
        <v>163</v>
      </c>
      <c r="E251" s="207" t="s">
        <v>1574</v>
      </c>
      <c r="F251" s="208" t="s">
        <v>1575</v>
      </c>
      <c r="G251" s="209" t="s">
        <v>956</v>
      </c>
      <c r="H251" s="210">
        <v>742.04999999999995</v>
      </c>
      <c r="I251" s="211"/>
      <c r="J251" s="212">
        <f>ROUND(I251*H251,2)</f>
        <v>0</v>
      </c>
      <c r="K251" s="208" t="s">
        <v>167</v>
      </c>
      <c r="L251" s="46"/>
      <c r="M251" s="213" t="s">
        <v>21</v>
      </c>
      <c r="N251" s="214" t="s">
        <v>48</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168</v>
      </c>
      <c r="AT251" s="217" t="s">
        <v>163</v>
      </c>
      <c r="AU251" s="217" t="s">
        <v>87</v>
      </c>
      <c r="AY251" s="19" t="s">
        <v>161</v>
      </c>
      <c r="BE251" s="218">
        <f>IF(N251="základní",J251,0)</f>
        <v>0</v>
      </c>
      <c r="BF251" s="218">
        <f>IF(N251="snížená",J251,0)</f>
        <v>0</v>
      </c>
      <c r="BG251" s="218">
        <f>IF(N251="zákl. přenesená",J251,0)</f>
        <v>0</v>
      </c>
      <c r="BH251" s="218">
        <f>IF(N251="sníž. přenesená",J251,0)</f>
        <v>0</v>
      </c>
      <c r="BI251" s="218">
        <f>IF(N251="nulová",J251,0)</f>
        <v>0</v>
      </c>
      <c r="BJ251" s="19" t="s">
        <v>85</v>
      </c>
      <c r="BK251" s="218">
        <f>ROUND(I251*H251,2)</f>
        <v>0</v>
      </c>
      <c r="BL251" s="19" t="s">
        <v>168</v>
      </c>
      <c r="BM251" s="217" t="s">
        <v>1576</v>
      </c>
    </row>
    <row r="252" s="2" customFormat="1">
      <c r="A252" s="40"/>
      <c r="B252" s="41"/>
      <c r="C252" s="42"/>
      <c r="D252" s="219" t="s">
        <v>170</v>
      </c>
      <c r="E252" s="42"/>
      <c r="F252" s="220" t="s">
        <v>1577</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170</v>
      </c>
      <c r="AU252" s="19" t="s">
        <v>87</v>
      </c>
    </row>
    <row r="253" s="2" customFormat="1">
      <c r="A253" s="40"/>
      <c r="B253" s="41"/>
      <c r="C253" s="42"/>
      <c r="D253" s="224" t="s">
        <v>172</v>
      </c>
      <c r="E253" s="42"/>
      <c r="F253" s="225" t="s">
        <v>1569</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172</v>
      </c>
      <c r="AU253" s="19" t="s">
        <v>87</v>
      </c>
    </row>
    <row r="254" s="13" customFormat="1">
      <c r="A254" s="13"/>
      <c r="B254" s="226"/>
      <c r="C254" s="227"/>
      <c r="D254" s="224" t="s">
        <v>174</v>
      </c>
      <c r="E254" s="228" t="s">
        <v>21</v>
      </c>
      <c r="F254" s="229" t="s">
        <v>1578</v>
      </c>
      <c r="G254" s="227"/>
      <c r="H254" s="230">
        <v>742.04999999999995</v>
      </c>
      <c r="I254" s="231"/>
      <c r="J254" s="227"/>
      <c r="K254" s="227"/>
      <c r="L254" s="232"/>
      <c r="M254" s="233"/>
      <c r="N254" s="234"/>
      <c r="O254" s="234"/>
      <c r="P254" s="234"/>
      <c r="Q254" s="234"/>
      <c r="R254" s="234"/>
      <c r="S254" s="234"/>
      <c r="T254" s="235"/>
      <c r="U254" s="13"/>
      <c r="V254" s="13"/>
      <c r="W254" s="13"/>
      <c r="X254" s="13"/>
      <c r="Y254" s="13"/>
      <c r="Z254" s="13"/>
      <c r="AA254" s="13"/>
      <c r="AB254" s="13"/>
      <c r="AC254" s="13"/>
      <c r="AD254" s="13"/>
      <c r="AE254" s="13"/>
      <c r="AT254" s="236" t="s">
        <v>174</v>
      </c>
      <c r="AU254" s="236" t="s">
        <v>87</v>
      </c>
      <c r="AV254" s="13" t="s">
        <v>87</v>
      </c>
      <c r="AW254" s="13" t="s">
        <v>38</v>
      </c>
      <c r="AX254" s="13" t="s">
        <v>85</v>
      </c>
      <c r="AY254" s="236" t="s">
        <v>161</v>
      </c>
    </row>
    <row r="255" s="2" customFormat="1" ht="24.15" customHeight="1">
      <c r="A255" s="40"/>
      <c r="B255" s="41"/>
      <c r="C255" s="206" t="s">
        <v>317</v>
      </c>
      <c r="D255" s="206" t="s">
        <v>163</v>
      </c>
      <c r="E255" s="207" t="s">
        <v>1579</v>
      </c>
      <c r="F255" s="208" t="s">
        <v>1580</v>
      </c>
      <c r="G255" s="209" t="s">
        <v>956</v>
      </c>
      <c r="H255" s="210">
        <v>983.69500000000005</v>
      </c>
      <c r="I255" s="211"/>
      <c r="J255" s="212">
        <f>ROUND(I255*H255,2)</f>
        <v>0</v>
      </c>
      <c r="K255" s="208" t="s">
        <v>167</v>
      </c>
      <c r="L255" s="46"/>
      <c r="M255" s="213" t="s">
        <v>21</v>
      </c>
      <c r="N255" s="214" t="s">
        <v>48</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168</v>
      </c>
      <c r="AT255" s="217" t="s">
        <v>163</v>
      </c>
      <c r="AU255" s="217" t="s">
        <v>87</v>
      </c>
      <c r="AY255" s="19" t="s">
        <v>161</v>
      </c>
      <c r="BE255" s="218">
        <f>IF(N255="základní",J255,0)</f>
        <v>0</v>
      </c>
      <c r="BF255" s="218">
        <f>IF(N255="snížená",J255,0)</f>
        <v>0</v>
      </c>
      <c r="BG255" s="218">
        <f>IF(N255="zákl. přenesená",J255,0)</f>
        <v>0</v>
      </c>
      <c r="BH255" s="218">
        <f>IF(N255="sníž. přenesená",J255,0)</f>
        <v>0</v>
      </c>
      <c r="BI255" s="218">
        <f>IF(N255="nulová",J255,0)</f>
        <v>0</v>
      </c>
      <c r="BJ255" s="19" t="s">
        <v>85</v>
      </c>
      <c r="BK255" s="218">
        <f>ROUND(I255*H255,2)</f>
        <v>0</v>
      </c>
      <c r="BL255" s="19" t="s">
        <v>168</v>
      </c>
      <c r="BM255" s="217" t="s">
        <v>1581</v>
      </c>
    </row>
    <row r="256" s="2" customFormat="1">
      <c r="A256" s="40"/>
      <c r="B256" s="41"/>
      <c r="C256" s="42"/>
      <c r="D256" s="219" t="s">
        <v>170</v>
      </c>
      <c r="E256" s="42"/>
      <c r="F256" s="220" t="s">
        <v>1582</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170</v>
      </c>
      <c r="AU256" s="19" t="s">
        <v>87</v>
      </c>
    </row>
    <row r="257" s="2" customFormat="1">
      <c r="A257" s="40"/>
      <c r="B257" s="41"/>
      <c r="C257" s="42"/>
      <c r="D257" s="224" t="s">
        <v>172</v>
      </c>
      <c r="E257" s="42"/>
      <c r="F257" s="225" t="s">
        <v>1583</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172</v>
      </c>
      <c r="AU257" s="19" t="s">
        <v>87</v>
      </c>
    </row>
    <row r="258" s="13" customFormat="1">
      <c r="A258" s="13"/>
      <c r="B258" s="226"/>
      <c r="C258" s="227"/>
      <c r="D258" s="224" t="s">
        <v>174</v>
      </c>
      <c r="E258" s="228" t="s">
        <v>21</v>
      </c>
      <c r="F258" s="229" t="s">
        <v>1456</v>
      </c>
      <c r="G258" s="227"/>
      <c r="H258" s="230">
        <v>27.413</v>
      </c>
      <c r="I258" s="231"/>
      <c r="J258" s="227"/>
      <c r="K258" s="227"/>
      <c r="L258" s="232"/>
      <c r="M258" s="233"/>
      <c r="N258" s="234"/>
      <c r="O258" s="234"/>
      <c r="P258" s="234"/>
      <c r="Q258" s="234"/>
      <c r="R258" s="234"/>
      <c r="S258" s="234"/>
      <c r="T258" s="235"/>
      <c r="U258" s="13"/>
      <c r="V258" s="13"/>
      <c r="W258" s="13"/>
      <c r="X258" s="13"/>
      <c r="Y258" s="13"/>
      <c r="Z258" s="13"/>
      <c r="AA258" s="13"/>
      <c r="AB258" s="13"/>
      <c r="AC258" s="13"/>
      <c r="AD258" s="13"/>
      <c r="AE258" s="13"/>
      <c r="AT258" s="236" t="s">
        <v>174</v>
      </c>
      <c r="AU258" s="236" t="s">
        <v>87</v>
      </c>
      <c r="AV258" s="13" t="s">
        <v>87</v>
      </c>
      <c r="AW258" s="13" t="s">
        <v>38</v>
      </c>
      <c r="AX258" s="13" t="s">
        <v>77</v>
      </c>
      <c r="AY258" s="236" t="s">
        <v>161</v>
      </c>
    </row>
    <row r="259" s="13" customFormat="1">
      <c r="A259" s="13"/>
      <c r="B259" s="226"/>
      <c r="C259" s="227"/>
      <c r="D259" s="224" t="s">
        <v>174</v>
      </c>
      <c r="E259" s="228" t="s">
        <v>21</v>
      </c>
      <c r="F259" s="229" t="s">
        <v>1457</v>
      </c>
      <c r="G259" s="227"/>
      <c r="H259" s="230">
        <v>50.213999999999999</v>
      </c>
      <c r="I259" s="231"/>
      <c r="J259" s="227"/>
      <c r="K259" s="227"/>
      <c r="L259" s="232"/>
      <c r="M259" s="233"/>
      <c r="N259" s="234"/>
      <c r="O259" s="234"/>
      <c r="P259" s="234"/>
      <c r="Q259" s="234"/>
      <c r="R259" s="234"/>
      <c r="S259" s="234"/>
      <c r="T259" s="235"/>
      <c r="U259" s="13"/>
      <c r="V259" s="13"/>
      <c r="W259" s="13"/>
      <c r="X259" s="13"/>
      <c r="Y259" s="13"/>
      <c r="Z259" s="13"/>
      <c r="AA259" s="13"/>
      <c r="AB259" s="13"/>
      <c r="AC259" s="13"/>
      <c r="AD259" s="13"/>
      <c r="AE259" s="13"/>
      <c r="AT259" s="236" t="s">
        <v>174</v>
      </c>
      <c r="AU259" s="236" t="s">
        <v>87</v>
      </c>
      <c r="AV259" s="13" t="s">
        <v>87</v>
      </c>
      <c r="AW259" s="13" t="s">
        <v>38</v>
      </c>
      <c r="AX259" s="13" t="s">
        <v>77</v>
      </c>
      <c r="AY259" s="236" t="s">
        <v>161</v>
      </c>
    </row>
    <row r="260" s="13" customFormat="1">
      <c r="A260" s="13"/>
      <c r="B260" s="226"/>
      <c r="C260" s="227"/>
      <c r="D260" s="224" t="s">
        <v>174</v>
      </c>
      <c r="E260" s="228" t="s">
        <v>21</v>
      </c>
      <c r="F260" s="229" t="s">
        <v>1458</v>
      </c>
      <c r="G260" s="227"/>
      <c r="H260" s="230">
        <v>-11.742000000000001</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174</v>
      </c>
      <c r="AU260" s="236" t="s">
        <v>87</v>
      </c>
      <c r="AV260" s="13" t="s">
        <v>87</v>
      </c>
      <c r="AW260" s="13" t="s">
        <v>38</v>
      </c>
      <c r="AX260" s="13" t="s">
        <v>77</v>
      </c>
      <c r="AY260" s="236" t="s">
        <v>161</v>
      </c>
    </row>
    <row r="261" s="15" customFormat="1">
      <c r="A261" s="15"/>
      <c r="B261" s="258"/>
      <c r="C261" s="259"/>
      <c r="D261" s="224" t="s">
        <v>174</v>
      </c>
      <c r="E261" s="260" t="s">
        <v>21</v>
      </c>
      <c r="F261" s="261" t="s">
        <v>208</v>
      </c>
      <c r="G261" s="259"/>
      <c r="H261" s="262">
        <v>65.885000000000005</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174</v>
      </c>
      <c r="AU261" s="268" t="s">
        <v>87</v>
      </c>
      <c r="AV261" s="15" t="s">
        <v>185</v>
      </c>
      <c r="AW261" s="15" t="s">
        <v>38</v>
      </c>
      <c r="AX261" s="15" t="s">
        <v>77</v>
      </c>
      <c r="AY261" s="268" t="s">
        <v>161</v>
      </c>
    </row>
    <row r="262" s="13" customFormat="1">
      <c r="A262" s="13"/>
      <c r="B262" s="226"/>
      <c r="C262" s="227"/>
      <c r="D262" s="224" t="s">
        <v>174</v>
      </c>
      <c r="E262" s="228" t="s">
        <v>21</v>
      </c>
      <c r="F262" s="229" t="s">
        <v>1459</v>
      </c>
      <c r="G262" s="227"/>
      <c r="H262" s="230">
        <v>917.80999999999995</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174</v>
      </c>
      <c r="AU262" s="236" t="s">
        <v>87</v>
      </c>
      <c r="AV262" s="13" t="s">
        <v>87</v>
      </c>
      <c r="AW262" s="13" t="s">
        <v>38</v>
      </c>
      <c r="AX262" s="13" t="s">
        <v>77</v>
      </c>
      <c r="AY262" s="236" t="s">
        <v>161</v>
      </c>
    </row>
    <row r="263" s="14" customFormat="1">
      <c r="A263" s="14"/>
      <c r="B263" s="237"/>
      <c r="C263" s="238"/>
      <c r="D263" s="224" t="s">
        <v>174</v>
      </c>
      <c r="E263" s="239" t="s">
        <v>21</v>
      </c>
      <c r="F263" s="240" t="s">
        <v>177</v>
      </c>
      <c r="G263" s="238"/>
      <c r="H263" s="241">
        <v>983.69500000000005</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174</v>
      </c>
      <c r="AU263" s="247" t="s">
        <v>87</v>
      </c>
      <c r="AV263" s="14" t="s">
        <v>168</v>
      </c>
      <c r="AW263" s="14" t="s">
        <v>38</v>
      </c>
      <c r="AX263" s="14" t="s">
        <v>85</v>
      </c>
      <c r="AY263" s="247" t="s">
        <v>161</v>
      </c>
    </row>
    <row r="264" s="2" customFormat="1" ht="24.15" customHeight="1">
      <c r="A264" s="40"/>
      <c r="B264" s="41"/>
      <c r="C264" s="206" t="s">
        <v>322</v>
      </c>
      <c r="D264" s="206" t="s">
        <v>163</v>
      </c>
      <c r="E264" s="207" t="s">
        <v>1584</v>
      </c>
      <c r="F264" s="208" t="s">
        <v>1585</v>
      </c>
      <c r="G264" s="209" t="s">
        <v>188</v>
      </c>
      <c r="H264" s="210">
        <v>52.399999999999999</v>
      </c>
      <c r="I264" s="211"/>
      <c r="J264" s="212">
        <f>ROUND(I264*H264,2)</f>
        <v>0</v>
      </c>
      <c r="K264" s="208" t="s">
        <v>167</v>
      </c>
      <c r="L264" s="46"/>
      <c r="M264" s="213" t="s">
        <v>21</v>
      </c>
      <c r="N264" s="214" t="s">
        <v>48</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168</v>
      </c>
      <c r="AT264" s="217" t="s">
        <v>163</v>
      </c>
      <c r="AU264" s="217" t="s">
        <v>87</v>
      </c>
      <c r="AY264" s="19" t="s">
        <v>161</v>
      </c>
      <c r="BE264" s="218">
        <f>IF(N264="základní",J264,0)</f>
        <v>0</v>
      </c>
      <c r="BF264" s="218">
        <f>IF(N264="snížená",J264,0)</f>
        <v>0</v>
      </c>
      <c r="BG264" s="218">
        <f>IF(N264="zákl. přenesená",J264,0)</f>
        <v>0</v>
      </c>
      <c r="BH264" s="218">
        <f>IF(N264="sníž. přenesená",J264,0)</f>
        <v>0</v>
      </c>
      <c r="BI264" s="218">
        <f>IF(N264="nulová",J264,0)</f>
        <v>0</v>
      </c>
      <c r="BJ264" s="19" t="s">
        <v>85</v>
      </c>
      <c r="BK264" s="218">
        <f>ROUND(I264*H264,2)</f>
        <v>0</v>
      </c>
      <c r="BL264" s="19" t="s">
        <v>168</v>
      </c>
      <c r="BM264" s="217" t="s">
        <v>1586</v>
      </c>
    </row>
    <row r="265" s="2" customFormat="1">
      <c r="A265" s="40"/>
      <c r="B265" s="41"/>
      <c r="C265" s="42"/>
      <c r="D265" s="219" t="s">
        <v>170</v>
      </c>
      <c r="E265" s="42"/>
      <c r="F265" s="220" t="s">
        <v>1587</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170</v>
      </c>
      <c r="AU265" s="19" t="s">
        <v>87</v>
      </c>
    </row>
    <row r="266" s="2" customFormat="1">
      <c r="A266" s="40"/>
      <c r="B266" s="41"/>
      <c r="C266" s="42"/>
      <c r="D266" s="224" t="s">
        <v>172</v>
      </c>
      <c r="E266" s="42"/>
      <c r="F266" s="225" t="s">
        <v>1588</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172</v>
      </c>
      <c r="AU266" s="19" t="s">
        <v>87</v>
      </c>
    </row>
    <row r="267" s="13" customFormat="1">
      <c r="A267" s="13"/>
      <c r="B267" s="226"/>
      <c r="C267" s="227"/>
      <c r="D267" s="224" t="s">
        <v>174</v>
      </c>
      <c r="E267" s="228" t="s">
        <v>21</v>
      </c>
      <c r="F267" s="229" t="s">
        <v>1589</v>
      </c>
      <c r="G267" s="227"/>
      <c r="H267" s="230">
        <v>52.399999999999999</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174</v>
      </c>
      <c r="AU267" s="236" t="s">
        <v>87</v>
      </c>
      <c r="AV267" s="13" t="s">
        <v>87</v>
      </c>
      <c r="AW267" s="13" t="s">
        <v>38</v>
      </c>
      <c r="AX267" s="13" t="s">
        <v>85</v>
      </c>
      <c r="AY267" s="236" t="s">
        <v>161</v>
      </c>
    </row>
    <row r="268" s="2" customFormat="1" ht="24.15" customHeight="1">
      <c r="A268" s="40"/>
      <c r="B268" s="41"/>
      <c r="C268" s="206" t="s">
        <v>326</v>
      </c>
      <c r="D268" s="206" t="s">
        <v>163</v>
      </c>
      <c r="E268" s="207" t="s">
        <v>1590</v>
      </c>
      <c r="F268" s="208" t="s">
        <v>1591</v>
      </c>
      <c r="G268" s="209" t="s">
        <v>188</v>
      </c>
      <c r="H268" s="210">
        <v>52.399999999999999</v>
      </c>
      <c r="I268" s="211"/>
      <c r="J268" s="212">
        <f>ROUND(I268*H268,2)</f>
        <v>0</v>
      </c>
      <c r="K268" s="208" t="s">
        <v>167</v>
      </c>
      <c r="L268" s="46"/>
      <c r="M268" s="213" t="s">
        <v>21</v>
      </c>
      <c r="N268" s="214" t="s">
        <v>48</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168</v>
      </c>
      <c r="AT268" s="217" t="s">
        <v>163</v>
      </c>
      <c r="AU268" s="217" t="s">
        <v>87</v>
      </c>
      <c r="AY268" s="19" t="s">
        <v>161</v>
      </c>
      <c r="BE268" s="218">
        <f>IF(N268="základní",J268,0)</f>
        <v>0</v>
      </c>
      <c r="BF268" s="218">
        <f>IF(N268="snížená",J268,0)</f>
        <v>0</v>
      </c>
      <c r="BG268" s="218">
        <f>IF(N268="zákl. přenesená",J268,0)</f>
        <v>0</v>
      </c>
      <c r="BH268" s="218">
        <f>IF(N268="sníž. přenesená",J268,0)</f>
        <v>0</v>
      </c>
      <c r="BI268" s="218">
        <f>IF(N268="nulová",J268,0)</f>
        <v>0</v>
      </c>
      <c r="BJ268" s="19" t="s">
        <v>85</v>
      </c>
      <c r="BK268" s="218">
        <f>ROUND(I268*H268,2)</f>
        <v>0</v>
      </c>
      <c r="BL268" s="19" t="s">
        <v>168</v>
      </c>
      <c r="BM268" s="217" t="s">
        <v>1592</v>
      </c>
    </row>
    <row r="269" s="2" customFormat="1">
      <c r="A269" s="40"/>
      <c r="B269" s="41"/>
      <c r="C269" s="42"/>
      <c r="D269" s="219" t="s">
        <v>170</v>
      </c>
      <c r="E269" s="42"/>
      <c r="F269" s="220" t="s">
        <v>1593</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170</v>
      </c>
      <c r="AU269" s="19" t="s">
        <v>87</v>
      </c>
    </row>
    <row r="270" s="2" customFormat="1">
      <c r="A270" s="40"/>
      <c r="B270" s="41"/>
      <c r="C270" s="42"/>
      <c r="D270" s="224" t="s">
        <v>172</v>
      </c>
      <c r="E270" s="42"/>
      <c r="F270" s="225" t="s">
        <v>1594</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172</v>
      </c>
      <c r="AU270" s="19" t="s">
        <v>87</v>
      </c>
    </row>
    <row r="271" s="13" customFormat="1">
      <c r="A271" s="13"/>
      <c r="B271" s="226"/>
      <c r="C271" s="227"/>
      <c r="D271" s="224" t="s">
        <v>174</v>
      </c>
      <c r="E271" s="228" t="s">
        <v>21</v>
      </c>
      <c r="F271" s="229" t="s">
        <v>1589</v>
      </c>
      <c r="G271" s="227"/>
      <c r="H271" s="230">
        <v>52.399999999999999</v>
      </c>
      <c r="I271" s="231"/>
      <c r="J271" s="227"/>
      <c r="K271" s="227"/>
      <c r="L271" s="232"/>
      <c r="M271" s="233"/>
      <c r="N271" s="234"/>
      <c r="O271" s="234"/>
      <c r="P271" s="234"/>
      <c r="Q271" s="234"/>
      <c r="R271" s="234"/>
      <c r="S271" s="234"/>
      <c r="T271" s="235"/>
      <c r="U271" s="13"/>
      <c r="V271" s="13"/>
      <c r="W271" s="13"/>
      <c r="X271" s="13"/>
      <c r="Y271" s="13"/>
      <c r="Z271" s="13"/>
      <c r="AA271" s="13"/>
      <c r="AB271" s="13"/>
      <c r="AC271" s="13"/>
      <c r="AD271" s="13"/>
      <c r="AE271" s="13"/>
      <c r="AT271" s="236" t="s">
        <v>174</v>
      </c>
      <c r="AU271" s="236" t="s">
        <v>87</v>
      </c>
      <c r="AV271" s="13" t="s">
        <v>87</v>
      </c>
      <c r="AW271" s="13" t="s">
        <v>38</v>
      </c>
      <c r="AX271" s="13" t="s">
        <v>85</v>
      </c>
      <c r="AY271" s="236" t="s">
        <v>161</v>
      </c>
    </row>
    <row r="272" s="2" customFormat="1" ht="24.15" customHeight="1">
      <c r="A272" s="40"/>
      <c r="B272" s="41"/>
      <c r="C272" s="206" t="s">
        <v>332</v>
      </c>
      <c r="D272" s="206" t="s">
        <v>163</v>
      </c>
      <c r="E272" s="207" t="s">
        <v>1595</v>
      </c>
      <c r="F272" s="208" t="s">
        <v>1596</v>
      </c>
      <c r="G272" s="209" t="s">
        <v>188</v>
      </c>
      <c r="H272" s="210">
        <v>597.03999999999996</v>
      </c>
      <c r="I272" s="211"/>
      <c r="J272" s="212">
        <f>ROUND(I272*H272,2)</f>
        <v>0</v>
      </c>
      <c r="K272" s="208" t="s">
        <v>167</v>
      </c>
      <c r="L272" s="46"/>
      <c r="M272" s="213" t="s">
        <v>21</v>
      </c>
      <c r="N272" s="214" t="s">
        <v>48</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168</v>
      </c>
      <c r="AT272" s="217" t="s">
        <v>163</v>
      </c>
      <c r="AU272" s="217" t="s">
        <v>87</v>
      </c>
      <c r="AY272" s="19" t="s">
        <v>161</v>
      </c>
      <c r="BE272" s="218">
        <f>IF(N272="základní",J272,0)</f>
        <v>0</v>
      </c>
      <c r="BF272" s="218">
        <f>IF(N272="snížená",J272,0)</f>
        <v>0</v>
      </c>
      <c r="BG272" s="218">
        <f>IF(N272="zákl. přenesená",J272,0)</f>
        <v>0</v>
      </c>
      <c r="BH272" s="218">
        <f>IF(N272="sníž. přenesená",J272,0)</f>
        <v>0</v>
      </c>
      <c r="BI272" s="218">
        <f>IF(N272="nulová",J272,0)</f>
        <v>0</v>
      </c>
      <c r="BJ272" s="19" t="s">
        <v>85</v>
      </c>
      <c r="BK272" s="218">
        <f>ROUND(I272*H272,2)</f>
        <v>0</v>
      </c>
      <c r="BL272" s="19" t="s">
        <v>168</v>
      </c>
      <c r="BM272" s="217" t="s">
        <v>1597</v>
      </c>
    </row>
    <row r="273" s="2" customFormat="1">
      <c r="A273" s="40"/>
      <c r="B273" s="41"/>
      <c r="C273" s="42"/>
      <c r="D273" s="219" t="s">
        <v>170</v>
      </c>
      <c r="E273" s="42"/>
      <c r="F273" s="220" t="s">
        <v>1598</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170</v>
      </c>
      <c r="AU273" s="19" t="s">
        <v>87</v>
      </c>
    </row>
    <row r="274" s="2" customFormat="1">
      <c r="A274" s="40"/>
      <c r="B274" s="41"/>
      <c r="C274" s="42"/>
      <c r="D274" s="224" t="s">
        <v>172</v>
      </c>
      <c r="E274" s="42"/>
      <c r="F274" s="225" t="s">
        <v>1594</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172</v>
      </c>
      <c r="AU274" s="19" t="s">
        <v>87</v>
      </c>
    </row>
    <row r="275" s="13" customFormat="1">
      <c r="A275" s="13"/>
      <c r="B275" s="226"/>
      <c r="C275" s="227"/>
      <c r="D275" s="224" t="s">
        <v>174</v>
      </c>
      <c r="E275" s="228" t="s">
        <v>21</v>
      </c>
      <c r="F275" s="229" t="s">
        <v>1599</v>
      </c>
      <c r="G275" s="227"/>
      <c r="H275" s="230">
        <v>597.03999999999996</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174</v>
      </c>
      <c r="AU275" s="236" t="s">
        <v>87</v>
      </c>
      <c r="AV275" s="13" t="s">
        <v>87</v>
      </c>
      <c r="AW275" s="13" t="s">
        <v>38</v>
      </c>
      <c r="AX275" s="13" t="s">
        <v>85</v>
      </c>
      <c r="AY275" s="236" t="s">
        <v>161</v>
      </c>
    </row>
    <row r="276" s="2" customFormat="1" ht="16.5" customHeight="1">
      <c r="A276" s="40"/>
      <c r="B276" s="41"/>
      <c r="C276" s="248" t="s">
        <v>336</v>
      </c>
      <c r="D276" s="248" t="s">
        <v>178</v>
      </c>
      <c r="E276" s="249" t="s">
        <v>1600</v>
      </c>
      <c r="F276" s="250" t="s">
        <v>1601</v>
      </c>
      <c r="G276" s="251" t="s">
        <v>567</v>
      </c>
      <c r="H276" s="252">
        <v>12.989000000000001</v>
      </c>
      <c r="I276" s="253"/>
      <c r="J276" s="254">
        <f>ROUND(I276*H276,2)</f>
        <v>0</v>
      </c>
      <c r="K276" s="250" t="s">
        <v>167</v>
      </c>
      <c r="L276" s="255"/>
      <c r="M276" s="256" t="s">
        <v>21</v>
      </c>
      <c r="N276" s="257" t="s">
        <v>48</v>
      </c>
      <c r="O276" s="86"/>
      <c r="P276" s="215">
        <f>O276*H276</f>
        <v>0</v>
      </c>
      <c r="Q276" s="215">
        <v>0.001</v>
      </c>
      <c r="R276" s="215">
        <f>Q276*H276</f>
        <v>0.012989000000000001</v>
      </c>
      <c r="S276" s="215">
        <v>0</v>
      </c>
      <c r="T276" s="216">
        <f>S276*H276</f>
        <v>0</v>
      </c>
      <c r="U276" s="40"/>
      <c r="V276" s="40"/>
      <c r="W276" s="40"/>
      <c r="X276" s="40"/>
      <c r="Y276" s="40"/>
      <c r="Z276" s="40"/>
      <c r="AA276" s="40"/>
      <c r="AB276" s="40"/>
      <c r="AC276" s="40"/>
      <c r="AD276" s="40"/>
      <c r="AE276" s="40"/>
      <c r="AR276" s="217" t="s">
        <v>181</v>
      </c>
      <c r="AT276" s="217" t="s">
        <v>178</v>
      </c>
      <c r="AU276" s="217" t="s">
        <v>87</v>
      </c>
      <c r="AY276" s="19" t="s">
        <v>161</v>
      </c>
      <c r="BE276" s="218">
        <f>IF(N276="základní",J276,0)</f>
        <v>0</v>
      </c>
      <c r="BF276" s="218">
        <f>IF(N276="snížená",J276,0)</f>
        <v>0</v>
      </c>
      <c r="BG276" s="218">
        <f>IF(N276="zákl. přenesená",J276,0)</f>
        <v>0</v>
      </c>
      <c r="BH276" s="218">
        <f>IF(N276="sníž. přenesená",J276,0)</f>
        <v>0</v>
      </c>
      <c r="BI276" s="218">
        <f>IF(N276="nulová",J276,0)</f>
        <v>0</v>
      </c>
      <c r="BJ276" s="19" t="s">
        <v>85</v>
      </c>
      <c r="BK276" s="218">
        <f>ROUND(I276*H276,2)</f>
        <v>0</v>
      </c>
      <c r="BL276" s="19" t="s">
        <v>168</v>
      </c>
      <c r="BM276" s="217" t="s">
        <v>1602</v>
      </c>
    </row>
    <row r="277" s="13" customFormat="1">
      <c r="A277" s="13"/>
      <c r="B277" s="226"/>
      <c r="C277" s="227"/>
      <c r="D277" s="224" t="s">
        <v>174</v>
      </c>
      <c r="E277" s="228" t="s">
        <v>21</v>
      </c>
      <c r="F277" s="229" t="s">
        <v>1603</v>
      </c>
      <c r="G277" s="227"/>
      <c r="H277" s="230">
        <v>1.048</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174</v>
      </c>
      <c r="AU277" s="236" t="s">
        <v>87</v>
      </c>
      <c r="AV277" s="13" t="s">
        <v>87</v>
      </c>
      <c r="AW277" s="13" t="s">
        <v>38</v>
      </c>
      <c r="AX277" s="13" t="s">
        <v>77</v>
      </c>
      <c r="AY277" s="236" t="s">
        <v>161</v>
      </c>
    </row>
    <row r="278" s="13" customFormat="1">
      <c r="A278" s="13"/>
      <c r="B278" s="226"/>
      <c r="C278" s="227"/>
      <c r="D278" s="224" t="s">
        <v>174</v>
      </c>
      <c r="E278" s="228" t="s">
        <v>21</v>
      </c>
      <c r="F278" s="229" t="s">
        <v>1604</v>
      </c>
      <c r="G278" s="227"/>
      <c r="H278" s="230">
        <v>11.941000000000001</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174</v>
      </c>
      <c r="AU278" s="236" t="s">
        <v>87</v>
      </c>
      <c r="AV278" s="13" t="s">
        <v>87</v>
      </c>
      <c r="AW278" s="13" t="s">
        <v>38</v>
      </c>
      <c r="AX278" s="13" t="s">
        <v>77</v>
      </c>
      <c r="AY278" s="236" t="s">
        <v>161</v>
      </c>
    </row>
    <row r="279" s="14" customFormat="1">
      <c r="A279" s="14"/>
      <c r="B279" s="237"/>
      <c r="C279" s="238"/>
      <c r="D279" s="224" t="s">
        <v>174</v>
      </c>
      <c r="E279" s="239" t="s">
        <v>21</v>
      </c>
      <c r="F279" s="240" t="s">
        <v>177</v>
      </c>
      <c r="G279" s="238"/>
      <c r="H279" s="241">
        <v>12.989000000000001</v>
      </c>
      <c r="I279" s="242"/>
      <c r="J279" s="238"/>
      <c r="K279" s="238"/>
      <c r="L279" s="243"/>
      <c r="M279" s="244"/>
      <c r="N279" s="245"/>
      <c r="O279" s="245"/>
      <c r="P279" s="245"/>
      <c r="Q279" s="245"/>
      <c r="R279" s="245"/>
      <c r="S279" s="245"/>
      <c r="T279" s="246"/>
      <c r="U279" s="14"/>
      <c r="V279" s="14"/>
      <c r="W279" s="14"/>
      <c r="X279" s="14"/>
      <c r="Y279" s="14"/>
      <c r="Z279" s="14"/>
      <c r="AA279" s="14"/>
      <c r="AB279" s="14"/>
      <c r="AC279" s="14"/>
      <c r="AD279" s="14"/>
      <c r="AE279" s="14"/>
      <c r="AT279" s="247" t="s">
        <v>174</v>
      </c>
      <c r="AU279" s="247" t="s">
        <v>87</v>
      </c>
      <c r="AV279" s="14" t="s">
        <v>168</v>
      </c>
      <c r="AW279" s="14" t="s">
        <v>38</v>
      </c>
      <c r="AX279" s="14" t="s">
        <v>85</v>
      </c>
      <c r="AY279" s="247" t="s">
        <v>161</v>
      </c>
    </row>
    <row r="280" s="2" customFormat="1" ht="24.15" customHeight="1">
      <c r="A280" s="40"/>
      <c r="B280" s="41"/>
      <c r="C280" s="206" t="s">
        <v>342</v>
      </c>
      <c r="D280" s="206" t="s">
        <v>163</v>
      </c>
      <c r="E280" s="207" t="s">
        <v>1605</v>
      </c>
      <c r="F280" s="208" t="s">
        <v>1606</v>
      </c>
      <c r="G280" s="209" t="s">
        <v>188</v>
      </c>
      <c r="H280" s="210">
        <v>597.03999999999996</v>
      </c>
      <c r="I280" s="211"/>
      <c r="J280" s="212">
        <f>ROUND(I280*H280,2)</f>
        <v>0</v>
      </c>
      <c r="K280" s="208" t="s">
        <v>167</v>
      </c>
      <c r="L280" s="46"/>
      <c r="M280" s="213" t="s">
        <v>21</v>
      </c>
      <c r="N280" s="214" t="s">
        <v>48</v>
      </c>
      <c r="O280" s="86"/>
      <c r="P280" s="215">
        <f>O280*H280</f>
        <v>0</v>
      </c>
      <c r="Q280" s="215">
        <v>0</v>
      </c>
      <c r="R280" s="215">
        <f>Q280*H280</f>
        <v>0</v>
      </c>
      <c r="S280" s="215">
        <v>0</v>
      </c>
      <c r="T280" s="216">
        <f>S280*H280</f>
        <v>0</v>
      </c>
      <c r="U280" s="40"/>
      <c r="V280" s="40"/>
      <c r="W280" s="40"/>
      <c r="X280" s="40"/>
      <c r="Y280" s="40"/>
      <c r="Z280" s="40"/>
      <c r="AA280" s="40"/>
      <c r="AB280" s="40"/>
      <c r="AC280" s="40"/>
      <c r="AD280" s="40"/>
      <c r="AE280" s="40"/>
      <c r="AR280" s="217" t="s">
        <v>168</v>
      </c>
      <c r="AT280" s="217" t="s">
        <v>163</v>
      </c>
      <c r="AU280" s="217" t="s">
        <v>87</v>
      </c>
      <c r="AY280" s="19" t="s">
        <v>161</v>
      </c>
      <c r="BE280" s="218">
        <f>IF(N280="základní",J280,0)</f>
        <v>0</v>
      </c>
      <c r="BF280" s="218">
        <f>IF(N280="snížená",J280,0)</f>
        <v>0</v>
      </c>
      <c r="BG280" s="218">
        <f>IF(N280="zákl. přenesená",J280,0)</f>
        <v>0</v>
      </c>
      <c r="BH280" s="218">
        <f>IF(N280="sníž. přenesená",J280,0)</f>
        <v>0</v>
      </c>
      <c r="BI280" s="218">
        <f>IF(N280="nulová",J280,0)</f>
        <v>0</v>
      </c>
      <c r="BJ280" s="19" t="s">
        <v>85</v>
      </c>
      <c r="BK280" s="218">
        <f>ROUND(I280*H280,2)</f>
        <v>0</v>
      </c>
      <c r="BL280" s="19" t="s">
        <v>168</v>
      </c>
      <c r="BM280" s="217" t="s">
        <v>1607</v>
      </c>
    </row>
    <row r="281" s="2" customFormat="1">
      <c r="A281" s="40"/>
      <c r="B281" s="41"/>
      <c r="C281" s="42"/>
      <c r="D281" s="219" t="s">
        <v>170</v>
      </c>
      <c r="E281" s="42"/>
      <c r="F281" s="220" t="s">
        <v>1608</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170</v>
      </c>
      <c r="AU281" s="19" t="s">
        <v>87</v>
      </c>
    </row>
    <row r="282" s="2" customFormat="1">
      <c r="A282" s="40"/>
      <c r="B282" s="41"/>
      <c r="C282" s="42"/>
      <c r="D282" s="224" t="s">
        <v>172</v>
      </c>
      <c r="E282" s="42"/>
      <c r="F282" s="225" t="s">
        <v>1588</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172</v>
      </c>
      <c r="AU282" s="19" t="s">
        <v>87</v>
      </c>
    </row>
    <row r="283" s="13" customFormat="1">
      <c r="A283" s="13"/>
      <c r="B283" s="226"/>
      <c r="C283" s="227"/>
      <c r="D283" s="224" t="s">
        <v>174</v>
      </c>
      <c r="E283" s="228" t="s">
        <v>21</v>
      </c>
      <c r="F283" s="229" t="s">
        <v>1609</v>
      </c>
      <c r="G283" s="227"/>
      <c r="H283" s="230">
        <v>597.03999999999996</v>
      </c>
      <c r="I283" s="231"/>
      <c r="J283" s="227"/>
      <c r="K283" s="227"/>
      <c r="L283" s="232"/>
      <c r="M283" s="233"/>
      <c r="N283" s="234"/>
      <c r="O283" s="234"/>
      <c r="P283" s="234"/>
      <c r="Q283" s="234"/>
      <c r="R283" s="234"/>
      <c r="S283" s="234"/>
      <c r="T283" s="235"/>
      <c r="U283" s="13"/>
      <c r="V283" s="13"/>
      <c r="W283" s="13"/>
      <c r="X283" s="13"/>
      <c r="Y283" s="13"/>
      <c r="Z283" s="13"/>
      <c r="AA283" s="13"/>
      <c r="AB283" s="13"/>
      <c r="AC283" s="13"/>
      <c r="AD283" s="13"/>
      <c r="AE283" s="13"/>
      <c r="AT283" s="236" t="s">
        <v>174</v>
      </c>
      <c r="AU283" s="236" t="s">
        <v>87</v>
      </c>
      <c r="AV283" s="13" t="s">
        <v>87</v>
      </c>
      <c r="AW283" s="13" t="s">
        <v>38</v>
      </c>
      <c r="AX283" s="13" t="s">
        <v>85</v>
      </c>
      <c r="AY283" s="236" t="s">
        <v>161</v>
      </c>
    </row>
    <row r="284" s="2" customFormat="1" ht="16.5" customHeight="1">
      <c r="A284" s="40"/>
      <c r="B284" s="41"/>
      <c r="C284" s="206" t="s">
        <v>346</v>
      </c>
      <c r="D284" s="206" t="s">
        <v>163</v>
      </c>
      <c r="E284" s="207" t="s">
        <v>1036</v>
      </c>
      <c r="F284" s="208" t="s">
        <v>1037</v>
      </c>
      <c r="G284" s="209" t="s">
        <v>956</v>
      </c>
      <c r="H284" s="210">
        <v>2448.297</v>
      </c>
      <c r="I284" s="211"/>
      <c r="J284" s="212">
        <f>ROUND(I284*H284,2)</f>
        <v>0</v>
      </c>
      <c r="K284" s="208" t="s">
        <v>21</v>
      </c>
      <c r="L284" s="46"/>
      <c r="M284" s="213" t="s">
        <v>21</v>
      </c>
      <c r="N284" s="214" t="s">
        <v>48</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168</v>
      </c>
      <c r="AT284" s="217" t="s">
        <v>163</v>
      </c>
      <c r="AU284" s="217" t="s">
        <v>87</v>
      </c>
      <c r="AY284" s="19" t="s">
        <v>161</v>
      </c>
      <c r="BE284" s="218">
        <f>IF(N284="základní",J284,0)</f>
        <v>0</v>
      </c>
      <c r="BF284" s="218">
        <f>IF(N284="snížená",J284,0)</f>
        <v>0</v>
      </c>
      <c r="BG284" s="218">
        <f>IF(N284="zákl. přenesená",J284,0)</f>
        <v>0</v>
      </c>
      <c r="BH284" s="218">
        <f>IF(N284="sníž. přenesená",J284,0)</f>
        <v>0</v>
      </c>
      <c r="BI284" s="218">
        <f>IF(N284="nulová",J284,0)</f>
        <v>0</v>
      </c>
      <c r="BJ284" s="19" t="s">
        <v>85</v>
      </c>
      <c r="BK284" s="218">
        <f>ROUND(I284*H284,2)</f>
        <v>0</v>
      </c>
      <c r="BL284" s="19" t="s">
        <v>168</v>
      </c>
      <c r="BM284" s="217" t="s">
        <v>1610</v>
      </c>
    </row>
    <row r="285" s="13" customFormat="1">
      <c r="A285" s="13"/>
      <c r="B285" s="226"/>
      <c r="C285" s="227"/>
      <c r="D285" s="224" t="s">
        <v>174</v>
      </c>
      <c r="E285" s="228" t="s">
        <v>21</v>
      </c>
      <c r="F285" s="229" t="s">
        <v>1611</v>
      </c>
      <c r="G285" s="227"/>
      <c r="H285" s="230">
        <v>11.742000000000001</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174</v>
      </c>
      <c r="AU285" s="236" t="s">
        <v>87</v>
      </c>
      <c r="AV285" s="13" t="s">
        <v>87</v>
      </c>
      <c r="AW285" s="13" t="s">
        <v>38</v>
      </c>
      <c r="AX285" s="13" t="s">
        <v>77</v>
      </c>
      <c r="AY285" s="236" t="s">
        <v>161</v>
      </c>
    </row>
    <row r="286" s="13" customFormat="1">
      <c r="A286" s="13"/>
      <c r="B286" s="226"/>
      <c r="C286" s="227"/>
      <c r="D286" s="224" t="s">
        <v>174</v>
      </c>
      <c r="E286" s="228" t="s">
        <v>21</v>
      </c>
      <c r="F286" s="229" t="s">
        <v>1493</v>
      </c>
      <c r="G286" s="227"/>
      <c r="H286" s="230">
        <v>43.225000000000001</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174</v>
      </c>
      <c r="AU286" s="236" t="s">
        <v>87</v>
      </c>
      <c r="AV286" s="13" t="s">
        <v>87</v>
      </c>
      <c r="AW286" s="13" t="s">
        <v>38</v>
      </c>
      <c r="AX286" s="13" t="s">
        <v>77</v>
      </c>
      <c r="AY286" s="236" t="s">
        <v>161</v>
      </c>
    </row>
    <row r="287" s="15" customFormat="1">
      <c r="A287" s="15"/>
      <c r="B287" s="258"/>
      <c r="C287" s="259"/>
      <c r="D287" s="224" t="s">
        <v>174</v>
      </c>
      <c r="E287" s="260" t="s">
        <v>21</v>
      </c>
      <c r="F287" s="261" t="s">
        <v>208</v>
      </c>
      <c r="G287" s="259"/>
      <c r="H287" s="262">
        <v>54.966999999999999</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174</v>
      </c>
      <c r="AU287" s="268" t="s">
        <v>87</v>
      </c>
      <c r="AV287" s="15" t="s">
        <v>185</v>
      </c>
      <c r="AW287" s="15" t="s">
        <v>38</v>
      </c>
      <c r="AX287" s="15" t="s">
        <v>77</v>
      </c>
      <c r="AY287" s="268" t="s">
        <v>161</v>
      </c>
    </row>
    <row r="288" s="13" customFormat="1">
      <c r="A288" s="13"/>
      <c r="B288" s="226"/>
      <c r="C288" s="227"/>
      <c r="D288" s="224" t="s">
        <v>174</v>
      </c>
      <c r="E288" s="228" t="s">
        <v>21</v>
      </c>
      <c r="F288" s="229" t="s">
        <v>1485</v>
      </c>
      <c r="G288" s="227"/>
      <c r="H288" s="230">
        <v>2262.7600000000002</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174</v>
      </c>
      <c r="AU288" s="236" t="s">
        <v>87</v>
      </c>
      <c r="AV288" s="13" t="s">
        <v>87</v>
      </c>
      <c r="AW288" s="13" t="s">
        <v>38</v>
      </c>
      <c r="AX288" s="13" t="s">
        <v>77</v>
      </c>
      <c r="AY288" s="236" t="s">
        <v>161</v>
      </c>
    </row>
    <row r="289" s="13" customFormat="1">
      <c r="A289" s="13"/>
      <c r="B289" s="226"/>
      <c r="C289" s="227"/>
      <c r="D289" s="224" t="s">
        <v>174</v>
      </c>
      <c r="E289" s="228" t="s">
        <v>21</v>
      </c>
      <c r="F289" s="229" t="s">
        <v>1486</v>
      </c>
      <c r="G289" s="227"/>
      <c r="H289" s="230">
        <v>710.88</v>
      </c>
      <c r="I289" s="231"/>
      <c r="J289" s="227"/>
      <c r="K289" s="227"/>
      <c r="L289" s="232"/>
      <c r="M289" s="233"/>
      <c r="N289" s="234"/>
      <c r="O289" s="234"/>
      <c r="P289" s="234"/>
      <c r="Q289" s="234"/>
      <c r="R289" s="234"/>
      <c r="S289" s="234"/>
      <c r="T289" s="235"/>
      <c r="U289" s="13"/>
      <c r="V289" s="13"/>
      <c r="W289" s="13"/>
      <c r="X289" s="13"/>
      <c r="Y289" s="13"/>
      <c r="Z289" s="13"/>
      <c r="AA289" s="13"/>
      <c r="AB289" s="13"/>
      <c r="AC289" s="13"/>
      <c r="AD289" s="13"/>
      <c r="AE289" s="13"/>
      <c r="AT289" s="236" t="s">
        <v>174</v>
      </c>
      <c r="AU289" s="236" t="s">
        <v>87</v>
      </c>
      <c r="AV289" s="13" t="s">
        <v>87</v>
      </c>
      <c r="AW289" s="13" t="s">
        <v>38</v>
      </c>
      <c r="AX289" s="13" t="s">
        <v>77</v>
      </c>
      <c r="AY289" s="236" t="s">
        <v>161</v>
      </c>
    </row>
    <row r="290" s="13" customFormat="1">
      <c r="A290" s="13"/>
      <c r="B290" s="226"/>
      <c r="C290" s="227"/>
      <c r="D290" s="224" t="s">
        <v>174</v>
      </c>
      <c r="E290" s="228" t="s">
        <v>21</v>
      </c>
      <c r="F290" s="229" t="s">
        <v>1487</v>
      </c>
      <c r="G290" s="227"/>
      <c r="H290" s="230">
        <v>337.5</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174</v>
      </c>
      <c r="AU290" s="236" t="s">
        <v>87</v>
      </c>
      <c r="AV290" s="13" t="s">
        <v>87</v>
      </c>
      <c r="AW290" s="13" t="s">
        <v>38</v>
      </c>
      <c r="AX290" s="13" t="s">
        <v>77</v>
      </c>
      <c r="AY290" s="236" t="s">
        <v>161</v>
      </c>
    </row>
    <row r="291" s="13" customFormat="1">
      <c r="A291" s="13"/>
      <c r="B291" s="226"/>
      <c r="C291" s="227"/>
      <c r="D291" s="224" t="s">
        <v>174</v>
      </c>
      <c r="E291" s="228" t="s">
        <v>21</v>
      </c>
      <c r="F291" s="229" t="s">
        <v>1612</v>
      </c>
      <c r="G291" s="227"/>
      <c r="H291" s="230">
        <v>-917.80999999999995</v>
      </c>
      <c r="I291" s="231"/>
      <c r="J291" s="227"/>
      <c r="K291" s="227"/>
      <c r="L291" s="232"/>
      <c r="M291" s="233"/>
      <c r="N291" s="234"/>
      <c r="O291" s="234"/>
      <c r="P291" s="234"/>
      <c r="Q291" s="234"/>
      <c r="R291" s="234"/>
      <c r="S291" s="234"/>
      <c r="T291" s="235"/>
      <c r="U291" s="13"/>
      <c r="V291" s="13"/>
      <c r="W291" s="13"/>
      <c r="X291" s="13"/>
      <c r="Y291" s="13"/>
      <c r="Z291" s="13"/>
      <c r="AA291" s="13"/>
      <c r="AB291" s="13"/>
      <c r="AC291" s="13"/>
      <c r="AD291" s="13"/>
      <c r="AE291" s="13"/>
      <c r="AT291" s="236" t="s">
        <v>174</v>
      </c>
      <c r="AU291" s="236" t="s">
        <v>87</v>
      </c>
      <c r="AV291" s="13" t="s">
        <v>87</v>
      </c>
      <c r="AW291" s="13" t="s">
        <v>38</v>
      </c>
      <c r="AX291" s="13" t="s">
        <v>77</v>
      </c>
      <c r="AY291" s="236" t="s">
        <v>161</v>
      </c>
    </row>
    <row r="292" s="14" customFormat="1">
      <c r="A292" s="14"/>
      <c r="B292" s="237"/>
      <c r="C292" s="238"/>
      <c r="D292" s="224" t="s">
        <v>174</v>
      </c>
      <c r="E292" s="239" t="s">
        <v>21</v>
      </c>
      <c r="F292" s="240" t="s">
        <v>177</v>
      </c>
      <c r="G292" s="238"/>
      <c r="H292" s="241">
        <v>2448.297</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174</v>
      </c>
      <c r="AU292" s="247" t="s">
        <v>87</v>
      </c>
      <c r="AV292" s="14" t="s">
        <v>168</v>
      </c>
      <c r="AW292" s="14" t="s">
        <v>38</v>
      </c>
      <c r="AX292" s="14" t="s">
        <v>85</v>
      </c>
      <c r="AY292" s="247" t="s">
        <v>161</v>
      </c>
    </row>
    <row r="293" s="12" customFormat="1" ht="22.8" customHeight="1">
      <c r="A293" s="12"/>
      <c r="B293" s="190"/>
      <c r="C293" s="191"/>
      <c r="D293" s="192" t="s">
        <v>76</v>
      </c>
      <c r="E293" s="204" t="s">
        <v>87</v>
      </c>
      <c r="F293" s="204" t="s">
        <v>162</v>
      </c>
      <c r="G293" s="191"/>
      <c r="H293" s="191"/>
      <c r="I293" s="194"/>
      <c r="J293" s="205">
        <f>BK293</f>
        <v>0</v>
      </c>
      <c r="K293" s="191"/>
      <c r="L293" s="196"/>
      <c r="M293" s="197"/>
      <c r="N293" s="198"/>
      <c r="O293" s="198"/>
      <c r="P293" s="199">
        <f>SUM(P294:P309)</f>
        <v>0</v>
      </c>
      <c r="Q293" s="198"/>
      <c r="R293" s="199">
        <f>SUM(R294:R309)</f>
        <v>0.12777318000000001</v>
      </c>
      <c r="S293" s="198"/>
      <c r="T293" s="200">
        <f>SUM(T294:T309)</f>
        <v>0</v>
      </c>
      <c r="U293" s="12"/>
      <c r="V293" s="12"/>
      <c r="W293" s="12"/>
      <c r="X293" s="12"/>
      <c r="Y293" s="12"/>
      <c r="Z293" s="12"/>
      <c r="AA293" s="12"/>
      <c r="AB293" s="12"/>
      <c r="AC293" s="12"/>
      <c r="AD293" s="12"/>
      <c r="AE293" s="12"/>
      <c r="AR293" s="201" t="s">
        <v>85</v>
      </c>
      <c r="AT293" s="202" t="s">
        <v>76</v>
      </c>
      <c r="AU293" s="202" t="s">
        <v>85</v>
      </c>
      <c r="AY293" s="201" t="s">
        <v>161</v>
      </c>
      <c r="BK293" s="203">
        <f>SUM(BK294:BK309)</f>
        <v>0</v>
      </c>
    </row>
    <row r="294" s="2" customFormat="1" ht="16.5" customHeight="1">
      <c r="A294" s="40"/>
      <c r="B294" s="41"/>
      <c r="C294" s="206" t="s">
        <v>351</v>
      </c>
      <c r="D294" s="206" t="s">
        <v>163</v>
      </c>
      <c r="E294" s="207" t="s">
        <v>164</v>
      </c>
      <c r="F294" s="208" t="s">
        <v>165</v>
      </c>
      <c r="G294" s="209" t="s">
        <v>166</v>
      </c>
      <c r="H294" s="210">
        <v>0.218</v>
      </c>
      <c r="I294" s="211"/>
      <c r="J294" s="212">
        <f>ROUND(I294*H294,2)</f>
        <v>0</v>
      </c>
      <c r="K294" s="208" t="s">
        <v>167</v>
      </c>
      <c r="L294" s="46"/>
      <c r="M294" s="213" t="s">
        <v>21</v>
      </c>
      <c r="N294" s="214" t="s">
        <v>48</v>
      </c>
      <c r="O294" s="86"/>
      <c r="P294" s="215">
        <f>O294*H294</f>
        <v>0</v>
      </c>
      <c r="Q294" s="215">
        <v>0.099510000000000001</v>
      </c>
      <c r="R294" s="215">
        <f>Q294*H294</f>
        <v>0.021693179999999999</v>
      </c>
      <c r="S294" s="215">
        <v>0</v>
      </c>
      <c r="T294" s="216">
        <f>S294*H294</f>
        <v>0</v>
      </c>
      <c r="U294" s="40"/>
      <c r="V294" s="40"/>
      <c r="W294" s="40"/>
      <c r="X294" s="40"/>
      <c r="Y294" s="40"/>
      <c r="Z294" s="40"/>
      <c r="AA294" s="40"/>
      <c r="AB294" s="40"/>
      <c r="AC294" s="40"/>
      <c r="AD294" s="40"/>
      <c r="AE294" s="40"/>
      <c r="AR294" s="217" t="s">
        <v>168</v>
      </c>
      <c r="AT294" s="217" t="s">
        <v>163</v>
      </c>
      <c r="AU294" s="217" t="s">
        <v>87</v>
      </c>
      <c r="AY294" s="19" t="s">
        <v>161</v>
      </c>
      <c r="BE294" s="218">
        <f>IF(N294="základní",J294,0)</f>
        <v>0</v>
      </c>
      <c r="BF294" s="218">
        <f>IF(N294="snížená",J294,0)</f>
        <v>0</v>
      </c>
      <c r="BG294" s="218">
        <f>IF(N294="zákl. přenesená",J294,0)</f>
        <v>0</v>
      </c>
      <c r="BH294" s="218">
        <f>IF(N294="sníž. přenesená",J294,0)</f>
        <v>0</v>
      </c>
      <c r="BI294" s="218">
        <f>IF(N294="nulová",J294,0)</f>
        <v>0</v>
      </c>
      <c r="BJ294" s="19" t="s">
        <v>85</v>
      </c>
      <c r="BK294" s="218">
        <f>ROUND(I294*H294,2)</f>
        <v>0</v>
      </c>
      <c r="BL294" s="19" t="s">
        <v>168</v>
      </c>
      <c r="BM294" s="217" t="s">
        <v>1613</v>
      </c>
    </row>
    <row r="295" s="2" customFormat="1">
      <c r="A295" s="40"/>
      <c r="B295" s="41"/>
      <c r="C295" s="42"/>
      <c r="D295" s="219" t="s">
        <v>170</v>
      </c>
      <c r="E295" s="42"/>
      <c r="F295" s="220" t="s">
        <v>171</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170</v>
      </c>
      <c r="AU295" s="19" t="s">
        <v>87</v>
      </c>
    </row>
    <row r="296" s="2" customFormat="1">
      <c r="A296" s="40"/>
      <c r="B296" s="41"/>
      <c r="C296" s="42"/>
      <c r="D296" s="224" t="s">
        <v>172</v>
      </c>
      <c r="E296" s="42"/>
      <c r="F296" s="225" t="s">
        <v>173</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172</v>
      </c>
      <c r="AU296" s="19" t="s">
        <v>87</v>
      </c>
    </row>
    <row r="297" s="13" customFormat="1">
      <c r="A297" s="13"/>
      <c r="B297" s="226"/>
      <c r="C297" s="227"/>
      <c r="D297" s="224" t="s">
        <v>174</v>
      </c>
      <c r="E297" s="228" t="s">
        <v>21</v>
      </c>
      <c r="F297" s="229" t="s">
        <v>1614</v>
      </c>
      <c r="G297" s="227"/>
      <c r="H297" s="230">
        <v>0.113</v>
      </c>
      <c r="I297" s="231"/>
      <c r="J297" s="227"/>
      <c r="K297" s="227"/>
      <c r="L297" s="232"/>
      <c r="M297" s="233"/>
      <c r="N297" s="234"/>
      <c r="O297" s="234"/>
      <c r="P297" s="234"/>
      <c r="Q297" s="234"/>
      <c r="R297" s="234"/>
      <c r="S297" s="234"/>
      <c r="T297" s="235"/>
      <c r="U297" s="13"/>
      <c r="V297" s="13"/>
      <c r="W297" s="13"/>
      <c r="X297" s="13"/>
      <c r="Y297" s="13"/>
      <c r="Z297" s="13"/>
      <c r="AA297" s="13"/>
      <c r="AB297" s="13"/>
      <c r="AC297" s="13"/>
      <c r="AD297" s="13"/>
      <c r="AE297" s="13"/>
      <c r="AT297" s="236" t="s">
        <v>174</v>
      </c>
      <c r="AU297" s="236" t="s">
        <v>87</v>
      </c>
      <c r="AV297" s="13" t="s">
        <v>87</v>
      </c>
      <c r="AW297" s="13" t="s">
        <v>38</v>
      </c>
      <c r="AX297" s="13" t="s">
        <v>77</v>
      </c>
      <c r="AY297" s="236" t="s">
        <v>161</v>
      </c>
    </row>
    <row r="298" s="13" customFormat="1">
      <c r="A298" s="13"/>
      <c r="B298" s="226"/>
      <c r="C298" s="227"/>
      <c r="D298" s="224" t="s">
        <v>174</v>
      </c>
      <c r="E298" s="228" t="s">
        <v>21</v>
      </c>
      <c r="F298" s="229" t="s">
        <v>1615</v>
      </c>
      <c r="G298" s="227"/>
      <c r="H298" s="230">
        <v>0.105</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174</v>
      </c>
      <c r="AU298" s="236" t="s">
        <v>87</v>
      </c>
      <c r="AV298" s="13" t="s">
        <v>87</v>
      </c>
      <c r="AW298" s="13" t="s">
        <v>38</v>
      </c>
      <c r="AX298" s="13" t="s">
        <v>77</v>
      </c>
      <c r="AY298" s="236" t="s">
        <v>161</v>
      </c>
    </row>
    <row r="299" s="14" customFormat="1">
      <c r="A299" s="14"/>
      <c r="B299" s="237"/>
      <c r="C299" s="238"/>
      <c r="D299" s="224" t="s">
        <v>174</v>
      </c>
      <c r="E299" s="239" t="s">
        <v>21</v>
      </c>
      <c r="F299" s="240" t="s">
        <v>177</v>
      </c>
      <c r="G299" s="238"/>
      <c r="H299" s="241">
        <v>0.218</v>
      </c>
      <c r="I299" s="242"/>
      <c r="J299" s="238"/>
      <c r="K299" s="238"/>
      <c r="L299" s="243"/>
      <c r="M299" s="244"/>
      <c r="N299" s="245"/>
      <c r="O299" s="245"/>
      <c r="P299" s="245"/>
      <c r="Q299" s="245"/>
      <c r="R299" s="245"/>
      <c r="S299" s="245"/>
      <c r="T299" s="246"/>
      <c r="U299" s="14"/>
      <c r="V299" s="14"/>
      <c r="W299" s="14"/>
      <c r="X299" s="14"/>
      <c r="Y299" s="14"/>
      <c r="Z299" s="14"/>
      <c r="AA299" s="14"/>
      <c r="AB299" s="14"/>
      <c r="AC299" s="14"/>
      <c r="AD299" s="14"/>
      <c r="AE299" s="14"/>
      <c r="AT299" s="247" t="s">
        <v>174</v>
      </c>
      <c r="AU299" s="247" t="s">
        <v>87</v>
      </c>
      <c r="AV299" s="14" t="s">
        <v>168</v>
      </c>
      <c r="AW299" s="14" t="s">
        <v>38</v>
      </c>
      <c r="AX299" s="14" t="s">
        <v>85</v>
      </c>
      <c r="AY299" s="247" t="s">
        <v>161</v>
      </c>
    </row>
    <row r="300" s="2" customFormat="1" ht="16.5" customHeight="1">
      <c r="A300" s="40"/>
      <c r="B300" s="41"/>
      <c r="C300" s="248" t="s">
        <v>355</v>
      </c>
      <c r="D300" s="248" t="s">
        <v>178</v>
      </c>
      <c r="E300" s="249" t="s">
        <v>1616</v>
      </c>
      <c r="F300" s="250" t="s">
        <v>1617</v>
      </c>
      <c r="G300" s="251" t="s">
        <v>188</v>
      </c>
      <c r="H300" s="252">
        <v>3.2400000000000002</v>
      </c>
      <c r="I300" s="253"/>
      <c r="J300" s="254">
        <f>ROUND(I300*H300,2)</f>
        <v>0</v>
      </c>
      <c r="K300" s="250" t="s">
        <v>21</v>
      </c>
      <c r="L300" s="255"/>
      <c r="M300" s="256" t="s">
        <v>21</v>
      </c>
      <c r="N300" s="257" t="s">
        <v>48</v>
      </c>
      <c r="O300" s="86"/>
      <c r="P300" s="215">
        <f>O300*H300</f>
        <v>0</v>
      </c>
      <c r="Q300" s="215">
        <v>0.017000000000000001</v>
      </c>
      <c r="R300" s="215">
        <f>Q300*H300</f>
        <v>0.055080000000000011</v>
      </c>
      <c r="S300" s="215">
        <v>0</v>
      </c>
      <c r="T300" s="216">
        <f>S300*H300</f>
        <v>0</v>
      </c>
      <c r="U300" s="40"/>
      <c r="V300" s="40"/>
      <c r="W300" s="40"/>
      <c r="X300" s="40"/>
      <c r="Y300" s="40"/>
      <c r="Z300" s="40"/>
      <c r="AA300" s="40"/>
      <c r="AB300" s="40"/>
      <c r="AC300" s="40"/>
      <c r="AD300" s="40"/>
      <c r="AE300" s="40"/>
      <c r="AR300" s="217" t="s">
        <v>181</v>
      </c>
      <c r="AT300" s="217" t="s">
        <v>178</v>
      </c>
      <c r="AU300" s="217" t="s">
        <v>87</v>
      </c>
      <c r="AY300" s="19" t="s">
        <v>161</v>
      </c>
      <c r="BE300" s="218">
        <f>IF(N300="základní",J300,0)</f>
        <v>0</v>
      </c>
      <c r="BF300" s="218">
        <f>IF(N300="snížená",J300,0)</f>
        <v>0</v>
      </c>
      <c r="BG300" s="218">
        <f>IF(N300="zákl. přenesená",J300,0)</f>
        <v>0</v>
      </c>
      <c r="BH300" s="218">
        <f>IF(N300="sníž. přenesená",J300,0)</f>
        <v>0</v>
      </c>
      <c r="BI300" s="218">
        <f>IF(N300="nulová",J300,0)</f>
        <v>0</v>
      </c>
      <c r="BJ300" s="19" t="s">
        <v>85</v>
      </c>
      <c r="BK300" s="218">
        <f>ROUND(I300*H300,2)</f>
        <v>0</v>
      </c>
      <c r="BL300" s="19" t="s">
        <v>168</v>
      </c>
      <c r="BM300" s="217" t="s">
        <v>1618</v>
      </c>
    </row>
    <row r="301" s="2" customFormat="1">
      <c r="A301" s="40"/>
      <c r="B301" s="41"/>
      <c r="C301" s="42"/>
      <c r="D301" s="224" t="s">
        <v>183</v>
      </c>
      <c r="E301" s="42"/>
      <c r="F301" s="225" t="s">
        <v>190</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183</v>
      </c>
      <c r="AU301" s="19" t="s">
        <v>87</v>
      </c>
    </row>
    <row r="302" s="13" customFormat="1">
      <c r="A302" s="13"/>
      <c r="B302" s="226"/>
      <c r="C302" s="227"/>
      <c r="D302" s="224" t="s">
        <v>174</v>
      </c>
      <c r="E302" s="228" t="s">
        <v>21</v>
      </c>
      <c r="F302" s="229" t="s">
        <v>1619</v>
      </c>
      <c r="G302" s="227"/>
      <c r="H302" s="230">
        <v>3.2400000000000002</v>
      </c>
      <c r="I302" s="231"/>
      <c r="J302" s="227"/>
      <c r="K302" s="227"/>
      <c r="L302" s="232"/>
      <c r="M302" s="233"/>
      <c r="N302" s="234"/>
      <c r="O302" s="234"/>
      <c r="P302" s="234"/>
      <c r="Q302" s="234"/>
      <c r="R302" s="234"/>
      <c r="S302" s="234"/>
      <c r="T302" s="235"/>
      <c r="U302" s="13"/>
      <c r="V302" s="13"/>
      <c r="W302" s="13"/>
      <c r="X302" s="13"/>
      <c r="Y302" s="13"/>
      <c r="Z302" s="13"/>
      <c r="AA302" s="13"/>
      <c r="AB302" s="13"/>
      <c r="AC302" s="13"/>
      <c r="AD302" s="13"/>
      <c r="AE302" s="13"/>
      <c r="AT302" s="236" t="s">
        <v>174</v>
      </c>
      <c r="AU302" s="236" t="s">
        <v>87</v>
      </c>
      <c r="AV302" s="13" t="s">
        <v>87</v>
      </c>
      <c r="AW302" s="13" t="s">
        <v>38</v>
      </c>
      <c r="AX302" s="13" t="s">
        <v>85</v>
      </c>
      <c r="AY302" s="236" t="s">
        <v>161</v>
      </c>
    </row>
    <row r="303" s="2" customFormat="1" ht="16.5" customHeight="1">
      <c r="A303" s="40"/>
      <c r="B303" s="41"/>
      <c r="C303" s="248" t="s">
        <v>362</v>
      </c>
      <c r="D303" s="248" t="s">
        <v>178</v>
      </c>
      <c r="E303" s="249" t="s">
        <v>1620</v>
      </c>
      <c r="F303" s="250" t="s">
        <v>1621</v>
      </c>
      <c r="G303" s="251" t="s">
        <v>188</v>
      </c>
      <c r="H303" s="252">
        <v>3</v>
      </c>
      <c r="I303" s="253"/>
      <c r="J303" s="254">
        <f>ROUND(I303*H303,2)</f>
        <v>0</v>
      </c>
      <c r="K303" s="250" t="s">
        <v>21</v>
      </c>
      <c r="L303" s="255"/>
      <c r="M303" s="256" t="s">
        <v>21</v>
      </c>
      <c r="N303" s="257" t="s">
        <v>48</v>
      </c>
      <c r="O303" s="86"/>
      <c r="P303" s="215">
        <f>O303*H303</f>
        <v>0</v>
      </c>
      <c r="Q303" s="215">
        <v>0.017000000000000001</v>
      </c>
      <c r="R303" s="215">
        <f>Q303*H303</f>
        <v>0.051000000000000004</v>
      </c>
      <c r="S303" s="215">
        <v>0</v>
      </c>
      <c r="T303" s="216">
        <f>S303*H303</f>
        <v>0</v>
      </c>
      <c r="U303" s="40"/>
      <c r="V303" s="40"/>
      <c r="W303" s="40"/>
      <c r="X303" s="40"/>
      <c r="Y303" s="40"/>
      <c r="Z303" s="40"/>
      <c r="AA303" s="40"/>
      <c r="AB303" s="40"/>
      <c r="AC303" s="40"/>
      <c r="AD303" s="40"/>
      <c r="AE303" s="40"/>
      <c r="AR303" s="217" t="s">
        <v>181</v>
      </c>
      <c r="AT303" s="217" t="s">
        <v>178</v>
      </c>
      <c r="AU303" s="217" t="s">
        <v>87</v>
      </c>
      <c r="AY303" s="19" t="s">
        <v>161</v>
      </c>
      <c r="BE303" s="218">
        <f>IF(N303="základní",J303,0)</f>
        <v>0</v>
      </c>
      <c r="BF303" s="218">
        <f>IF(N303="snížená",J303,0)</f>
        <v>0</v>
      </c>
      <c r="BG303" s="218">
        <f>IF(N303="zákl. přenesená",J303,0)</f>
        <v>0</v>
      </c>
      <c r="BH303" s="218">
        <f>IF(N303="sníž. přenesená",J303,0)</f>
        <v>0</v>
      </c>
      <c r="BI303" s="218">
        <f>IF(N303="nulová",J303,0)</f>
        <v>0</v>
      </c>
      <c r="BJ303" s="19" t="s">
        <v>85</v>
      </c>
      <c r="BK303" s="218">
        <f>ROUND(I303*H303,2)</f>
        <v>0</v>
      </c>
      <c r="BL303" s="19" t="s">
        <v>168</v>
      </c>
      <c r="BM303" s="217" t="s">
        <v>1622</v>
      </c>
    </row>
    <row r="304" s="2" customFormat="1">
      <c r="A304" s="40"/>
      <c r="B304" s="41"/>
      <c r="C304" s="42"/>
      <c r="D304" s="224" t="s">
        <v>183</v>
      </c>
      <c r="E304" s="42"/>
      <c r="F304" s="225" t="s">
        <v>190</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183</v>
      </c>
      <c r="AU304" s="19" t="s">
        <v>87</v>
      </c>
    </row>
    <row r="305" s="13" customFormat="1">
      <c r="A305" s="13"/>
      <c r="B305" s="226"/>
      <c r="C305" s="227"/>
      <c r="D305" s="224" t="s">
        <v>174</v>
      </c>
      <c r="E305" s="228" t="s">
        <v>21</v>
      </c>
      <c r="F305" s="229" t="s">
        <v>1623</v>
      </c>
      <c r="G305" s="227"/>
      <c r="H305" s="230">
        <v>3</v>
      </c>
      <c r="I305" s="231"/>
      <c r="J305" s="227"/>
      <c r="K305" s="227"/>
      <c r="L305" s="232"/>
      <c r="M305" s="233"/>
      <c r="N305" s="234"/>
      <c r="O305" s="234"/>
      <c r="P305" s="234"/>
      <c r="Q305" s="234"/>
      <c r="R305" s="234"/>
      <c r="S305" s="234"/>
      <c r="T305" s="235"/>
      <c r="U305" s="13"/>
      <c r="V305" s="13"/>
      <c r="W305" s="13"/>
      <c r="X305" s="13"/>
      <c r="Y305" s="13"/>
      <c r="Z305" s="13"/>
      <c r="AA305" s="13"/>
      <c r="AB305" s="13"/>
      <c r="AC305" s="13"/>
      <c r="AD305" s="13"/>
      <c r="AE305" s="13"/>
      <c r="AT305" s="236" t="s">
        <v>174</v>
      </c>
      <c r="AU305" s="236" t="s">
        <v>87</v>
      </c>
      <c r="AV305" s="13" t="s">
        <v>87</v>
      </c>
      <c r="AW305" s="13" t="s">
        <v>38</v>
      </c>
      <c r="AX305" s="13" t="s">
        <v>85</v>
      </c>
      <c r="AY305" s="236" t="s">
        <v>161</v>
      </c>
    </row>
    <row r="306" s="2" customFormat="1" ht="16.5" customHeight="1">
      <c r="A306" s="40"/>
      <c r="B306" s="41"/>
      <c r="C306" s="206" t="s">
        <v>366</v>
      </c>
      <c r="D306" s="206" t="s">
        <v>163</v>
      </c>
      <c r="E306" s="207" t="s">
        <v>192</v>
      </c>
      <c r="F306" s="208" t="s">
        <v>193</v>
      </c>
      <c r="G306" s="209" t="s">
        <v>166</v>
      </c>
      <c r="H306" s="210">
        <v>0.218</v>
      </c>
      <c r="I306" s="211"/>
      <c r="J306" s="212">
        <f>ROUND(I306*H306,2)</f>
        <v>0</v>
      </c>
      <c r="K306" s="208" t="s">
        <v>167</v>
      </c>
      <c r="L306" s="46"/>
      <c r="M306" s="213" t="s">
        <v>21</v>
      </c>
      <c r="N306" s="214" t="s">
        <v>48</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168</v>
      </c>
      <c r="AT306" s="217" t="s">
        <v>163</v>
      </c>
      <c r="AU306" s="217" t="s">
        <v>87</v>
      </c>
      <c r="AY306" s="19" t="s">
        <v>161</v>
      </c>
      <c r="BE306" s="218">
        <f>IF(N306="základní",J306,0)</f>
        <v>0</v>
      </c>
      <c r="BF306" s="218">
        <f>IF(N306="snížená",J306,0)</f>
        <v>0</v>
      </c>
      <c r="BG306" s="218">
        <f>IF(N306="zákl. přenesená",J306,0)</f>
        <v>0</v>
      </c>
      <c r="BH306" s="218">
        <f>IF(N306="sníž. přenesená",J306,0)</f>
        <v>0</v>
      </c>
      <c r="BI306" s="218">
        <f>IF(N306="nulová",J306,0)</f>
        <v>0</v>
      </c>
      <c r="BJ306" s="19" t="s">
        <v>85</v>
      </c>
      <c r="BK306" s="218">
        <f>ROUND(I306*H306,2)</f>
        <v>0</v>
      </c>
      <c r="BL306" s="19" t="s">
        <v>168</v>
      </c>
      <c r="BM306" s="217" t="s">
        <v>1624</v>
      </c>
    </row>
    <row r="307" s="2" customFormat="1">
      <c r="A307" s="40"/>
      <c r="B307" s="41"/>
      <c r="C307" s="42"/>
      <c r="D307" s="219" t="s">
        <v>170</v>
      </c>
      <c r="E307" s="42"/>
      <c r="F307" s="220" t="s">
        <v>195</v>
      </c>
      <c r="G307" s="42"/>
      <c r="H307" s="42"/>
      <c r="I307" s="221"/>
      <c r="J307" s="42"/>
      <c r="K307" s="42"/>
      <c r="L307" s="46"/>
      <c r="M307" s="222"/>
      <c r="N307" s="223"/>
      <c r="O307" s="86"/>
      <c r="P307" s="86"/>
      <c r="Q307" s="86"/>
      <c r="R307" s="86"/>
      <c r="S307" s="86"/>
      <c r="T307" s="87"/>
      <c r="U307" s="40"/>
      <c r="V307" s="40"/>
      <c r="W307" s="40"/>
      <c r="X307" s="40"/>
      <c r="Y307" s="40"/>
      <c r="Z307" s="40"/>
      <c r="AA307" s="40"/>
      <c r="AB307" s="40"/>
      <c r="AC307" s="40"/>
      <c r="AD307" s="40"/>
      <c r="AE307" s="40"/>
      <c r="AT307" s="19" t="s">
        <v>170</v>
      </c>
      <c r="AU307" s="19" t="s">
        <v>87</v>
      </c>
    </row>
    <row r="308" s="2" customFormat="1">
      <c r="A308" s="40"/>
      <c r="B308" s="41"/>
      <c r="C308" s="42"/>
      <c r="D308" s="224" t="s">
        <v>172</v>
      </c>
      <c r="E308" s="42"/>
      <c r="F308" s="225" t="s">
        <v>173</v>
      </c>
      <c r="G308" s="42"/>
      <c r="H308" s="42"/>
      <c r="I308" s="221"/>
      <c r="J308" s="42"/>
      <c r="K308" s="42"/>
      <c r="L308" s="46"/>
      <c r="M308" s="222"/>
      <c r="N308" s="223"/>
      <c r="O308" s="86"/>
      <c r="P308" s="86"/>
      <c r="Q308" s="86"/>
      <c r="R308" s="86"/>
      <c r="S308" s="86"/>
      <c r="T308" s="87"/>
      <c r="U308" s="40"/>
      <c r="V308" s="40"/>
      <c r="W308" s="40"/>
      <c r="X308" s="40"/>
      <c r="Y308" s="40"/>
      <c r="Z308" s="40"/>
      <c r="AA308" s="40"/>
      <c r="AB308" s="40"/>
      <c r="AC308" s="40"/>
      <c r="AD308" s="40"/>
      <c r="AE308" s="40"/>
      <c r="AT308" s="19" t="s">
        <v>172</v>
      </c>
      <c r="AU308" s="19" t="s">
        <v>87</v>
      </c>
    </row>
    <row r="309" s="2" customFormat="1">
      <c r="A309" s="40"/>
      <c r="B309" s="41"/>
      <c r="C309" s="42"/>
      <c r="D309" s="224" t="s">
        <v>183</v>
      </c>
      <c r="E309" s="42"/>
      <c r="F309" s="225" t="s">
        <v>1296</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183</v>
      </c>
      <c r="AU309" s="19" t="s">
        <v>87</v>
      </c>
    </row>
    <row r="310" s="12" customFormat="1" ht="22.8" customHeight="1">
      <c r="A310" s="12"/>
      <c r="B310" s="190"/>
      <c r="C310" s="191"/>
      <c r="D310" s="192" t="s">
        <v>76</v>
      </c>
      <c r="E310" s="204" t="s">
        <v>185</v>
      </c>
      <c r="F310" s="204" t="s">
        <v>197</v>
      </c>
      <c r="G310" s="191"/>
      <c r="H310" s="191"/>
      <c r="I310" s="194"/>
      <c r="J310" s="205">
        <f>BK310</f>
        <v>0</v>
      </c>
      <c r="K310" s="191"/>
      <c r="L310" s="196"/>
      <c r="M310" s="197"/>
      <c r="N310" s="198"/>
      <c r="O310" s="198"/>
      <c r="P310" s="199">
        <f>SUM(P311:P431)</f>
        <v>0</v>
      </c>
      <c r="Q310" s="198"/>
      <c r="R310" s="199">
        <f>SUM(R311:R431)</f>
        <v>16.424703010000002</v>
      </c>
      <c r="S310" s="198"/>
      <c r="T310" s="200">
        <f>SUM(T311:T431)</f>
        <v>0</v>
      </c>
      <c r="U310" s="12"/>
      <c r="V310" s="12"/>
      <c r="W310" s="12"/>
      <c r="X310" s="12"/>
      <c r="Y310" s="12"/>
      <c r="Z310" s="12"/>
      <c r="AA310" s="12"/>
      <c r="AB310" s="12"/>
      <c r="AC310" s="12"/>
      <c r="AD310" s="12"/>
      <c r="AE310" s="12"/>
      <c r="AR310" s="201" t="s">
        <v>85</v>
      </c>
      <c r="AT310" s="202" t="s">
        <v>76</v>
      </c>
      <c r="AU310" s="202" t="s">
        <v>85</v>
      </c>
      <c r="AY310" s="201" t="s">
        <v>161</v>
      </c>
      <c r="BK310" s="203">
        <f>SUM(BK311:BK431)</f>
        <v>0</v>
      </c>
    </row>
    <row r="311" s="2" customFormat="1" ht="33" customHeight="1">
      <c r="A311" s="40"/>
      <c r="B311" s="41"/>
      <c r="C311" s="206" t="s">
        <v>374</v>
      </c>
      <c r="D311" s="206" t="s">
        <v>163</v>
      </c>
      <c r="E311" s="207" t="s">
        <v>1625</v>
      </c>
      <c r="F311" s="208" t="s">
        <v>1626</v>
      </c>
      <c r="G311" s="209" t="s">
        <v>232</v>
      </c>
      <c r="H311" s="210">
        <v>1</v>
      </c>
      <c r="I311" s="211"/>
      <c r="J311" s="212">
        <f>ROUND(I311*H311,2)</f>
        <v>0</v>
      </c>
      <c r="K311" s="208" t="s">
        <v>167</v>
      </c>
      <c r="L311" s="46"/>
      <c r="M311" s="213" t="s">
        <v>21</v>
      </c>
      <c r="N311" s="214" t="s">
        <v>48</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168</v>
      </c>
      <c r="AT311" s="217" t="s">
        <v>163</v>
      </c>
      <c r="AU311" s="217" t="s">
        <v>87</v>
      </c>
      <c r="AY311" s="19" t="s">
        <v>161</v>
      </c>
      <c r="BE311" s="218">
        <f>IF(N311="základní",J311,0)</f>
        <v>0</v>
      </c>
      <c r="BF311" s="218">
        <f>IF(N311="snížená",J311,0)</f>
        <v>0</v>
      </c>
      <c r="BG311" s="218">
        <f>IF(N311="zákl. přenesená",J311,0)</f>
        <v>0</v>
      </c>
      <c r="BH311" s="218">
        <f>IF(N311="sníž. přenesená",J311,0)</f>
        <v>0</v>
      </c>
      <c r="BI311" s="218">
        <f>IF(N311="nulová",J311,0)</f>
        <v>0</v>
      </c>
      <c r="BJ311" s="19" t="s">
        <v>85</v>
      </c>
      <c r="BK311" s="218">
        <f>ROUND(I311*H311,2)</f>
        <v>0</v>
      </c>
      <c r="BL311" s="19" t="s">
        <v>168</v>
      </c>
      <c r="BM311" s="217" t="s">
        <v>1627</v>
      </c>
    </row>
    <row r="312" s="2" customFormat="1">
      <c r="A312" s="40"/>
      <c r="B312" s="41"/>
      <c r="C312" s="42"/>
      <c r="D312" s="219" t="s">
        <v>170</v>
      </c>
      <c r="E312" s="42"/>
      <c r="F312" s="220" t="s">
        <v>1628</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170</v>
      </c>
      <c r="AU312" s="19" t="s">
        <v>87</v>
      </c>
    </row>
    <row r="313" s="13" customFormat="1">
      <c r="A313" s="13"/>
      <c r="B313" s="226"/>
      <c r="C313" s="227"/>
      <c r="D313" s="224" t="s">
        <v>174</v>
      </c>
      <c r="E313" s="228" t="s">
        <v>21</v>
      </c>
      <c r="F313" s="229" t="s">
        <v>1629</v>
      </c>
      <c r="G313" s="227"/>
      <c r="H313" s="230">
        <v>1</v>
      </c>
      <c r="I313" s="231"/>
      <c r="J313" s="227"/>
      <c r="K313" s="227"/>
      <c r="L313" s="232"/>
      <c r="M313" s="233"/>
      <c r="N313" s="234"/>
      <c r="O313" s="234"/>
      <c r="P313" s="234"/>
      <c r="Q313" s="234"/>
      <c r="R313" s="234"/>
      <c r="S313" s="234"/>
      <c r="T313" s="235"/>
      <c r="U313" s="13"/>
      <c r="V313" s="13"/>
      <c r="W313" s="13"/>
      <c r="X313" s="13"/>
      <c r="Y313" s="13"/>
      <c r="Z313" s="13"/>
      <c r="AA313" s="13"/>
      <c r="AB313" s="13"/>
      <c r="AC313" s="13"/>
      <c r="AD313" s="13"/>
      <c r="AE313" s="13"/>
      <c r="AT313" s="236" t="s">
        <v>174</v>
      </c>
      <c r="AU313" s="236" t="s">
        <v>87</v>
      </c>
      <c r="AV313" s="13" t="s">
        <v>87</v>
      </c>
      <c r="AW313" s="13" t="s">
        <v>38</v>
      </c>
      <c r="AX313" s="13" t="s">
        <v>85</v>
      </c>
      <c r="AY313" s="236" t="s">
        <v>161</v>
      </c>
    </row>
    <row r="314" s="2" customFormat="1" ht="16.5" customHeight="1">
      <c r="A314" s="40"/>
      <c r="B314" s="41"/>
      <c r="C314" s="248" t="s">
        <v>379</v>
      </c>
      <c r="D314" s="248" t="s">
        <v>178</v>
      </c>
      <c r="E314" s="249" t="s">
        <v>236</v>
      </c>
      <c r="F314" s="250" t="s">
        <v>1630</v>
      </c>
      <c r="G314" s="251" t="s">
        <v>201</v>
      </c>
      <c r="H314" s="252">
        <v>0.5</v>
      </c>
      <c r="I314" s="253"/>
      <c r="J314" s="254">
        <f>ROUND(I314*H314,2)</f>
        <v>0</v>
      </c>
      <c r="K314" s="250" t="s">
        <v>21</v>
      </c>
      <c r="L314" s="255"/>
      <c r="M314" s="256" t="s">
        <v>21</v>
      </c>
      <c r="N314" s="257" t="s">
        <v>48</v>
      </c>
      <c r="O314" s="86"/>
      <c r="P314" s="215">
        <f>O314*H314</f>
        <v>0</v>
      </c>
      <c r="Q314" s="215">
        <v>0.0020999999999999999</v>
      </c>
      <c r="R314" s="215">
        <f>Q314*H314</f>
        <v>0.0010499999999999999</v>
      </c>
      <c r="S314" s="215">
        <v>0</v>
      </c>
      <c r="T314" s="216">
        <f>S314*H314</f>
        <v>0</v>
      </c>
      <c r="U314" s="40"/>
      <c r="V314" s="40"/>
      <c r="W314" s="40"/>
      <c r="X314" s="40"/>
      <c r="Y314" s="40"/>
      <c r="Z314" s="40"/>
      <c r="AA314" s="40"/>
      <c r="AB314" s="40"/>
      <c r="AC314" s="40"/>
      <c r="AD314" s="40"/>
      <c r="AE314" s="40"/>
      <c r="AR314" s="217" t="s">
        <v>181</v>
      </c>
      <c r="AT314" s="217" t="s">
        <v>178</v>
      </c>
      <c r="AU314" s="217" t="s">
        <v>87</v>
      </c>
      <c r="AY314" s="19" t="s">
        <v>161</v>
      </c>
      <c r="BE314" s="218">
        <f>IF(N314="základní",J314,0)</f>
        <v>0</v>
      </c>
      <c r="BF314" s="218">
        <f>IF(N314="snížená",J314,0)</f>
        <v>0</v>
      </c>
      <c r="BG314" s="218">
        <f>IF(N314="zákl. přenesená",J314,0)</f>
        <v>0</v>
      </c>
      <c r="BH314" s="218">
        <f>IF(N314="sníž. přenesená",J314,0)</f>
        <v>0</v>
      </c>
      <c r="BI314" s="218">
        <f>IF(N314="nulová",J314,0)</f>
        <v>0</v>
      </c>
      <c r="BJ314" s="19" t="s">
        <v>85</v>
      </c>
      <c r="BK314" s="218">
        <f>ROUND(I314*H314,2)</f>
        <v>0</v>
      </c>
      <c r="BL314" s="19" t="s">
        <v>168</v>
      </c>
      <c r="BM314" s="217" t="s">
        <v>1631</v>
      </c>
    </row>
    <row r="315" s="2" customFormat="1" ht="37.8" customHeight="1">
      <c r="A315" s="40"/>
      <c r="B315" s="41"/>
      <c r="C315" s="206" t="s">
        <v>384</v>
      </c>
      <c r="D315" s="206" t="s">
        <v>163</v>
      </c>
      <c r="E315" s="207" t="s">
        <v>1632</v>
      </c>
      <c r="F315" s="208" t="s">
        <v>1633</v>
      </c>
      <c r="G315" s="209" t="s">
        <v>956</v>
      </c>
      <c r="H315" s="210">
        <v>39.649999999999999</v>
      </c>
      <c r="I315" s="211"/>
      <c r="J315" s="212">
        <f>ROUND(I315*H315,2)</f>
        <v>0</v>
      </c>
      <c r="K315" s="208" t="s">
        <v>167</v>
      </c>
      <c r="L315" s="46"/>
      <c r="M315" s="213" t="s">
        <v>21</v>
      </c>
      <c r="N315" s="214" t="s">
        <v>48</v>
      </c>
      <c r="O315" s="86"/>
      <c r="P315" s="215">
        <f>O315*H315</f>
        <v>0</v>
      </c>
      <c r="Q315" s="215">
        <v>0</v>
      </c>
      <c r="R315" s="215">
        <f>Q315*H315</f>
        <v>0</v>
      </c>
      <c r="S315" s="215">
        <v>0</v>
      </c>
      <c r="T315" s="216">
        <f>S315*H315</f>
        <v>0</v>
      </c>
      <c r="U315" s="40"/>
      <c r="V315" s="40"/>
      <c r="W315" s="40"/>
      <c r="X315" s="40"/>
      <c r="Y315" s="40"/>
      <c r="Z315" s="40"/>
      <c r="AA315" s="40"/>
      <c r="AB315" s="40"/>
      <c r="AC315" s="40"/>
      <c r="AD315" s="40"/>
      <c r="AE315" s="40"/>
      <c r="AR315" s="217" t="s">
        <v>168</v>
      </c>
      <c r="AT315" s="217" t="s">
        <v>163</v>
      </c>
      <c r="AU315" s="217" t="s">
        <v>87</v>
      </c>
      <c r="AY315" s="19" t="s">
        <v>161</v>
      </c>
      <c r="BE315" s="218">
        <f>IF(N315="základní",J315,0)</f>
        <v>0</v>
      </c>
      <c r="BF315" s="218">
        <f>IF(N315="snížená",J315,0)</f>
        <v>0</v>
      </c>
      <c r="BG315" s="218">
        <f>IF(N315="zákl. přenesená",J315,0)</f>
        <v>0</v>
      </c>
      <c r="BH315" s="218">
        <f>IF(N315="sníž. přenesená",J315,0)</f>
        <v>0</v>
      </c>
      <c r="BI315" s="218">
        <f>IF(N315="nulová",J315,0)</f>
        <v>0</v>
      </c>
      <c r="BJ315" s="19" t="s">
        <v>85</v>
      </c>
      <c r="BK315" s="218">
        <f>ROUND(I315*H315,2)</f>
        <v>0</v>
      </c>
      <c r="BL315" s="19" t="s">
        <v>168</v>
      </c>
      <c r="BM315" s="217" t="s">
        <v>1634</v>
      </c>
    </row>
    <row r="316" s="2" customFormat="1">
      <c r="A316" s="40"/>
      <c r="B316" s="41"/>
      <c r="C316" s="42"/>
      <c r="D316" s="219" t="s">
        <v>170</v>
      </c>
      <c r="E316" s="42"/>
      <c r="F316" s="220" t="s">
        <v>1635</v>
      </c>
      <c r="G316" s="42"/>
      <c r="H316" s="42"/>
      <c r="I316" s="221"/>
      <c r="J316" s="42"/>
      <c r="K316" s="42"/>
      <c r="L316" s="46"/>
      <c r="M316" s="222"/>
      <c r="N316" s="223"/>
      <c r="O316" s="86"/>
      <c r="P316" s="86"/>
      <c r="Q316" s="86"/>
      <c r="R316" s="86"/>
      <c r="S316" s="86"/>
      <c r="T316" s="87"/>
      <c r="U316" s="40"/>
      <c r="V316" s="40"/>
      <c r="W316" s="40"/>
      <c r="X316" s="40"/>
      <c r="Y316" s="40"/>
      <c r="Z316" s="40"/>
      <c r="AA316" s="40"/>
      <c r="AB316" s="40"/>
      <c r="AC316" s="40"/>
      <c r="AD316" s="40"/>
      <c r="AE316" s="40"/>
      <c r="AT316" s="19" t="s">
        <v>170</v>
      </c>
      <c r="AU316" s="19" t="s">
        <v>87</v>
      </c>
    </row>
    <row r="317" s="2" customFormat="1">
      <c r="A317" s="40"/>
      <c r="B317" s="41"/>
      <c r="C317" s="42"/>
      <c r="D317" s="224" t="s">
        <v>172</v>
      </c>
      <c r="E317" s="42"/>
      <c r="F317" s="225" t="s">
        <v>1044</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172</v>
      </c>
      <c r="AU317" s="19" t="s">
        <v>87</v>
      </c>
    </row>
    <row r="318" s="2" customFormat="1">
      <c r="A318" s="40"/>
      <c r="B318" s="41"/>
      <c r="C318" s="42"/>
      <c r="D318" s="224" t="s">
        <v>183</v>
      </c>
      <c r="E318" s="42"/>
      <c r="F318" s="225" t="s">
        <v>1636</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9" t="s">
        <v>183</v>
      </c>
      <c r="AU318" s="19" t="s">
        <v>87</v>
      </c>
    </row>
    <row r="319" s="13" customFormat="1">
      <c r="A319" s="13"/>
      <c r="B319" s="226"/>
      <c r="C319" s="227"/>
      <c r="D319" s="224" t="s">
        <v>174</v>
      </c>
      <c r="E319" s="228" t="s">
        <v>21</v>
      </c>
      <c r="F319" s="229" t="s">
        <v>1637</v>
      </c>
      <c r="G319" s="227"/>
      <c r="H319" s="230">
        <v>24.050000000000001</v>
      </c>
      <c r="I319" s="231"/>
      <c r="J319" s="227"/>
      <c r="K319" s="227"/>
      <c r="L319" s="232"/>
      <c r="M319" s="233"/>
      <c r="N319" s="234"/>
      <c r="O319" s="234"/>
      <c r="P319" s="234"/>
      <c r="Q319" s="234"/>
      <c r="R319" s="234"/>
      <c r="S319" s="234"/>
      <c r="T319" s="235"/>
      <c r="U319" s="13"/>
      <c r="V319" s="13"/>
      <c r="W319" s="13"/>
      <c r="X319" s="13"/>
      <c r="Y319" s="13"/>
      <c r="Z319" s="13"/>
      <c r="AA319" s="13"/>
      <c r="AB319" s="13"/>
      <c r="AC319" s="13"/>
      <c r="AD319" s="13"/>
      <c r="AE319" s="13"/>
      <c r="AT319" s="236" t="s">
        <v>174</v>
      </c>
      <c r="AU319" s="236" t="s">
        <v>87</v>
      </c>
      <c r="AV319" s="13" t="s">
        <v>87</v>
      </c>
      <c r="AW319" s="13" t="s">
        <v>38</v>
      </c>
      <c r="AX319" s="13" t="s">
        <v>77</v>
      </c>
      <c r="AY319" s="236" t="s">
        <v>161</v>
      </c>
    </row>
    <row r="320" s="13" customFormat="1">
      <c r="A320" s="13"/>
      <c r="B320" s="226"/>
      <c r="C320" s="227"/>
      <c r="D320" s="224" t="s">
        <v>174</v>
      </c>
      <c r="E320" s="228" t="s">
        <v>21</v>
      </c>
      <c r="F320" s="229" t="s">
        <v>1638</v>
      </c>
      <c r="G320" s="227"/>
      <c r="H320" s="230">
        <v>15.6</v>
      </c>
      <c r="I320" s="231"/>
      <c r="J320" s="227"/>
      <c r="K320" s="227"/>
      <c r="L320" s="232"/>
      <c r="M320" s="233"/>
      <c r="N320" s="234"/>
      <c r="O320" s="234"/>
      <c r="P320" s="234"/>
      <c r="Q320" s="234"/>
      <c r="R320" s="234"/>
      <c r="S320" s="234"/>
      <c r="T320" s="235"/>
      <c r="U320" s="13"/>
      <c r="V320" s="13"/>
      <c r="W320" s="13"/>
      <c r="X320" s="13"/>
      <c r="Y320" s="13"/>
      <c r="Z320" s="13"/>
      <c r="AA320" s="13"/>
      <c r="AB320" s="13"/>
      <c r="AC320" s="13"/>
      <c r="AD320" s="13"/>
      <c r="AE320" s="13"/>
      <c r="AT320" s="236" t="s">
        <v>174</v>
      </c>
      <c r="AU320" s="236" t="s">
        <v>87</v>
      </c>
      <c r="AV320" s="13" t="s">
        <v>87</v>
      </c>
      <c r="AW320" s="13" t="s">
        <v>38</v>
      </c>
      <c r="AX320" s="13" t="s">
        <v>77</v>
      </c>
      <c r="AY320" s="236" t="s">
        <v>161</v>
      </c>
    </row>
    <row r="321" s="14" customFormat="1">
      <c r="A321" s="14"/>
      <c r="B321" s="237"/>
      <c r="C321" s="238"/>
      <c r="D321" s="224" t="s">
        <v>174</v>
      </c>
      <c r="E321" s="239" t="s">
        <v>21</v>
      </c>
      <c r="F321" s="240" t="s">
        <v>177</v>
      </c>
      <c r="G321" s="238"/>
      <c r="H321" s="241">
        <v>39.649999999999999</v>
      </c>
      <c r="I321" s="242"/>
      <c r="J321" s="238"/>
      <c r="K321" s="238"/>
      <c r="L321" s="243"/>
      <c r="M321" s="244"/>
      <c r="N321" s="245"/>
      <c r="O321" s="245"/>
      <c r="P321" s="245"/>
      <c r="Q321" s="245"/>
      <c r="R321" s="245"/>
      <c r="S321" s="245"/>
      <c r="T321" s="246"/>
      <c r="U321" s="14"/>
      <c r="V321" s="14"/>
      <c r="W321" s="14"/>
      <c r="X321" s="14"/>
      <c r="Y321" s="14"/>
      <c r="Z321" s="14"/>
      <c r="AA321" s="14"/>
      <c r="AB321" s="14"/>
      <c r="AC321" s="14"/>
      <c r="AD321" s="14"/>
      <c r="AE321" s="14"/>
      <c r="AT321" s="247" t="s">
        <v>174</v>
      </c>
      <c r="AU321" s="247" t="s">
        <v>87</v>
      </c>
      <c r="AV321" s="14" t="s">
        <v>168</v>
      </c>
      <c r="AW321" s="14" t="s">
        <v>38</v>
      </c>
      <c r="AX321" s="14" t="s">
        <v>85</v>
      </c>
      <c r="AY321" s="247" t="s">
        <v>161</v>
      </c>
    </row>
    <row r="322" s="2" customFormat="1" ht="37.8" customHeight="1">
      <c r="A322" s="40"/>
      <c r="B322" s="41"/>
      <c r="C322" s="206" t="s">
        <v>388</v>
      </c>
      <c r="D322" s="206" t="s">
        <v>163</v>
      </c>
      <c r="E322" s="207" t="s">
        <v>1639</v>
      </c>
      <c r="F322" s="208" t="s">
        <v>1640</v>
      </c>
      <c r="G322" s="209" t="s">
        <v>956</v>
      </c>
      <c r="H322" s="210">
        <v>353.49900000000002</v>
      </c>
      <c r="I322" s="211"/>
      <c r="J322" s="212">
        <f>ROUND(I322*H322,2)</f>
        <v>0</v>
      </c>
      <c r="K322" s="208" t="s">
        <v>167</v>
      </c>
      <c r="L322" s="46"/>
      <c r="M322" s="213" t="s">
        <v>21</v>
      </c>
      <c r="N322" s="214" t="s">
        <v>48</v>
      </c>
      <c r="O322" s="86"/>
      <c r="P322" s="215">
        <f>O322*H322</f>
        <v>0</v>
      </c>
      <c r="Q322" s="215">
        <v>0</v>
      </c>
      <c r="R322" s="215">
        <f>Q322*H322</f>
        <v>0</v>
      </c>
      <c r="S322" s="215">
        <v>0</v>
      </c>
      <c r="T322" s="216">
        <f>S322*H322</f>
        <v>0</v>
      </c>
      <c r="U322" s="40"/>
      <c r="V322" s="40"/>
      <c r="W322" s="40"/>
      <c r="X322" s="40"/>
      <c r="Y322" s="40"/>
      <c r="Z322" s="40"/>
      <c r="AA322" s="40"/>
      <c r="AB322" s="40"/>
      <c r="AC322" s="40"/>
      <c r="AD322" s="40"/>
      <c r="AE322" s="40"/>
      <c r="AR322" s="217" t="s">
        <v>168</v>
      </c>
      <c r="AT322" s="217" t="s">
        <v>163</v>
      </c>
      <c r="AU322" s="217" t="s">
        <v>87</v>
      </c>
      <c r="AY322" s="19" t="s">
        <v>161</v>
      </c>
      <c r="BE322" s="218">
        <f>IF(N322="základní",J322,0)</f>
        <v>0</v>
      </c>
      <c r="BF322" s="218">
        <f>IF(N322="snížená",J322,0)</f>
        <v>0</v>
      </c>
      <c r="BG322" s="218">
        <f>IF(N322="zákl. přenesená",J322,0)</f>
        <v>0</v>
      </c>
      <c r="BH322" s="218">
        <f>IF(N322="sníž. přenesená",J322,0)</f>
        <v>0</v>
      </c>
      <c r="BI322" s="218">
        <f>IF(N322="nulová",J322,0)</f>
        <v>0</v>
      </c>
      <c r="BJ322" s="19" t="s">
        <v>85</v>
      </c>
      <c r="BK322" s="218">
        <f>ROUND(I322*H322,2)</f>
        <v>0</v>
      </c>
      <c r="BL322" s="19" t="s">
        <v>168</v>
      </c>
      <c r="BM322" s="217" t="s">
        <v>1641</v>
      </c>
    </row>
    <row r="323" s="2" customFormat="1">
      <c r="A323" s="40"/>
      <c r="B323" s="41"/>
      <c r="C323" s="42"/>
      <c r="D323" s="219" t="s">
        <v>170</v>
      </c>
      <c r="E323" s="42"/>
      <c r="F323" s="220" t="s">
        <v>1642</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170</v>
      </c>
      <c r="AU323" s="19" t="s">
        <v>87</v>
      </c>
    </row>
    <row r="324" s="2" customFormat="1">
      <c r="A324" s="40"/>
      <c r="B324" s="41"/>
      <c r="C324" s="42"/>
      <c r="D324" s="224" t="s">
        <v>172</v>
      </c>
      <c r="E324" s="42"/>
      <c r="F324" s="225" t="s">
        <v>1044</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172</v>
      </c>
      <c r="AU324" s="19" t="s">
        <v>87</v>
      </c>
    </row>
    <row r="325" s="2" customFormat="1">
      <c r="A325" s="40"/>
      <c r="B325" s="41"/>
      <c r="C325" s="42"/>
      <c r="D325" s="224" t="s">
        <v>183</v>
      </c>
      <c r="E325" s="42"/>
      <c r="F325" s="225" t="s">
        <v>1643</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183</v>
      </c>
      <c r="AU325" s="19" t="s">
        <v>87</v>
      </c>
    </row>
    <row r="326" s="13" customFormat="1">
      <c r="A326" s="13"/>
      <c r="B326" s="226"/>
      <c r="C326" s="227"/>
      <c r="D326" s="224" t="s">
        <v>174</v>
      </c>
      <c r="E326" s="228" t="s">
        <v>21</v>
      </c>
      <c r="F326" s="229" t="s">
        <v>1644</v>
      </c>
      <c r="G326" s="227"/>
      <c r="H326" s="230">
        <v>157.68799999999999</v>
      </c>
      <c r="I326" s="231"/>
      <c r="J326" s="227"/>
      <c r="K326" s="227"/>
      <c r="L326" s="232"/>
      <c r="M326" s="233"/>
      <c r="N326" s="234"/>
      <c r="O326" s="234"/>
      <c r="P326" s="234"/>
      <c r="Q326" s="234"/>
      <c r="R326" s="234"/>
      <c r="S326" s="234"/>
      <c r="T326" s="235"/>
      <c r="U326" s="13"/>
      <c r="V326" s="13"/>
      <c r="W326" s="13"/>
      <c r="X326" s="13"/>
      <c r="Y326" s="13"/>
      <c r="Z326" s="13"/>
      <c r="AA326" s="13"/>
      <c r="AB326" s="13"/>
      <c r="AC326" s="13"/>
      <c r="AD326" s="13"/>
      <c r="AE326" s="13"/>
      <c r="AT326" s="236" t="s">
        <v>174</v>
      </c>
      <c r="AU326" s="236" t="s">
        <v>87</v>
      </c>
      <c r="AV326" s="13" t="s">
        <v>87</v>
      </c>
      <c r="AW326" s="13" t="s">
        <v>38</v>
      </c>
      <c r="AX326" s="13" t="s">
        <v>77</v>
      </c>
      <c r="AY326" s="236" t="s">
        <v>161</v>
      </c>
    </row>
    <row r="327" s="13" customFormat="1">
      <c r="A327" s="13"/>
      <c r="B327" s="226"/>
      <c r="C327" s="227"/>
      <c r="D327" s="224" t="s">
        <v>174</v>
      </c>
      <c r="E327" s="228" t="s">
        <v>21</v>
      </c>
      <c r="F327" s="229" t="s">
        <v>1645</v>
      </c>
      <c r="G327" s="227"/>
      <c r="H327" s="230">
        <v>191.488</v>
      </c>
      <c r="I327" s="231"/>
      <c r="J327" s="227"/>
      <c r="K327" s="227"/>
      <c r="L327" s="232"/>
      <c r="M327" s="233"/>
      <c r="N327" s="234"/>
      <c r="O327" s="234"/>
      <c r="P327" s="234"/>
      <c r="Q327" s="234"/>
      <c r="R327" s="234"/>
      <c r="S327" s="234"/>
      <c r="T327" s="235"/>
      <c r="U327" s="13"/>
      <c r="V327" s="13"/>
      <c r="W327" s="13"/>
      <c r="X327" s="13"/>
      <c r="Y327" s="13"/>
      <c r="Z327" s="13"/>
      <c r="AA327" s="13"/>
      <c r="AB327" s="13"/>
      <c r="AC327" s="13"/>
      <c r="AD327" s="13"/>
      <c r="AE327" s="13"/>
      <c r="AT327" s="236" t="s">
        <v>174</v>
      </c>
      <c r="AU327" s="236" t="s">
        <v>87</v>
      </c>
      <c r="AV327" s="13" t="s">
        <v>87</v>
      </c>
      <c r="AW327" s="13" t="s">
        <v>38</v>
      </c>
      <c r="AX327" s="13" t="s">
        <v>77</v>
      </c>
      <c r="AY327" s="236" t="s">
        <v>161</v>
      </c>
    </row>
    <row r="328" s="15" customFormat="1">
      <c r="A328" s="15"/>
      <c r="B328" s="258"/>
      <c r="C328" s="259"/>
      <c r="D328" s="224" t="s">
        <v>174</v>
      </c>
      <c r="E328" s="260" t="s">
        <v>21</v>
      </c>
      <c r="F328" s="261" t="s">
        <v>208</v>
      </c>
      <c r="G328" s="259"/>
      <c r="H328" s="262">
        <v>349.17599999999999</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174</v>
      </c>
      <c r="AU328" s="268" t="s">
        <v>87</v>
      </c>
      <c r="AV328" s="15" t="s">
        <v>185</v>
      </c>
      <c r="AW328" s="15" t="s">
        <v>38</v>
      </c>
      <c r="AX328" s="15" t="s">
        <v>77</v>
      </c>
      <c r="AY328" s="268" t="s">
        <v>161</v>
      </c>
    </row>
    <row r="329" s="13" customFormat="1">
      <c r="A329" s="13"/>
      <c r="B329" s="226"/>
      <c r="C329" s="227"/>
      <c r="D329" s="224" t="s">
        <v>174</v>
      </c>
      <c r="E329" s="228" t="s">
        <v>21</v>
      </c>
      <c r="F329" s="229" t="s">
        <v>1646</v>
      </c>
      <c r="G329" s="227"/>
      <c r="H329" s="230">
        <v>4.3230000000000004</v>
      </c>
      <c r="I329" s="231"/>
      <c r="J329" s="227"/>
      <c r="K329" s="227"/>
      <c r="L329" s="232"/>
      <c r="M329" s="233"/>
      <c r="N329" s="234"/>
      <c r="O329" s="234"/>
      <c r="P329" s="234"/>
      <c r="Q329" s="234"/>
      <c r="R329" s="234"/>
      <c r="S329" s="234"/>
      <c r="T329" s="235"/>
      <c r="U329" s="13"/>
      <c r="V329" s="13"/>
      <c r="W329" s="13"/>
      <c r="X329" s="13"/>
      <c r="Y329" s="13"/>
      <c r="Z329" s="13"/>
      <c r="AA329" s="13"/>
      <c r="AB329" s="13"/>
      <c r="AC329" s="13"/>
      <c r="AD329" s="13"/>
      <c r="AE329" s="13"/>
      <c r="AT329" s="236" t="s">
        <v>174</v>
      </c>
      <c r="AU329" s="236" t="s">
        <v>87</v>
      </c>
      <c r="AV329" s="13" t="s">
        <v>87</v>
      </c>
      <c r="AW329" s="13" t="s">
        <v>38</v>
      </c>
      <c r="AX329" s="13" t="s">
        <v>77</v>
      </c>
      <c r="AY329" s="236" t="s">
        <v>161</v>
      </c>
    </row>
    <row r="330" s="14" customFormat="1">
      <c r="A330" s="14"/>
      <c r="B330" s="237"/>
      <c r="C330" s="238"/>
      <c r="D330" s="224" t="s">
        <v>174</v>
      </c>
      <c r="E330" s="239" t="s">
        <v>21</v>
      </c>
      <c r="F330" s="240" t="s">
        <v>177</v>
      </c>
      <c r="G330" s="238"/>
      <c r="H330" s="241">
        <v>353.49900000000002</v>
      </c>
      <c r="I330" s="242"/>
      <c r="J330" s="238"/>
      <c r="K330" s="238"/>
      <c r="L330" s="243"/>
      <c r="M330" s="244"/>
      <c r="N330" s="245"/>
      <c r="O330" s="245"/>
      <c r="P330" s="245"/>
      <c r="Q330" s="245"/>
      <c r="R330" s="245"/>
      <c r="S330" s="245"/>
      <c r="T330" s="246"/>
      <c r="U330" s="14"/>
      <c r="V330" s="14"/>
      <c r="W330" s="14"/>
      <c r="X330" s="14"/>
      <c r="Y330" s="14"/>
      <c r="Z330" s="14"/>
      <c r="AA330" s="14"/>
      <c r="AB330" s="14"/>
      <c r="AC330" s="14"/>
      <c r="AD330" s="14"/>
      <c r="AE330" s="14"/>
      <c r="AT330" s="247" t="s">
        <v>174</v>
      </c>
      <c r="AU330" s="247" t="s">
        <v>87</v>
      </c>
      <c r="AV330" s="14" t="s">
        <v>168</v>
      </c>
      <c r="AW330" s="14" t="s">
        <v>38</v>
      </c>
      <c r="AX330" s="14" t="s">
        <v>85</v>
      </c>
      <c r="AY330" s="247" t="s">
        <v>161</v>
      </c>
    </row>
    <row r="331" s="2" customFormat="1" ht="37.8" customHeight="1">
      <c r="A331" s="40"/>
      <c r="B331" s="41"/>
      <c r="C331" s="206" t="s">
        <v>394</v>
      </c>
      <c r="D331" s="206" t="s">
        <v>163</v>
      </c>
      <c r="E331" s="207" t="s">
        <v>1048</v>
      </c>
      <c r="F331" s="208" t="s">
        <v>1049</v>
      </c>
      <c r="G331" s="209" t="s">
        <v>956</v>
      </c>
      <c r="H331" s="210">
        <v>92.165000000000006</v>
      </c>
      <c r="I331" s="211"/>
      <c r="J331" s="212">
        <f>ROUND(I331*H331,2)</f>
        <v>0</v>
      </c>
      <c r="K331" s="208" t="s">
        <v>167</v>
      </c>
      <c r="L331" s="46"/>
      <c r="M331" s="213" t="s">
        <v>21</v>
      </c>
      <c r="N331" s="214" t="s">
        <v>48</v>
      </c>
      <c r="O331" s="86"/>
      <c r="P331" s="215">
        <f>O331*H331</f>
        <v>0</v>
      </c>
      <c r="Q331" s="215">
        <v>0</v>
      </c>
      <c r="R331" s="215">
        <f>Q331*H331</f>
        <v>0</v>
      </c>
      <c r="S331" s="215">
        <v>0</v>
      </c>
      <c r="T331" s="216">
        <f>S331*H331</f>
        <v>0</v>
      </c>
      <c r="U331" s="40"/>
      <c r="V331" s="40"/>
      <c r="W331" s="40"/>
      <c r="X331" s="40"/>
      <c r="Y331" s="40"/>
      <c r="Z331" s="40"/>
      <c r="AA331" s="40"/>
      <c r="AB331" s="40"/>
      <c r="AC331" s="40"/>
      <c r="AD331" s="40"/>
      <c r="AE331" s="40"/>
      <c r="AR331" s="217" t="s">
        <v>168</v>
      </c>
      <c r="AT331" s="217" t="s">
        <v>163</v>
      </c>
      <c r="AU331" s="217" t="s">
        <v>87</v>
      </c>
      <c r="AY331" s="19" t="s">
        <v>161</v>
      </c>
      <c r="BE331" s="218">
        <f>IF(N331="základní",J331,0)</f>
        <v>0</v>
      </c>
      <c r="BF331" s="218">
        <f>IF(N331="snížená",J331,0)</f>
        <v>0</v>
      </c>
      <c r="BG331" s="218">
        <f>IF(N331="zákl. přenesená",J331,0)</f>
        <v>0</v>
      </c>
      <c r="BH331" s="218">
        <f>IF(N331="sníž. přenesená",J331,0)</f>
        <v>0</v>
      </c>
      <c r="BI331" s="218">
        <f>IF(N331="nulová",J331,0)</f>
        <v>0</v>
      </c>
      <c r="BJ331" s="19" t="s">
        <v>85</v>
      </c>
      <c r="BK331" s="218">
        <f>ROUND(I331*H331,2)</f>
        <v>0</v>
      </c>
      <c r="BL331" s="19" t="s">
        <v>168</v>
      </c>
      <c r="BM331" s="217" t="s">
        <v>1647</v>
      </c>
    </row>
    <row r="332" s="2" customFormat="1">
      <c r="A332" s="40"/>
      <c r="B332" s="41"/>
      <c r="C332" s="42"/>
      <c r="D332" s="219" t="s">
        <v>170</v>
      </c>
      <c r="E332" s="42"/>
      <c r="F332" s="220" t="s">
        <v>1051</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170</v>
      </c>
      <c r="AU332" s="19" t="s">
        <v>87</v>
      </c>
    </row>
    <row r="333" s="2" customFormat="1">
      <c r="A333" s="40"/>
      <c r="B333" s="41"/>
      <c r="C333" s="42"/>
      <c r="D333" s="224" t="s">
        <v>172</v>
      </c>
      <c r="E333" s="42"/>
      <c r="F333" s="225" t="s">
        <v>1044</v>
      </c>
      <c r="G333" s="42"/>
      <c r="H333" s="42"/>
      <c r="I333" s="221"/>
      <c r="J333" s="42"/>
      <c r="K333" s="42"/>
      <c r="L333" s="46"/>
      <c r="M333" s="222"/>
      <c r="N333" s="223"/>
      <c r="O333" s="86"/>
      <c r="P333" s="86"/>
      <c r="Q333" s="86"/>
      <c r="R333" s="86"/>
      <c r="S333" s="86"/>
      <c r="T333" s="87"/>
      <c r="U333" s="40"/>
      <c r="V333" s="40"/>
      <c r="W333" s="40"/>
      <c r="X333" s="40"/>
      <c r="Y333" s="40"/>
      <c r="Z333" s="40"/>
      <c r="AA333" s="40"/>
      <c r="AB333" s="40"/>
      <c r="AC333" s="40"/>
      <c r="AD333" s="40"/>
      <c r="AE333" s="40"/>
      <c r="AT333" s="19" t="s">
        <v>172</v>
      </c>
      <c r="AU333" s="19" t="s">
        <v>87</v>
      </c>
    </row>
    <row r="334" s="13" customFormat="1">
      <c r="A334" s="13"/>
      <c r="B334" s="226"/>
      <c r="C334" s="227"/>
      <c r="D334" s="224" t="s">
        <v>174</v>
      </c>
      <c r="E334" s="228" t="s">
        <v>21</v>
      </c>
      <c r="F334" s="229" t="s">
        <v>1648</v>
      </c>
      <c r="G334" s="227"/>
      <c r="H334" s="230">
        <v>17.558</v>
      </c>
      <c r="I334" s="231"/>
      <c r="J334" s="227"/>
      <c r="K334" s="227"/>
      <c r="L334" s="232"/>
      <c r="M334" s="233"/>
      <c r="N334" s="234"/>
      <c r="O334" s="234"/>
      <c r="P334" s="234"/>
      <c r="Q334" s="234"/>
      <c r="R334" s="234"/>
      <c r="S334" s="234"/>
      <c r="T334" s="235"/>
      <c r="U334" s="13"/>
      <c r="V334" s="13"/>
      <c r="W334" s="13"/>
      <c r="X334" s="13"/>
      <c r="Y334" s="13"/>
      <c r="Z334" s="13"/>
      <c r="AA334" s="13"/>
      <c r="AB334" s="13"/>
      <c r="AC334" s="13"/>
      <c r="AD334" s="13"/>
      <c r="AE334" s="13"/>
      <c r="AT334" s="236" t="s">
        <v>174</v>
      </c>
      <c r="AU334" s="236" t="s">
        <v>87</v>
      </c>
      <c r="AV334" s="13" t="s">
        <v>87</v>
      </c>
      <c r="AW334" s="13" t="s">
        <v>38</v>
      </c>
      <c r="AX334" s="13" t="s">
        <v>77</v>
      </c>
      <c r="AY334" s="236" t="s">
        <v>161</v>
      </c>
    </row>
    <row r="335" s="13" customFormat="1">
      <c r="A335" s="13"/>
      <c r="B335" s="226"/>
      <c r="C335" s="227"/>
      <c r="D335" s="224" t="s">
        <v>174</v>
      </c>
      <c r="E335" s="228" t="s">
        <v>21</v>
      </c>
      <c r="F335" s="229" t="s">
        <v>1649</v>
      </c>
      <c r="G335" s="227"/>
      <c r="H335" s="230">
        <v>16.855</v>
      </c>
      <c r="I335" s="231"/>
      <c r="J335" s="227"/>
      <c r="K335" s="227"/>
      <c r="L335" s="232"/>
      <c r="M335" s="233"/>
      <c r="N335" s="234"/>
      <c r="O335" s="234"/>
      <c r="P335" s="234"/>
      <c r="Q335" s="234"/>
      <c r="R335" s="234"/>
      <c r="S335" s="234"/>
      <c r="T335" s="235"/>
      <c r="U335" s="13"/>
      <c r="V335" s="13"/>
      <c r="W335" s="13"/>
      <c r="X335" s="13"/>
      <c r="Y335" s="13"/>
      <c r="Z335" s="13"/>
      <c r="AA335" s="13"/>
      <c r="AB335" s="13"/>
      <c r="AC335" s="13"/>
      <c r="AD335" s="13"/>
      <c r="AE335" s="13"/>
      <c r="AT335" s="236" t="s">
        <v>174</v>
      </c>
      <c r="AU335" s="236" t="s">
        <v>87</v>
      </c>
      <c r="AV335" s="13" t="s">
        <v>87</v>
      </c>
      <c r="AW335" s="13" t="s">
        <v>38</v>
      </c>
      <c r="AX335" s="13" t="s">
        <v>77</v>
      </c>
      <c r="AY335" s="236" t="s">
        <v>161</v>
      </c>
    </row>
    <row r="336" s="13" customFormat="1">
      <c r="A336" s="13"/>
      <c r="B336" s="226"/>
      <c r="C336" s="227"/>
      <c r="D336" s="224" t="s">
        <v>174</v>
      </c>
      <c r="E336" s="228" t="s">
        <v>21</v>
      </c>
      <c r="F336" s="229" t="s">
        <v>1650</v>
      </c>
      <c r="G336" s="227"/>
      <c r="H336" s="230">
        <v>-1.728</v>
      </c>
      <c r="I336" s="231"/>
      <c r="J336" s="227"/>
      <c r="K336" s="227"/>
      <c r="L336" s="232"/>
      <c r="M336" s="233"/>
      <c r="N336" s="234"/>
      <c r="O336" s="234"/>
      <c r="P336" s="234"/>
      <c r="Q336" s="234"/>
      <c r="R336" s="234"/>
      <c r="S336" s="234"/>
      <c r="T336" s="235"/>
      <c r="U336" s="13"/>
      <c r="V336" s="13"/>
      <c r="W336" s="13"/>
      <c r="X336" s="13"/>
      <c r="Y336" s="13"/>
      <c r="Z336" s="13"/>
      <c r="AA336" s="13"/>
      <c r="AB336" s="13"/>
      <c r="AC336" s="13"/>
      <c r="AD336" s="13"/>
      <c r="AE336" s="13"/>
      <c r="AT336" s="236" t="s">
        <v>174</v>
      </c>
      <c r="AU336" s="236" t="s">
        <v>87</v>
      </c>
      <c r="AV336" s="13" t="s">
        <v>87</v>
      </c>
      <c r="AW336" s="13" t="s">
        <v>38</v>
      </c>
      <c r="AX336" s="13" t="s">
        <v>77</v>
      </c>
      <c r="AY336" s="236" t="s">
        <v>161</v>
      </c>
    </row>
    <row r="337" s="13" customFormat="1">
      <c r="A337" s="13"/>
      <c r="B337" s="226"/>
      <c r="C337" s="227"/>
      <c r="D337" s="224" t="s">
        <v>174</v>
      </c>
      <c r="E337" s="228" t="s">
        <v>21</v>
      </c>
      <c r="F337" s="229" t="s">
        <v>1651</v>
      </c>
      <c r="G337" s="227"/>
      <c r="H337" s="230">
        <v>-0.86399999999999999</v>
      </c>
      <c r="I337" s="231"/>
      <c r="J337" s="227"/>
      <c r="K337" s="227"/>
      <c r="L337" s="232"/>
      <c r="M337" s="233"/>
      <c r="N337" s="234"/>
      <c r="O337" s="234"/>
      <c r="P337" s="234"/>
      <c r="Q337" s="234"/>
      <c r="R337" s="234"/>
      <c r="S337" s="234"/>
      <c r="T337" s="235"/>
      <c r="U337" s="13"/>
      <c r="V337" s="13"/>
      <c r="W337" s="13"/>
      <c r="X337" s="13"/>
      <c r="Y337" s="13"/>
      <c r="Z337" s="13"/>
      <c r="AA337" s="13"/>
      <c r="AB337" s="13"/>
      <c r="AC337" s="13"/>
      <c r="AD337" s="13"/>
      <c r="AE337" s="13"/>
      <c r="AT337" s="236" t="s">
        <v>174</v>
      </c>
      <c r="AU337" s="236" t="s">
        <v>87</v>
      </c>
      <c r="AV337" s="13" t="s">
        <v>87</v>
      </c>
      <c r="AW337" s="13" t="s">
        <v>38</v>
      </c>
      <c r="AX337" s="13" t="s">
        <v>77</v>
      </c>
      <c r="AY337" s="236" t="s">
        <v>161</v>
      </c>
    </row>
    <row r="338" s="15" customFormat="1">
      <c r="A338" s="15"/>
      <c r="B338" s="258"/>
      <c r="C338" s="259"/>
      <c r="D338" s="224" t="s">
        <v>174</v>
      </c>
      <c r="E338" s="260" t="s">
        <v>21</v>
      </c>
      <c r="F338" s="261" t="s">
        <v>208</v>
      </c>
      <c r="G338" s="259"/>
      <c r="H338" s="262">
        <v>31.821000000000002</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174</v>
      </c>
      <c r="AU338" s="268" t="s">
        <v>87</v>
      </c>
      <c r="AV338" s="15" t="s">
        <v>185</v>
      </c>
      <c r="AW338" s="15" t="s">
        <v>38</v>
      </c>
      <c r="AX338" s="15" t="s">
        <v>77</v>
      </c>
      <c r="AY338" s="268" t="s">
        <v>161</v>
      </c>
    </row>
    <row r="339" s="13" customFormat="1">
      <c r="A339" s="13"/>
      <c r="B339" s="226"/>
      <c r="C339" s="227"/>
      <c r="D339" s="224" t="s">
        <v>174</v>
      </c>
      <c r="E339" s="228" t="s">
        <v>21</v>
      </c>
      <c r="F339" s="229" t="s">
        <v>1652</v>
      </c>
      <c r="G339" s="227"/>
      <c r="H339" s="230">
        <v>7.718</v>
      </c>
      <c r="I339" s="231"/>
      <c r="J339" s="227"/>
      <c r="K339" s="227"/>
      <c r="L339" s="232"/>
      <c r="M339" s="233"/>
      <c r="N339" s="234"/>
      <c r="O339" s="234"/>
      <c r="P339" s="234"/>
      <c r="Q339" s="234"/>
      <c r="R339" s="234"/>
      <c r="S339" s="234"/>
      <c r="T339" s="235"/>
      <c r="U339" s="13"/>
      <c r="V339" s="13"/>
      <c r="W339" s="13"/>
      <c r="X339" s="13"/>
      <c r="Y339" s="13"/>
      <c r="Z339" s="13"/>
      <c r="AA339" s="13"/>
      <c r="AB339" s="13"/>
      <c r="AC339" s="13"/>
      <c r="AD339" s="13"/>
      <c r="AE339" s="13"/>
      <c r="AT339" s="236" t="s">
        <v>174</v>
      </c>
      <c r="AU339" s="236" t="s">
        <v>87</v>
      </c>
      <c r="AV339" s="13" t="s">
        <v>87</v>
      </c>
      <c r="AW339" s="13" t="s">
        <v>38</v>
      </c>
      <c r="AX339" s="13" t="s">
        <v>77</v>
      </c>
      <c r="AY339" s="236" t="s">
        <v>161</v>
      </c>
    </row>
    <row r="340" s="13" customFormat="1">
      <c r="A340" s="13"/>
      <c r="B340" s="226"/>
      <c r="C340" s="227"/>
      <c r="D340" s="224" t="s">
        <v>174</v>
      </c>
      <c r="E340" s="228" t="s">
        <v>21</v>
      </c>
      <c r="F340" s="229" t="s">
        <v>1653</v>
      </c>
      <c r="G340" s="227"/>
      <c r="H340" s="230">
        <v>8.7490000000000006</v>
      </c>
      <c r="I340" s="231"/>
      <c r="J340" s="227"/>
      <c r="K340" s="227"/>
      <c r="L340" s="232"/>
      <c r="M340" s="233"/>
      <c r="N340" s="234"/>
      <c r="O340" s="234"/>
      <c r="P340" s="234"/>
      <c r="Q340" s="234"/>
      <c r="R340" s="234"/>
      <c r="S340" s="234"/>
      <c r="T340" s="235"/>
      <c r="U340" s="13"/>
      <c r="V340" s="13"/>
      <c r="W340" s="13"/>
      <c r="X340" s="13"/>
      <c r="Y340" s="13"/>
      <c r="Z340" s="13"/>
      <c r="AA340" s="13"/>
      <c r="AB340" s="13"/>
      <c r="AC340" s="13"/>
      <c r="AD340" s="13"/>
      <c r="AE340" s="13"/>
      <c r="AT340" s="236" t="s">
        <v>174</v>
      </c>
      <c r="AU340" s="236" t="s">
        <v>87</v>
      </c>
      <c r="AV340" s="13" t="s">
        <v>87</v>
      </c>
      <c r="AW340" s="13" t="s">
        <v>38</v>
      </c>
      <c r="AX340" s="13" t="s">
        <v>77</v>
      </c>
      <c r="AY340" s="236" t="s">
        <v>161</v>
      </c>
    </row>
    <row r="341" s="13" customFormat="1">
      <c r="A341" s="13"/>
      <c r="B341" s="226"/>
      <c r="C341" s="227"/>
      <c r="D341" s="224" t="s">
        <v>174</v>
      </c>
      <c r="E341" s="228" t="s">
        <v>21</v>
      </c>
      <c r="F341" s="229" t="s">
        <v>1654</v>
      </c>
      <c r="G341" s="227"/>
      <c r="H341" s="230">
        <v>7.1210000000000004</v>
      </c>
      <c r="I341" s="231"/>
      <c r="J341" s="227"/>
      <c r="K341" s="227"/>
      <c r="L341" s="232"/>
      <c r="M341" s="233"/>
      <c r="N341" s="234"/>
      <c r="O341" s="234"/>
      <c r="P341" s="234"/>
      <c r="Q341" s="234"/>
      <c r="R341" s="234"/>
      <c r="S341" s="234"/>
      <c r="T341" s="235"/>
      <c r="U341" s="13"/>
      <c r="V341" s="13"/>
      <c r="W341" s="13"/>
      <c r="X341" s="13"/>
      <c r="Y341" s="13"/>
      <c r="Z341" s="13"/>
      <c r="AA341" s="13"/>
      <c r="AB341" s="13"/>
      <c r="AC341" s="13"/>
      <c r="AD341" s="13"/>
      <c r="AE341" s="13"/>
      <c r="AT341" s="236" t="s">
        <v>174</v>
      </c>
      <c r="AU341" s="236" t="s">
        <v>87</v>
      </c>
      <c r="AV341" s="13" t="s">
        <v>87</v>
      </c>
      <c r="AW341" s="13" t="s">
        <v>38</v>
      </c>
      <c r="AX341" s="13" t="s">
        <v>77</v>
      </c>
      <c r="AY341" s="236" t="s">
        <v>161</v>
      </c>
    </row>
    <row r="342" s="13" customFormat="1">
      <c r="A342" s="13"/>
      <c r="B342" s="226"/>
      <c r="C342" s="227"/>
      <c r="D342" s="224" t="s">
        <v>174</v>
      </c>
      <c r="E342" s="228" t="s">
        <v>21</v>
      </c>
      <c r="F342" s="229" t="s">
        <v>1655</v>
      </c>
      <c r="G342" s="227"/>
      <c r="H342" s="230">
        <v>7.3419999999999996</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174</v>
      </c>
      <c r="AU342" s="236" t="s">
        <v>87</v>
      </c>
      <c r="AV342" s="13" t="s">
        <v>87</v>
      </c>
      <c r="AW342" s="13" t="s">
        <v>38</v>
      </c>
      <c r="AX342" s="13" t="s">
        <v>77</v>
      </c>
      <c r="AY342" s="236" t="s">
        <v>161</v>
      </c>
    </row>
    <row r="343" s="15" customFormat="1">
      <c r="A343" s="15"/>
      <c r="B343" s="258"/>
      <c r="C343" s="259"/>
      <c r="D343" s="224" t="s">
        <v>174</v>
      </c>
      <c r="E343" s="260" t="s">
        <v>21</v>
      </c>
      <c r="F343" s="261" t="s">
        <v>208</v>
      </c>
      <c r="G343" s="259"/>
      <c r="H343" s="262">
        <v>30.93</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174</v>
      </c>
      <c r="AU343" s="268" t="s">
        <v>87</v>
      </c>
      <c r="AV343" s="15" t="s">
        <v>185</v>
      </c>
      <c r="AW343" s="15" t="s">
        <v>38</v>
      </c>
      <c r="AX343" s="15" t="s">
        <v>77</v>
      </c>
      <c r="AY343" s="268" t="s">
        <v>161</v>
      </c>
    </row>
    <row r="344" s="13" customFormat="1">
      <c r="A344" s="13"/>
      <c r="B344" s="226"/>
      <c r="C344" s="227"/>
      <c r="D344" s="224" t="s">
        <v>174</v>
      </c>
      <c r="E344" s="228" t="s">
        <v>21</v>
      </c>
      <c r="F344" s="229" t="s">
        <v>1656</v>
      </c>
      <c r="G344" s="227"/>
      <c r="H344" s="230">
        <v>11.693</v>
      </c>
      <c r="I344" s="231"/>
      <c r="J344" s="227"/>
      <c r="K344" s="227"/>
      <c r="L344" s="232"/>
      <c r="M344" s="233"/>
      <c r="N344" s="234"/>
      <c r="O344" s="234"/>
      <c r="P344" s="234"/>
      <c r="Q344" s="234"/>
      <c r="R344" s="234"/>
      <c r="S344" s="234"/>
      <c r="T344" s="235"/>
      <c r="U344" s="13"/>
      <c r="V344" s="13"/>
      <c r="W344" s="13"/>
      <c r="X344" s="13"/>
      <c r="Y344" s="13"/>
      <c r="Z344" s="13"/>
      <c r="AA344" s="13"/>
      <c r="AB344" s="13"/>
      <c r="AC344" s="13"/>
      <c r="AD344" s="13"/>
      <c r="AE344" s="13"/>
      <c r="AT344" s="236" t="s">
        <v>174</v>
      </c>
      <c r="AU344" s="236" t="s">
        <v>87</v>
      </c>
      <c r="AV344" s="13" t="s">
        <v>87</v>
      </c>
      <c r="AW344" s="13" t="s">
        <v>38</v>
      </c>
      <c r="AX344" s="13" t="s">
        <v>77</v>
      </c>
      <c r="AY344" s="236" t="s">
        <v>161</v>
      </c>
    </row>
    <row r="345" s="13" customFormat="1">
      <c r="A345" s="13"/>
      <c r="B345" s="226"/>
      <c r="C345" s="227"/>
      <c r="D345" s="224" t="s">
        <v>174</v>
      </c>
      <c r="E345" s="228" t="s">
        <v>21</v>
      </c>
      <c r="F345" s="229" t="s">
        <v>1657</v>
      </c>
      <c r="G345" s="227"/>
      <c r="H345" s="230">
        <v>12.15</v>
      </c>
      <c r="I345" s="231"/>
      <c r="J345" s="227"/>
      <c r="K345" s="227"/>
      <c r="L345" s="232"/>
      <c r="M345" s="233"/>
      <c r="N345" s="234"/>
      <c r="O345" s="234"/>
      <c r="P345" s="234"/>
      <c r="Q345" s="234"/>
      <c r="R345" s="234"/>
      <c r="S345" s="234"/>
      <c r="T345" s="235"/>
      <c r="U345" s="13"/>
      <c r="V345" s="13"/>
      <c r="W345" s="13"/>
      <c r="X345" s="13"/>
      <c r="Y345" s="13"/>
      <c r="Z345" s="13"/>
      <c r="AA345" s="13"/>
      <c r="AB345" s="13"/>
      <c r="AC345" s="13"/>
      <c r="AD345" s="13"/>
      <c r="AE345" s="13"/>
      <c r="AT345" s="236" t="s">
        <v>174</v>
      </c>
      <c r="AU345" s="236" t="s">
        <v>87</v>
      </c>
      <c r="AV345" s="13" t="s">
        <v>87</v>
      </c>
      <c r="AW345" s="13" t="s">
        <v>38</v>
      </c>
      <c r="AX345" s="13" t="s">
        <v>77</v>
      </c>
      <c r="AY345" s="236" t="s">
        <v>161</v>
      </c>
    </row>
    <row r="346" s="15" customFormat="1">
      <c r="A346" s="15"/>
      <c r="B346" s="258"/>
      <c r="C346" s="259"/>
      <c r="D346" s="224" t="s">
        <v>174</v>
      </c>
      <c r="E346" s="260" t="s">
        <v>21</v>
      </c>
      <c r="F346" s="261" t="s">
        <v>208</v>
      </c>
      <c r="G346" s="259"/>
      <c r="H346" s="262">
        <v>23.843</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174</v>
      </c>
      <c r="AU346" s="268" t="s">
        <v>87</v>
      </c>
      <c r="AV346" s="15" t="s">
        <v>185</v>
      </c>
      <c r="AW346" s="15" t="s">
        <v>38</v>
      </c>
      <c r="AX346" s="15" t="s">
        <v>77</v>
      </c>
      <c r="AY346" s="268" t="s">
        <v>161</v>
      </c>
    </row>
    <row r="347" s="13" customFormat="1">
      <c r="A347" s="13"/>
      <c r="B347" s="226"/>
      <c r="C347" s="227"/>
      <c r="D347" s="224" t="s">
        <v>174</v>
      </c>
      <c r="E347" s="228" t="s">
        <v>21</v>
      </c>
      <c r="F347" s="229" t="s">
        <v>1658</v>
      </c>
      <c r="G347" s="227"/>
      <c r="H347" s="230">
        <v>3.0600000000000001</v>
      </c>
      <c r="I347" s="231"/>
      <c r="J347" s="227"/>
      <c r="K347" s="227"/>
      <c r="L347" s="232"/>
      <c r="M347" s="233"/>
      <c r="N347" s="234"/>
      <c r="O347" s="234"/>
      <c r="P347" s="234"/>
      <c r="Q347" s="234"/>
      <c r="R347" s="234"/>
      <c r="S347" s="234"/>
      <c r="T347" s="235"/>
      <c r="U347" s="13"/>
      <c r="V347" s="13"/>
      <c r="W347" s="13"/>
      <c r="X347" s="13"/>
      <c r="Y347" s="13"/>
      <c r="Z347" s="13"/>
      <c r="AA347" s="13"/>
      <c r="AB347" s="13"/>
      <c r="AC347" s="13"/>
      <c r="AD347" s="13"/>
      <c r="AE347" s="13"/>
      <c r="AT347" s="236" t="s">
        <v>174</v>
      </c>
      <c r="AU347" s="236" t="s">
        <v>87</v>
      </c>
      <c r="AV347" s="13" t="s">
        <v>87</v>
      </c>
      <c r="AW347" s="13" t="s">
        <v>38</v>
      </c>
      <c r="AX347" s="13" t="s">
        <v>77</v>
      </c>
      <c r="AY347" s="236" t="s">
        <v>161</v>
      </c>
    </row>
    <row r="348" s="13" customFormat="1">
      <c r="A348" s="13"/>
      <c r="B348" s="226"/>
      <c r="C348" s="227"/>
      <c r="D348" s="224" t="s">
        <v>174</v>
      </c>
      <c r="E348" s="228" t="s">
        <v>21</v>
      </c>
      <c r="F348" s="229" t="s">
        <v>1659</v>
      </c>
      <c r="G348" s="227"/>
      <c r="H348" s="230">
        <v>0.39600000000000002</v>
      </c>
      <c r="I348" s="231"/>
      <c r="J348" s="227"/>
      <c r="K348" s="227"/>
      <c r="L348" s="232"/>
      <c r="M348" s="233"/>
      <c r="N348" s="234"/>
      <c r="O348" s="234"/>
      <c r="P348" s="234"/>
      <c r="Q348" s="234"/>
      <c r="R348" s="234"/>
      <c r="S348" s="234"/>
      <c r="T348" s="235"/>
      <c r="U348" s="13"/>
      <c r="V348" s="13"/>
      <c r="W348" s="13"/>
      <c r="X348" s="13"/>
      <c r="Y348" s="13"/>
      <c r="Z348" s="13"/>
      <c r="AA348" s="13"/>
      <c r="AB348" s="13"/>
      <c r="AC348" s="13"/>
      <c r="AD348" s="13"/>
      <c r="AE348" s="13"/>
      <c r="AT348" s="236" t="s">
        <v>174</v>
      </c>
      <c r="AU348" s="236" t="s">
        <v>87</v>
      </c>
      <c r="AV348" s="13" t="s">
        <v>87</v>
      </c>
      <c r="AW348" s="13" t="s">
        <v>38</v>
      </c>
      <c r="AX348" s="13" t="s">
        <v>77</v>
      </c>
      <c r="AY348" s="236" t="s">
        <v>161</v>
      </c>
    </row>
    <row r="349" s="13" customFormat="1">
      <c r="A349" s="13"/>
      <c r="B349" s="226"/>
      <c r="C349" s="227"/>
      <c r="D349" s="224" t="s">
        <v>174</v>
      </c>
      <c r="E349" s="228" t="s">
        <v>21</v>
      </c>
      <c r="F349" s="229" t="s">
        <v>1660</v>
      </c>
      <c r="G349" s="227"/>
      <c r="H349" s="230">
        <v>2.1150000000000002</v>
      </c>
      <c r="I349" s="231"/>
      <c r="J349" s="227"/>
      <c r="K349" s="227"/>
      <c r="L349" s="232"/>
      <c r="M349" s="233"/>
      <c r="N349" s="234"/>
      <c r="O349" s="234"/>
      <c r="P349" s="234"/>
      <c r="Q349" s="234"/>
      <c r="R349" s="234"/>
      <c r="S349" s="234"/>
      <c r="T349" s="235"/>
      <c r="U349" s="13"/>
      <c r="V349" s="13"/>
      <c r="W349" s="13"/>
      <c r="X349" s="13"/>
      <c r="Y349" s="13"/>
      <c r="Z349" s="13"/>
      <c r="AA349" s="13"/>
      <c r="AB349" s="13"/>
      <c r="AC349" s="13"/>
      <c r="AD349" s="13"/>
      <c r="AE349" s="13"/>
      <c r="AT349" s="236" t="s">
        <v>174</v>
      </c>
      <c r="AU349" s="236" t="s">
        <v>87</v>
      </c>
      <c r="AV349" s="13" t="s">
        <v>87</v>
      </c>
      <c r="AW349" s="13" t="s">
        <v>38</v>
      </c>
      <c r="AX349" s="13" t="s">
        <v>77</v>
      </c>
      <c r="AY349" s="236" t="s">
        <v>161</v>
      </c>
    </row>
    <row r="350" s="14" customFormat="1">
      <c r="A350" s="14"/>
      <c r="B350" s="237"/>
      <c r="C350" s="238"/>
      <c r="D350" s="224" t="s">
        <v>174</v>
      </c>
      <c r="E350" s="239" t="s">
        <v>21</v>
      </c>
      <c r="F350" s="240" t="s">
        <v>177</v>
      </c>
      <c r="G350" s="238"/>
      <c r="H350" s="241">
        <v>92.165000000000006</v>
      </c>
      <c r="I350" s="242"/>
      <c r="J350" s="238"/>
      <c r="K350" s="238"/>
      <c r="L350" s="243"/>
      <c r="M350" s="244"/>
      <c r="N350" s="245"/>
      <c r="O350" s="245"/>
      <c r="P350" s="245"/>
      <c r="Q350" s="245"/>
      <c r="R350" s="245"/>
      <c r="S350" s="245"/>
      <c r="T350" s="246"/>
      <c r="U350" s="14"/>
      <c r="V350" s="14"/>
      <c r="W350" s="14"/>
      <c r="X350" s="14"/>
      <c r="Y350" s="14"/>
      <c r="Z350" s="14"/>
      <c r="AA350" s="14"/>
      <c r="AB350" s="14"/>
      <c r="AC350" s="14"/>
      <c r="AD350" s="14"/>
      <c r="AE350" s="14"/>
      <c r="AT350" s="247" t="s">
        <v>174</v>
      </c>
      <c r="AU350" s="247" t="s">
        <v>87</v>
      </c>
      <c r="AV350" s="14" t="s">
        <v>168</v>
      </c>
      <c r="AW350" s="14" t="s">
        <v>38</v>
      </c>
      <c r="AX350" s="14" t="s">
        <v>85</v>
      </c>
      <c r="AY350" s="247" t="s">
        <v>161</v>
      </c>
    </row>
    <row r="351" s="2" customFormat="1" ht="37.8" customHeight="1">
      <c r="A351" s="40"/>
      <c r="B351" s="41"/>
      <c r="C351" s="206" t="s">
        <v>401</v>
      </c>
      <c r="D351" s="206" t="s">
        <v>163</v>
      </c>
      <c r="E351" s="207" t="s">
        <v>1059</v>
      </c>
      <c r="F351" s="208" t="s">
        <v>1060</v>
      </c>
      <c r="G351" s="209" t="s">
        <v>188</v>
      </c>
      <c r="H351" s="210">
        <v>756.09299999999996</v>
      </c>
      <c r="I351" s="211"/>
      <c r="J351" s="212">
        <f>ROUND(I351*H351,2)</f>
        <v>0</v>
      </c>
      <c r="K351" s="208" t="s">
        <v>167</v>
      </c>
      <c r="L351" s="46"/>
      <c r="M351" s="213" t="s">
        <v>21</v>
      </c>
      <c r="N351" s="214" t="s">
        <v>48</v>
      </c>
      <c r="O351" s="86"/>
      <c r="P351" s="215">
        <f>O351*H351</f>
        <v>0</v>
      </c>
      <c r="Q351" s="215">
        <v>0.0086499999999999997</v>
      </c>
      <c r="R351" s="215">
        <f>Q351*H351</f>
        <v>6.5402044499999992</v>
      </c>
      <c r="S351" s="215">
        <v>0</v>
      </c>
      <c r="T351" s="216">
        <f>S351*H351</f>
        <v>0</v>
      </c>
      <c r="U351" s="40"/>
      <c r="V351" s="40"/>
      <c r="W351" s="40"/>
      <c r="X351" s="40"/>
      <c r="Y351" s="40"/>
      <c r="Z351" s="40"/>
      <c r="AA351" s="40"/>
      <c r="AB351" s="40"/>
      <c r="AC351" s="40"/>
      <c r="AD351" s="40"/>
      <c r="AE351" s="40"/>
      <c r="AR351" s="217" t="s">
        <v>168</v>
      </c>
      <c r="AT351" s="217" t="s">
        <v>163</v>
      </c>
      <c r="AU351" s="217" t="s">
        <v>87</v>
      </c>
      <c r="AY351" s="19" t="s">
        <v>161</v>
      </c>
      <c r="BE351" s="218">
        <f>IF(N351="základní",J351,0)</f>
        <v>0</v>
      </c>
      <c r="BF351" s="218">
        <f>IF(N351="snížená",J351,0)</f>
        <v>0</v>
      </c>
      <c r="BG351" s="218">
        <f>IF(N351="zákl. přenesená",J351,0)</f>
        <v>0</v>
      </c>
      <c r="BH351" s="218">
        <f>IF(N351="sníž. přenesená",J351,0)</f>
        <v>0</v>
      </c>
      <c r="BI351" s="218">
        <f>IF(N351="nulová",J351,0)</f>
        <v>0</v>
      </c>
      <c r="BJ351" s="19" t="s">
        <v>85</v>
      </c>
      <c r="BK351" s="218">
        <f>ROUND(I351*H351,2)</f>
        <v>0</v>
      </c>
      <c r="BL351" s="19" t="s">
        <v>168</v>
      </c>
      <c r="BM351" s="217" t="s">
        <v>1661</v>
      </c>
    </row>
    <row r="352" s="2" customFormat="1">
      <c r="A352" s="40"/>
      <c r="B352" s="41"/>
      <c r="C352" s="42"/>
      <c r="D352" s="219" t="s">
        <v>170</v>
      </c>
      <c r="E352" s="42"/>
      <c r="F352" s="220" t="s">
        <v>1062</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170</v>
      </c>
      <c r="AU352" s="19" t="s">
        <v>87</v>
      </c>
    </row>
    <row r="353" s="2" customFormat="1">
      <c r="A353" s="40"/>
      <c r="B353" s="41"/>
      <c r="C353" s="42"/>
      <c r="D353" s="224" t="s">
        <v>172</v>
      </c>
      <c r="E353" s="42"/>
      <c r="F353" s="225" t="s">
        <v>1063</v>
      </c>
      <c r="G353" s="42"/>
      <c r="H353" s="42"/>
      <c r="I353" s="221"/>
      <c r="J353" s="42"/>
      <c r="K353" s="42"/>
      <c r="L353" s="46"/>
      <c r="M353" s="222"/>
      <c r="N353" s="223"/>
      <c r="O353" s="86"/>
      <c r="P353" s="86"/>
      <c r="Q353" s="86"/>
      <c r="R353" s="86"/>
      <c r="S353" s="86"/>
      <c r="T353" s="87"/>
      <c r="U353" s="40"/>
      <c r="V353" s="40"/>
      <c r="W353" s="40"/>
      <c r="X353" s="40"/>
      <c r="Y353" s="40"/>
      <c r="Z353" s="40"/>
      <c r="AA353" s="40"/>
      <c r="AB353" s="40"/>
      <c r="AC353" s="40"/>
      <c r="AD353" s="40"/>
      <c r="AE353" s="40"/>
      <c r="AT353" s="19" t="s">
        <v>172</v>
      </c>
      <c r="AU353" s="19" t="s">
        <v>87</v>
      </c>
    </row>
    <row r="354" s="13" customFormat="1">
      <c r="A354" s="13"/>
      <c r="B354" s="226"/>
      <c r="C354" s="227"/>
      <c r="D354" s="224" t="s">
        <v>174</v>
      </c>
      <c r="E354" s="228" t="s">
        <v>21</v>
      </c>
      <c r="F354" s="229" t="s">
        <v>1662</v>
      </c>
      <c r="G354" s="227"/>
      <c r="H354" s="230">
        <v>91.299000000000007</v>
      </c>
      <c r="I354" s="231"/>
      <c r="J354" s="227"/>
      <c r="K354" s="227"/>
      <c r="L354" s="232"/>
      <c r="M354" s="233"/>
      <c r="N354" s="234"/>
      <c r="O354" s="234"/>
      <c r="P354" s="234"/>
      <c r="Q354" s="234"/>
      <c r="R354" s="234"/>
      <c r="S354" s="234"/>
      <c r="T354" s="235"/>
      <c r="U354" s="13"/>
      <c r="V354" s="13"/>
      <c r="W354" s="13"/>
      <c r="X354" s="13"/>
      <c r="Y354" s="13"/>
      <c r="Z354" s="13"/>
      <c r="AA354" s="13"/>
      <c r="AB354" s="13"/>
      <c r="AC354" s="13"/>
      <c r="AD354" s="13"/>
      <c r="AE354" s="13"/>
      <c r="AT354" s="236" t="s">
        <v>174</v>
      </c>
      <c r="AU354" s="236" t="s">
        <v>87</v>
      </c>
      <c r="AV354" s="13" t="s">
        <v>87</v>
      </c>
      <c r="AW354" s="13" t="s">
        <v>38</v>
      </c>
      <c r="AX354" s="13" t="s">
        <v>77</v>
      </c>
      <c r="AY354" s="236" t="s">
        <v>161</v>
      </c>
    </row>
    <row r="355" s="13" customFormat="1">
      <c r="A355" s="13"/>
      <c r="B355" s="226"/>
      <c r="C355" s="227"/>
      <c r="D355" s="224" t="s">
        <v>174</v>
      </c>
      <c r="E355" s="228" t="s">
        <v>21</v>
      </c>
      <c r="F355" s="229" t="s">
        <v>1663</v>
      </c>
      <c r="G355" s="227"/>
      <c r="H355" s="230">
        <v>-6.2400000000000002</v>
      </c>
      <c r="I355" s="231"/>
      <c r="J355" s="227"/>
      <c r="K355" s="227"/>
      <c r="L355" s="232"/>
      <c r="M355" s="233"/>
      <c r="N355" s="234"/>
      <c r="O355" s="234"/>
      <c r="P355" s="234"/>
      <c r="Q355" s="234"/>
      <c r="R355" s="234"/>
      <c r="S355" s="234"/>
      <c r="T355" s="235"/>
      <c r="U355" s="13"/>
      <c r="V355" s="13"/>
      <c r="W355" s="13"/>
      <c r="X355" s="13"/>
      <c r="Y355" s="13"/>
      <c r="Z355" s="13"/>
      <c r="AA355" s="13"/>
      <c r="AB355" s="13"/>
      <c r="AC355" s="13"/>
      <c r="AD355" s="13"/>
      <c r="AE355" s="13"/>
      <c r="AT355" s="236" t="s">
        <v>174</v>
      </c>
      <c r="AU355" s="236" t="s">
        <v>87</v>
      </c>
      <c r="AV355" s="13" t="s">
        <v>87</v>
      </c>
      <c r="AW355" s="13" t="s">
        <v>38</v>
      </c>
      <c r="AX355" s="13" t="s">
        <v>77</v>
      </c>
      <c r="AY355" s="236" t="s">
        <v>161</v>
      </c>
    </row>
    <row r="356" s="13" customFormat="1">
      <c r="A356" s="13"/>
      <c r="B356" s="226"/>
      <c r="C356" s="227"/>
      <c r="D356" s="224" t="s">
        <v>174</v>
      </c>
      <c r="E356" s="228" t="s">
        <v>21</v>
      </c>
      <c r="F356" s="229" t="s">
        <v>1664</v>
      </c>
      <c r="G356" s="227"/>
      <c r="H356" s="230">
        <v>2.9399999999999999</v>
      </c>
      <c r="I356" s="231"/>
      <c r="J356" s="227"/>
      <c r="K356" s="227"/>
      <c r="L356" s="232"/>
      <c r="M356" s="233"/>
      <c r="N356" s="234"/>
      <c r="O356" s="234"/>
      <c r="P356" s="234"/>
      <c r="Q356" s="234"/>
      <c r="R356" s="234"/>
      <c r="S356" s="234"/>
      <c r="T356" s="235"/>
      <c r="U356" s="13"/>
      <c r="V356" s="13"/>
      <c r="W356" s="13"/>
      <c r="X356" s="13"/>
      <c r="Y356" s="13"/>
      <c r="Z356" s="13"/>
      <c r="AA356" s="13"/>
      <c r="AB356" s="13"/>
      <c r="AC356" s="13"/>
      <c r="AD356" s="13"/>
      <c r="AE356" s="13"/>
      <c r="AT356" s="236" t="s">
        <v>174</v>
      </c>
      <c r="AU356" s="236" t="s">
        <v>87</v>
      </c>
      <c r="AV356" s="13" t="s">
        <v>87</v>
      </c>
      <c r="AW356" s="13" t="s">
        <v>38</v>
      </c>
      <c r="AX356" s="13" t="s">
        <v>77</v>
      </c>
      <c r="AY356" s="236" t="s">
        <v>161</v>
      </c>
    </row>
    <row r="357" s="13" customFormat="1">
      <c r="A357" s="13"/>
      <c r="B357" s="226"/>
      <c r="C357" s="227"/>
      <c r="D357" s="224" t="s">
        <v>174</v>
      </c>
      <c r="E357" s="228" t="s">
        <v>21</v>
      </c>
      <c r="F357" s="229" t="s">
        <v>1665</v>
      </c>
      <c r="G357" s="227"/>
      <c r="H357" s="230">
        <v>0.71999999999999997</v>
      </c>
      <c r="I357" s="231"/>
      <c r="J357" s="227"/>
      <c r="K357" s="227"/>
      <c r="L357" s="232"/>
      <c r="M357" s="233"/>
      <c r="N357" s="234"/>
      <c r="O357" s="234"/>
      <c r="P357" s="234"/>
      <c r="Q357" s="234"/>
      <c r="R357" s="234"/>
      <c r="S357" s="234"/>
      <c r="T357" s="235"/>
      <c r="U357" s="13"/>
      <c r="V357" s="13"/>
      <c r="W357" s="13"/>
      <c r="X357" s="13"/>
      <c r="Y357" s="13"/>
      <c r="Z357" s="13"/>
      <c r="AA357" s="13"/>
      <c r="AB357" s="13"/>
      <c r="AC357" s="13"/>
      <c r="AD357" s="13"/>
      <c r="AE357" s="13"/>
      <c r="AT357" s="236" t="s">
        <v>174</v>
      </c>
      <c r="AU357" s="236" t="s">
        <v>87</v>
      </c>
      <c r="AV357" s="13" t="s">
        <v>87</v>
      </c>
      <c r="AW357" s="13" t="s">
        <v>38</v>
      </c>
      <c r="AX357" s="13" t="s">
        <v>77</v>
      </c>
      <c r="AY357" s="236" t="s">
        <v>161</v>
      </c>
    </row>
    <row r="358" s="13" customFormat="1">
      <c r="A358" s="13"/>
      <c r="B358" s="226"/>
      <c r="C358" s="227"/>
      <c r="D358" s="224" t="s">
        <v>174</v>
      </c>
      <c r="E358" s="228" t="s">
        <v>21</v>
      </c>
      <c r="F358" s="229" t="s">
        <v>1666</v>
      </c>
      <c r="G358" s="227"/>
      <c r="H358" s="230">
        <v>1.44</v>
      </c>
      <c r="I358" s="231"/>
      <c r="J358" s="227"/>
      <c r="K358" s="227"/>
      <c r="L358" s="232"/>
      <c r="M358" s="233"/>
      <c r="N358" s="234"/>
      <c r="O358" s="234"/>
      <c r="P358" s="234"/>
      <c r="Q358" s="234"/>
      <c r="R358" s="234"/>
      <c r="S358" s="234"/>
      <c r="T358" s="235"/>
      <c r="U358" s="13"/>
      <c r="V358" s="13"/>
      <c r="W358" s="13"/>
      <c r="X358" s="13"/>
      <c r="Y358" s="13"/>
      <c r="Z358" s="13"/>
      <c r="AA358" s="13"/>
      <c r="AB358" s="13"/>
      <c r="AC358" s="13"/>
      <c r="AD358" s="13"/>
      <c r="AE358" s="13"/>
      <c r="AT358" s="236" t="s">
        <v>174</v>
      </c>
      <c r="AU358" s="236" t="s">
        <v>87</v>
      </c>
      <c r="AV358" s="13" t="s">
        <v>87</v>
      </c>
      <c r="AW358" s="13" t="s">
        <v>38</v>
      </c>
      <c r="AX358" s="13" t="s">
        <v>77</v>
      </c>
      <c r="AY358" s="236" t="s">
        <v>161</v>
      </c>
    </row>
    <row r="359" s="15" customFormat="1">
      <c r="A359" s="15"/>
      <c r="B359" s="258"/>
      <c r="C359" s="259"/>
      <c r="D359" s="224" t="s">
        <v>174</v>
      </c>
      <c r="E359" s="260" t="s">
        <v>21</v>
      </c>
      <c r="F359" s="261" t="s">
        <v>208</v>
      </c>
      <c r="G359" s="259"/>
      <c r="H359" s="262">
        <v>90.159000000000006</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174</v>
      </c>
      <c r="AU359" s="268" t="s">
        <v>87</v>
      </c>
      <c r="AV359" s="15" t="s">
        <v>185</v>
      </c>
      <c r="AW359" s="15" t="s">
        <v>38</v>
      </c>
      <c r="AX359" s="15" t="s">
        <v>77</v>
      </c>
      <c r="AY359" s="268" t="s">
        <v>161</v>
      </c>
    </row>
    <row r="360" s="13" customFormat="1">
      <c r="A360" s="13"/>
      <c r="B360" s="226"/>
      <c r="C360" s="227"/>
      <c r="D360" s="224" t="s">
        <v>174</v>
      </c>
      <c r="E360" s="228" t="s">
        <v>21</v>
      </c>
      <c r="F360" s="229" t="s">
        <v>1667</v>
      </c>
      <c r="G360" s="227"/>
      <c r="H360" s="230">
        <v>38.570999999999998</v>
      </c>
      <c r="I360" s="231"/>
      <c r="J360" s="227"/>
      <c r="K360" s="227"/>
      <c r="L360" s="232"/>
      <c r="M360" s="233"/>
      <c r="N360" s="234"/>
      <c r="O360" s="234"/>
      <c r="P360" s="234"/>
      <c r="Q360" s="234"/>
      <c r="R360" s="234"/>
      <c r="S360" s="234"/>
      <c r="T360" s="235"/>
      <c r="U360" s="13"/>
      <c r="V360" s="13"/>
      <c r="W360" s="13"/>
      <c r="X360" s="13"/>
      <c r="Y360" s="13"/>
      <c r="Z360" s="13"/>
      <c r="AA360" s="13"/>
      <c r="AB360" s="13"/>
      <c r="AC360" s="13"/>
      <c r="AD360" s="13"/>
      <c r="AE360" s="13"/>
      <c r="AT360" s="236" t="s">
        <v>174</v>
      </c>
      <c r="AU360" s="236" t="s">
        <v>87</v>
      </c>
      <c r="AV360" s="13" t="s">
        <v>87</v>
      </c>
      <c r="AW360" s="13" t="s">
        <v>38</v>
      </c>
      <c r="AX360" s="13" t="s">
        <v>77</v>
      </c>
      <c r="AY360" s="236" t="s">
        <v>161</v>
      </c>
    </row>
    <row r="361" s="13" customFormat="1">
      <c r="A361" s="13"/>
      <c r="B361" s="226"/>
      <c r="C361" s="227"/>
      <c r="D361" s="224" t="s">
        <v>174</v>
      </c>
      <c r="E361" s="228" t="s">
        <v>21</v>
      </c>
      <c r="F361" s="229" t="s">
        <v>1668</v>
      </c>
      <c r="G361" s="227"/>
      <c r="H361" s="230">
        <v>38.960000000000001</v>
      </c>
      <c r="I361" s="231"/>
      <c r="J361" s="227"/>
      <c r="K361" s="227"/>
      <c r="L361" s="232"/>
      <c r="M361" s="233"/>
      <c r="N361" s="234"/>
      <c r="O361" s="234"/>
      <c r="P361" s="234"/>
      <c r="Q361" s="234"/>
      <c r="R361" s="234"/>
      <c r="S361" s="234"/>
      <c r="T361" s="235"/>
      <c r="U361" s="13"/>
      <c r="V361" s="13"/>
      <c r="W361" s="13"/>
      <c r="X361" s="13"/>
      <c r="Y361" s="13"/>
      <c r="Z361" s="13"/>
      <c r="AA361" s="13"/>
      <c r="AB361" s="13"/>
      <c r="AC361" s="13"/>
      <c r="AD361" s="13"/>
      <c r="AE361" s="13"/>
      <c r="AT361" s="236" t="s">
        <v>174</v>
      </c>
      <c r="AU361" s="236" t="s">
        <v>87</v>
      </c>
      <c r="AV361" s="13" t="s">
        <v>87</v>
      </c>
      <c r="AW361" s="13" t="s">
        <v>38</v>
      </c>
      <c r="AX361" s="13" t="s">
        <v>77</v>
      </c>
      <c r="AY361" s="236" t="s">
        <v>161</v>
      </c>
    </row>
    <row r="362" s="13" customFormat="1">
      <c r="A362" s="13"/>
      <c r="B362" s="226"/>
      <c r="C362" s="227"/>
      <c r="D362" s="224" t="s">
        <v>174</v>
      </c>
      <c r="E362" s="228" t="s">
        <v>21</v>
      </c>
      <c r="F362" s="229" t="s">
        <v>1669</v>
      </c>
      <c r="G362" s="227"/>
      <c r="H362" s="230">
        <v>-5.7599999999999998</v>
      </c>
      <c r="I362" s="231"/>
      <c r="J362" s="227"/>
      <c r="K362" s="227"/>
      <c r="L362" s="232"/>
      <c r="M362" s="233"/>
      <c r="N362" s="234"/>
      <c r="O362" s="234"/>
      <c r="P362" s="234"/>
      <c r="Q362" s="234"/>
      <c r="R362" s="234"/>
      <c r="S362" s="234"/>
      <c r="T362" s="235"/>
      <c r="U362" s="13"/>
      <c r="V362" s="13"/>
      <c r="W362" s="13"/>
      <c r="X362" s="13"/>
      <c r="Y362" s="13"/>
      <c r="Z362" s="13"/>
      <c r="AA362" s="13"/>
      <c r="AB362" s="13"/>
      <c r="AC362" s="13"/>
      <c r="AD362" s="13"/>
      <c r="AE362" s="13"/>
      <c r="AT362" s="236" t="s">
        <v>174</v>
      </c>
      <c r="AU362" s="236" t="s">
        <v>87</v>
      </c>
      <c r="AV362" s="13" t="s">
        <v>87</v>
      </c>
      <c r="AW362" s="13" t="s">
        <v>38</v>
      </c>
      <c r="AX362" s="13" t="s">
        <v>77</v>
      </c>
      <c r="AY362" s="236" t="s">
        <v>161</v>
      </c>
    </row>
    <row r="363" s="13" customFormat="1">
      <c r="A363" s="13"/>
      <c r="B363" s="226"/>
      <c r="C363" s="227"/>
      <c r="D363" s="224" t="s">
        <v>174</v>
      </c>
      <c r="E363" s="228" t="s">
        <v>21</v>
      </c>
      <c r="F363" s="229" t="s">
        <v>1670</v>
      </c>
      <c r="G363" s="227"/>
      <c r="H363" s="230">
        <v>1.47</v>
      </c>
      <c r="I363" s="231"/>
      <c r="J363" s="227"/>
      <c r="K363" s="227"/>
      <c r="L363" s="232"/>
      <c r="M363" s="233"/>
      <c r="N363" s="234"/>
      <c r="O363" s="234"/>
      <c r="P363" s="234"/>
      <c r="Q363" s="234"/>
      <c r="R363" s="234"/>
      <c r="S363" s="234"/>
      <c r="T363" s="235"/>
      <c r="U363" s="13"/>
      <c r="V363" s="13"/>
      <c r="W363" s="13"/>
      <c r="X363" s="13"/>
      <c r="Y363" s="13"/>
      <c r="Z363" s="13"/>
      <c r="AA363" s="13"/>
      <c r="AB363" s="13"/>
      <c r="AC363" s="13"/>
      <c r="AD363" s="13"/>
      <c r="AE363" s="13"/>
      <c r="AT363" s="236" t="s">
        <v>174</v>
      </c>
      <c r="AU363" s="236" t="s">
        <v>87</v>
      </c>
      <c r="AV363" s="13" t="s">
        <v>87</v>
      </c>
      <c r="AW363" s="13" t="s">
        <v>38</v>
      </c>
      <c r="AX363" s="13" t="s">
        <v>77</v>
      </c>
      <c r="AY363" s="236" t="s">
        <v>161</v>
      </c>
    </row>
    <row r="364" s="13" customFormat="1">
      <c r="A364" s="13"/>
      <c r="B364" s="226"/>
      <c r="C364" s="227"/>
      <c r="D364" s="224" t="s">
        <v>174</v>
      </c>
      <c r="E364" s="228" t="s">
        <v>21</v>
      </c>
      <c r="F364" s="229" t="s">
        <v>1671</v>
      </c>
      <c r="G364" s="227"/>
      <c r="H364" s="230">
        <v>2.976</v>
      </c>
      <c r="I364" s="231"/>
      <c r="J364" s="227"/>
      <c r="K364" s="227"/>
      <c r="L364" s="232"/>
      <c r="M364" s="233"/>
      <c r="N364" s="234"/>
      <c r="O364" s="234"/>
      <c r="P364" s="234"/>
      <c r="Q364" s="234"/>
      <c r="R364" s="234"/>
      <c r="S364" s="234"/>
      <c r="T364" s="235"/>
      <c r="U364" s="13"/>
      <c r="V364" s="13"/>
      <c r="W364" s="13"/>
      <c r="X364" s="13"/>
      <c r="Y364" s="13"/>
      <c r="Z364" s="13"/>
      <c r="AA364" s="13"/>
      <c r="AB364" s="13"/>
      <c r="AC364" s="13"/>
      <c r="AD364" s="13"/>
      <c r="AE364" s="13"/>
      <c r="AT364" s="236" t="s">
        <v>174</v>
      </c>
      <c r="AU364" s="236" t="s">
        <v>87</v>
      </c>
      <c r="AV364" s="13" t="s">
        <v>87</v>
      </c>
      <c r="AW364" s="13" t="s">
        <v>38</v>
      </c>
      <c r="AX364" s="13" t="s">
        <v>77</v>
      </c>
      <c r="AY364" s="236" t="s">
        <v>161</v>
      </c>
    </row>
    <row r="365" s="13" customFormat="1">
      <c r="A365" s="13"/>
      <c r="B365" s="226"/>
      <c r="C365" s="227"/>
      <c r="D365" s="224" t="s">
        <v>174</v>
      </c>
      <c r="E365" s="228" t="s">
        <v>21</v>
      </c>
      <c r="F365" s="229" t="s">
        <v>1672</v>
      </c>
      <c r="G365" s="227"/>
      <c r="H365" s="230">
        <v>1.44</v>
      </c>
      <c r="I365" s="231"/>
      <c r="J365" s="227"/>
      <c r="K365" s="227"/>
      <c r="L365" s="232"/>
      <c r="M365" s="233"/>
      <c r="N365" s="234"/>
      <c r="O365" s="234"/>
      <c r="P365" s="234"/>
      <c r="Q365" s="234"/>
      <c r="R365" s="234"/>
      <c r="S365" s="234"/>
      <c r="T365" s="235"/>
      <c r="U365" s="13"/>
      <c r="V365" s="13"/>
      <c r="W365" s="13"/>
      <c r="X365" s="13"/>
      <c r="Y365" s="13"/>
      <c r="Z365" s="13"/>
      <c r="AA365" s="13"/>
      <c r="AB365" s="13"/>
      <c r="AC365" s="13"/>
      <c r="AD365" s="13"/>
      <c r="AE365" s="13"/>
      <c r="AT365" s="236" t="s">
        <v>174</v>
      </c>
      <c r="AU365" s="236" t="s">
        <v>87</v>
      </c>
      <c r="AV365" s="13" t="s">
        <v>87</v>
      </c>
      <c r="AW365" s="13" t="s">
        <v>38</v>
      </c>
      <c r="AX365" s="13" t="s">
        <v>77</v>
      </c>
      <c r="AY365" s="236" t="s">
        <v>161</v>
      </c>
    </row>
    <row r="366" s="15" customFormat="1">
      <c r="A366" s="15"/>
      <c r="B366" s="258"/>
      <c r="C366" s="259"/>
      <c r="D366" s="224" t="s">
        <v>174</v>
      </c>
      <c r="E366" s="260" t="s">
        <v>21</v>
      </c>
      <c r="F366" s="261" t="s">
        <v>208</v>
      </c>
      <c r="G366" s="259"/>
      <c r="H366" s="262">
        <v>77.656999999999996</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174</v>
      </c>
      <c r="AU366" s="268" t="s">
        <v>87</v>
      </c>
      <c r="AV366" s="15" t="s">
        <v>185</v>
      </c>
      <c r="AW366" s="15" t="s">
        <v>38</v>
      </c>
      <c r="AX366" s="15" t="s">
        <v>77</v>
      </c>
      <c r="AY366" s="268" t="s">
        <v>161</v>
      </c>
    </row>
    <row r="367" s="13" customFormat="1">
      <c r="A367" s="13"/>
      <c r="B367" s="226"/>
      <c r="C367" s="227"/>
      <c r="D367" s="224" t="s">
        <v>174</v>
      </c>
      <c r="E367" s="228" t="s">
        <v>21</v>
      </c>
      <c r="F367" s="229" t="s">
        <v>1673</v>
      </c>
      <c r="G367" s="227"/>
      <c r="H367" s="230">
        <v>33.008000000000003</v>
      </c>
      <c r="I367" s="231"/>
      <c r="J367" s="227"/>
      <c r="K367" s="227"/>
      <c r="L367" s="232"/>
      <c r="M367" s="233"/>
      <c r="N367" s="234"/>
      <c r="O367" s="234"/>
      <c r="P367" s="234"/>
      <c r="Q367" s="234"/>
      <c r="R367" s="234"/>
      <c r="S367" s="234"/>
      <c r="T367" s="235"/>
      <c r="U367" s="13"/>
      <c r="V367" s="13"/>
      <c r="W367" s="13"/>
      <c r="X367" s="13"/>
      <c r="Y367" s="13"/>
      <c r="Z367" s="13"/>
      <c r="AA367" s="13"/>
      <c r="AB367" s="13"/>
      <c r="AC367" s="13"/>
      <c r="AD367" s="13"/>
      <c r="AE367" s="13"/>
      <c r="AT367" s="236" t="s">
        <v>174</v>
      </c>
      <c r="AU367" s="236" t="s">
        <v>87</v>
      </c>
      <c r="AV367" s="13" t="s">
        <v>87</v>
      </c>
      <c r="AW367" s="13" t="s">
        <v>38</v>
      </c>
      <c r="AX367" s="13" t="s">
        <v>77</v>
      </c>
      <c r="AY367" s="236" t="s">
        <v>161</v>
      </c>
    </row>
    <row r="368" s="13" customFormat="1">
      <c r="A368" s="13"/>
      <c r="B368" s="226"/>
      <c r="C368" s="227"/>
      <c r="D368" s="224" t="s">
        <v>174</v>
      </c>
      <c r="E368" s="228" t="s">
        <v>21</v>
      </c>
      <c r="F368" s="229" t="s">
        <v>1674</v>
      </c>
      <c r="G368" s="227"/>
      <c r="H368" s="230">
        <v>33.191000000000003</v>
      </c>
      <c r="I368" s="231"/>
      <c r="J368" s="227"/>
      <c r="K368" s="227"/>
      <c r="L368" s="232"/>
      <c r="M368" s="233"/>
      <c r="N368" s="234"/>
      <c r="O368" s="234"/>
      <c r="P368" s="234"/>
      <c r="Q368" s="234"/>
      <c r="R368" s="234"/>
      <c r="S368" s="234"/>
      <c r="T368" s="235"/>
      <c r="U368" s="13"/>
      <c r="V368" s="13"/>
      <c r="W368" s="13"/>
      <c r="X368" s="13"/>
      <c r="Y368" s="13"/>
      <c r="Z368" s="13"/>
      <c r="AA368" s="13"/>
      <c r="AB368" s="13"/>
      <c r="AC368" s="13"/>
      <c r="AD368" s="13"/>
      <c r="AE368" s="13"/>
      <c r="AT368" s="236" t="s">
        <v>174</v>
      </c>
      <c r="AU368" s="236" t="s">
        <v>87</v>
      </c>
      <c r="AV368" s="13" t="s">
        <v>87</v>
      </c>
      <c r="AW368" s="13" t="s">
        <v>38</v>
      </c>
      <c r="AX368" s="13" t="s">
        <v>77</v>
      </c>
      <c r="AY368" s="236" t="s">
        <v>161</v>
      </c>
    </row>
    <row r="369" s="13" customFormat="1">
      <c r="A369" s="13"/>
      <c r="B369" s="226"/>
      <c r="C369" s="227"/>
      <c r="D369" s="224" t="s">
        <v>174</v>
      </c>
      <c r="E369" s="228" t="s">
        <v>21</v>
      </c>
      <c r="F369" s="229" t="s">
        <v>1675</v>
      </c>
      <c r="G369" s="227"/>
      <c r="H369" s="230">
        <v>1.9199999999999999</v>
      </c>
      <c r="I369" s="231"/>
      <c r="J369" s="227"/>
      <c r="K369" s="227"/>
      <c r="L369" s="232"/>
      <c r="M369" s="233"/>
      <c r="N369" s="234"/>
      <c r="O369" s="234"/>
      <c r="P369" s="234"/>
      <c r="Q369" s="234"/>
      <c r="R369" s="234"/>
      <c r="S369" s="234"/>
      <c r="T369" s="235"/>
      <c r="U369" s="13"/>
      <c r="V369" s="13"/>
      <c r="W369" s="13"/>
      <c r="X369" s="13"/>
      <c r="Y369" s="13"/>
      <c r="Z369" s="13"/>
      <c r="AA369" s="13"/>
      <c r="AB369" s="13"/>
      <c r="AC369" s="13"/>
      <c r="AD369" s="13"/>
      <c r="AE369" s="13"/>
      <c r="AT369" s="236" t="s">
        <v>174</v>
      </c>
      <c r="AU369" s="236" t="s">
        <v>87</v>
      </c>
      <c r="AV369" s="13" t="s">
        <v>87</v>
      </c>
      <c r="AW369" s="13" t="s">
        <v>38</v>
      </c>
      <c r="AX369" s="13" t="s">
        <v>77</v>
      </c>
      <c r="AY369" s="236" t="s">
        <v>161</v>
      </c>
    </row>
    <row r="370" s="13" customFormat="1">
      <c r="A370" s="13"/>
      <c r="B370" s="226"/>
      <c r="C370" s="227"/>
      <c r="D370" s="224" t="s">
        <v>174</v>
      </c>
      <c r="E370" s="228" t="s">
        <v>21</v>
      </c>
      <c r="F370" s="229" t="s">
        <v>1676</v>
      </c>
      <c r="G370" s="227"/>
      <c r="H370" s="230">
        <v>2.0059999999999998</v>
      </c>
      <c r="I370" s="231"/>
      <c r="J370" s="227"/>
      <c r="K370" s="227"/>
      <c r="L370" s="232"/>
      <c r="M370" s="233"/>
      <c r="N370" s="234"/>
      <c r="O370" s="234"/>
      <c r="P370" s="234"/>
      <c r="Q370" s="234"/>
      <c r="R370" s="234"/>
      <c r="S370" s="234"/>
      <c r="T370" s="235"/>
      <c r="U370" s="13"/>
      <c r="V370" s="13"/>
      <c r="W370" s="13"/>
      <c r="X370" s="13"/>
      <c r="Y370" s="13"/>
      <c r="Z370" s="13"/>
      <c r="AA370" s="13"/>
      <c r="AB370" s="13"/>
      <c r="AC370" s="13"/>
      <c r="AD370" s="13"/>
      <c r="AE370" s="13"/>
      <c r="AT370" s="236" t="s">
        <v>174</v>
      </c>
      <c r="AU370" s="236" t="s">
        <v>87</v>
      </c>
      <c r="AV370" s="13" t="s">
        <v>87</v>
      </c>
      <c r="AW370" s="13" t="s">
        <v>38</v>
      </c>
      <c r="AX370" s="13" t="s">
        <v>77</v>
      </c>
      <c r="AY370" s="236" t="s">
        <v>161</v>
      </c>
    </row>
    <row r="371" s="15" customFormat="1">
      <c r="A371" s="15"/>
      <c r="B371" s="258"/>
      <c r="C371" s="259"/>
      <c r="D371" s="224" t="s">
        <v>174</v>
      </c>
      <c r="E371" s="260" t="s">
        <v>21</v>
      </c>
      <c r="F371" s="261" t="s">
        <v>208</v>
      </c>
      <c r="G371" s="259"/>
      <c r="H371" s="262">
        <v>70.125</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174</v>
      </c>
      <c r="AU371" s="268" t="s">
        <v>87</v>
      </c>
      <c r="AV371" s="15" t="s">
        <v>185</v>
      </c>
      <c r="AW371" s="15" t="s">
        <v>38</v>
      </c>
      <c r="AX371" s="15" t="s">
        <v>77</v>
      </c>
      <c r="AY371" s="268" t="s">
        <v>161</v>
      </c>
    </row>
    <row r="372" s="13" customFormat="1">
      <c r="A372" s="13"/>
      <c r="B372" s="226"/>
      <c r="C372" s="227"/>
      <c r="D372" s="224" t="s">
        <v>174</v>
      </c>
      <c r="E372" s="228" t="s">
        <v>21</v>
      </c>
      <c r="F372" s="229" t="s">
        <v>1677</v>
      </c>
      <c r="G372" s="227"/>
      <c r="H372" s="230">
        <v>394.22000000000003</v>
      </c>
      <c r="I372" s="231"/>
      <c r="J372" s="227"/>
      <c r="K372" s="227"/>
      <c r="L372" s="232"/>
      <c r="M372" s="233"/>
      <c r="N372" s="234"/>
      <c r="O372" s="234"/>
      <c r="P372" s="234"/>
      <c r="Q372" s="234"/>
      <c r="R372" s="234"/>
      <c r="S372" s="234"/>
      <c r="T372" s="235"/>
      <c r="U372" s="13"/>
      <c r="V372" s="13"/>
      <c r="W372" s="13"/>
      <c r="X372" s="13"/>
      <c r="Y372" s="13"/>
      <c r="Z372" s="13"/>
      <c r="AA372" s="13"/>
      <c r="AB372" s="13"/>
      <c r="AC372" s="13"/>
      <c r="AD372" s="13"/>
      <c r="AE372" s="13"/>
      <c r="AT372" s="236" t="s">
        <v>174</v>
      </c>
      <c r="AU372" s="236" t="s">
        <v>87</v>
      </c>
      <c r="AV372" s="13" t="s">
        <v>87</v>
      </c>
      <c r="AW372" s="13" t="s">
        <v>38</v>
      </c>
      <c r="AX372" s="13" t="s">
        <v>77</v>
      </c>
      <c r="AY372" s="236" t="s">
        <v>161</v>
      </c>
    </row>
    <row r="373" s="13" customFormat="1">
      <c r="A373" s="13"/>
      <c r="B373" s="226"/>
      <c r="C373" s="227"/>
      <c r="D373" s="224" t="s">
        <v>174</v>
      </c>
      <c r="E373" s="228" t="s">
        <v>21</v>
      </c>
      <c r="F373" s="229" t="s">
        <v>1678</v>
      </c>
      <c r="G373" s="227"/>
      <c r="H373" s="230">
        <v>80.959999999999994</v>
      </c>
      <c r="I373" s="231"/>
      <c r="J373" s="227"/>
      <c r="K373" s="227"/>
      <c r="L373" s="232"/>
      <c r="M373" s="233"/>
      <c r="N373" s="234"/>
      <c r="O373" s="234"/>
      <c r="P373" s="234"/>
      <c r="Q373" s="234"/>
      <c r="R373" s="234"/>
      <c r="S373" s="234"/>
      <c r="T373" s="235"/>
      <c r="U373" s="13"/>
      <c r="V373" s="13"/>
      <c r="W373" s="13"/>
      <c r="X373" s="13"/>
      <c r="Y373" s="13"/>
      <c r="Z373" s="13"/>
      <c r="AA373" s="13"/>
      <c r="AB373" s="13"/>
      <c r="AC373" s="13"/>
      <c r="AD373" s="13"/>
      <c r="AE373" s="13"/>
      <c r="AT373" s="236" t="s">
        <v>174</v>
      </c>
      <c r="AU373" s="236" t="s">
        <v>87</v>
      </c>
      <c r="AV373" s="13" t="s">
        <v>87</v>
      </c>
      <c r="AW373" s="13" t="s">
        <v>38</v>
      </c>
      <c r="AX373" s="13" t="s">
        <v>77</v>
      </c>
      <c r="AY373" s="236" t="s">
        <v>161</v>
      </c>
    </row>
    <row r="374" s="15" customFormat="1">
      <c r="A374" s="15"/>
      <c r="B374" s="258"/>
      <c r="C374" s="259"/>
      <c r="D374" s="224" t="s">
        <v>174</v>
      </c>
      <c r="E374" s="260" t="s">
        <v>21</v>
      </c>
      <c r="F374" s="261" t="s">
        <v>208</v>
      </c>
      <c r="G374" s="259"/>
      <c r="H374" s="262">
        <v>475.18000000000001</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174</v>
      </c>
      <c r="AU374" s="268" t="s">
        <v>87</v>
      </c>
      <c r="AV374" s="15" t="s">
        <v>185</v>
      </c>
      <c r="AW374" s="15" t="s">
        <v>38</v>
      </c>
      <c r="AX374" s="15" t="s">
        <v>77</v>
      </c>
      <c r="AY374" s="268" t="s">
        <v>161</v>
      </c>
    </row>
    <row r="375" s="13" customFormat="1">
      <c r="A375" s="13"/>
      <c r="B375" s="226"/>
      <c r="C375" s="227"/>
      <c r="D375" s="224" t="s">
        <v>174</v>
      </c>
      <c r="E375" s="228" t="s">
        <v>21</v>
      </c>
      <c r="F375" s="229" t="s">
        <v>1679</v>
      </c>
      <c r="G375" s="227"/>
      <c r="H375" s="230">
        <v>8.6460000000000008</v>
      </c>
      <c r="I375" s="231"/>
      <c r="J375" s="227"/>
      <c r="K375" s="227"/>
      <c r="L375" s="232"/>
      <c r="M375" s="233"/>
      <c r="N375" s="234"/>
      <c r="O375" s="234"/>
      <c r="P375" s="234"/>
      <c r="Q375" s="234"/>
      <c r="R375" s="234"/>
      <c r="S375" s="234"/>
      <c r="T375" s="235"/>
      <c r="U375" s="13"/>
      <c r="V375" s="13"/>
      <c r="W375" s="13"/>
      <c r="X375" s="13"/>
      <c r="Y375" s="13"/>
      <c r="Z375" s="13"/>
      <c r="AA375" s="13"/>
      <c r="AB375" s="13"/>
      <c r="AC375" s="13"/>
      <c r="AD375" s="13"/>
      <c r="AE375" s="13"/>
      <c r="AT375" s="236" t="s">
        <v>174</v>
      </c>
      <c r="AU375" s="236" t="s">
        <v>87</v>
      </c>
      <c r="AV375" s="13" t="s">
        <v>87</v>
      </c>
      <c r="AW375" s="13" t="s">
        <v>38</v>
      </c>
      <c r="AX375" s="13" t="s">
        <v>77</v>
      </c>
      <c r="AY375" s="236" t="s">
        <v>161</v>
      </c>
    </row>
    <row r="376" s="15" customFormat="1">
      <c r="A376" s="15"/>
      <c r="B376" s="258"/>
      <c r="C376" s="259"/>
      <c r="D376" s="224" t="s">
        <v>174</v>
      </c>
      <c r="E376" s="260" t="s">
        <v>21</v>
      </c>
      <c r="F376" s="261" t="s">
        <v>208</v>
      </c>
      <c r="G376" s="259"/>
      <c r="H376" s="262">
        <v>8.6460000000000008</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174</v>
      </c>
      <c r="AU376" s="268" t="s">
        <v>87</v>
      </c>
      <c r="AV376" s="15" t="s">
        <v>185</v>
      </c>
      <c r="AW376" s="15" t="s">
        <v>38</v>
      </c>
      <c r="AX376" s="15" t="s">
        <v>77</v>
      </c>
      <c r="AY376" s="268" t="s">
        <v>161</v>
      </c>
    </row>
    <row r="377" s="13" customFormat="1">
      <c r="A377" s="13"/>
      <c r="B377" s="226"/>
      <c r="C377" s="227"/>
      <c r="D377" s="224" t="s">
        <v>174</v>
      </c>
      <c r="E377" s="228" t="s">
        <v>21</v>
      </c>
      <c r="F377" s="229" t="s">
        <v>1680</v>
      </c>
      <c r="G377" s="227"/>
      <c r="H377" s="230">
        <v>10.92</v>
      </c>
      <c r="I377" s="231"/>
      <c r="J377" s="227"/>
      <c r="K377" s="227"/>
      <c r="L377" s="232"/>
      <c r="M377" s="233"/>
      <c r="N377" s="234"/>
      <c r="O377" s="234"/>
      <c r="P377" s="234"/>
      <c r="Q377" s="234"/>
      <c r="R377" s="234"/>
      <c r="S377" s="234"/>
      <c r="T377" s="235"/>
      <c r="U377" s="13"/>
      <c r="V377" s="13"/>
      <c r="W377" s="13"/>
      <c r="X377" s="13"/>
      <c r="Y377" s="13"/>
      <c r="Z377" s="13"/>
      <c r="AA377" s="13"/>
      <c r="AB377" s="13"/>
      <c r="AC377" s="13"/>
      <c r="AD377" s="13"/>
      <c r="AE377" s="13"/>
      <c r="AT377" s="236" t="s">
        <v>174</v>
      </c>
      <c r="AU377" s="236" t="s">
        <v>87</v>
      </c>
      <c r="AV377" s="13" t="s">
        <v>87</v>
      </c>
      <c r="AW377" s="13" t="s">
        <v>38</v>
      </c>
      <c r="AX377" s="13" t="s">
        <v>77</v>
      </c>
      <c r="AY377" s="236" t="s">
        <v>161</v>
      </c>
    </row>
    <row r="378" s="13" customFormat="1">
      <c r="A378" s="13"/>
      <c r="B378" s="226"/>
      <c r="C378" s="227"/>
      <c r="D378" s="224" t="s">
        <v>174</v>
      </c>
      <c r="E378" s="228" t="s">
        <v>21</v>
      </c>
      <c r="F378" s="229" t="s">
        <v>1681</v>
      </c>
      <c r="G378" s="227"/>
      <c r="H378" s="230">
        <v>9.2859999999999996</v>
      </c>
      <c r="I378" s="231"/>
      <c r="J378" s="227"/>
      <c r="K378" s="227"/>
      <c r="L378" s="232"/>
      <c r="M378" s="233"/>
      <c r="N378" s="234"/>
      <c r="O378" s="234"/>
      <c r="P378" s="234"/>
      <c r="Q378" s="234"/>
      <c r="R378" s="234"/>
      <c r="S378" s="234"/>
      <c r="T378" s="235"/>
      <c r="U378" s="13"/>
      <c r="V378" s="13"/>
      <c r="W378" s="13"/>
      <c r="X378" s="13"/>
      <c r="Y378" s="13"/>
      <c r="Z378" s="13"/>
      <c r="AA378" s="13"/>
      <c r="AB378" s="13"/>
      <c r="AC378" s="13"/>
      <c r="AD378" s="13"/>
      <c r="AE378" s="13"/>
      <c r="AT378" s="236" t="s">
        <v>174</v>
      </c>
      <c r="AU378" s="236" t="s">
        <v>87</v>
      </c>
      <c r="AV378" s="13" t="s">
        <v>87</v>
      </c>
      <c r="AW378" s="13" t="s">
        <v>38</v>
      </c>
      <c r="AX378" s="13" t="s">
        <v>77</v>
      </c>
      <c r="AY378" s="236" t="s">
        <v>161</v>
      </c>
    </row>
    <row r="379" s="13" customFormat="1">
      <c r="A379" s="13"/>
      <c r="B379" s="226"/>
      <c r="C379" s="227"/>
      <c r="D379" s="224" t="s">
        <v>174</v>
      </c>
      <c r="E379" s="228" t="s">
        <v>21</v>
      </c>
      <c r="F379" s="229" t="s">
        <v>1682</v>
      </c>
      <c r="G379" s="227"/>
      <c r="H379" s="230">
        <v>12.08</v>
      </c>
      <c r="I379" s="231"/>
      <c r="J379" s="227"/>
      <c r="K379" s="227"/>
      <c r="L379" s="232"/>
      <c r="M379" s="233"/>
      <c r="N379" s="234"/>
      <c r="O379" s="234"/>
      <c r="P379" s="234"/>
      <c r="Q379" s="234"/>
      <c r="R379" s="234"/>
      <c r="S379" s="234"/>
      <c r="T379" s="235"/>
      <c r="U379" s="13"/>
      <c r="V379" s="13"/>
      <c r="W379" s="13"/>
      <c r="X379" s="13"/>
      <c r="Y379" s="13"/>
      <c r="Z379" s="13"/>
      <c r="AA379" s="13"/>
      <c r="AB379" s="13"/>
      <c r="AC379" s="13"/>
      <c r="AD379" s="13"/>
      <c r="AE379" s="13"/>
      <c r="AT379" s="236" t="s">
        <v>174</v>
      </c>
      <c r="AU379" s="236" t="s">
        <v>87</v>
      </c>
      <c r="AV379" s="13" t="s">
        <v>87</v>
      </c>
      <c r="AW379" s="13" t="s">
        <v>38</v>
      </c>
      <c r="AX379" s="13" t="s">
        <v>77</v>
      </c>
      <c r="AY379" s="236" t="s">
        <v>161</v>
      </c>
    </row>
    <row r="380" s="13" customFormat="1">
      <c r="A380" s="13"/>
      <c r="B380" s="226"/>
      <c r="C380" s="227"/>
      <c r="D380" s="224" t="s">
        <v>174</v>
      </c>
      <c r="E380" s="228" t="s">
        <v>21</v>
      </c>
      <c r="F380" s="229" t="s">
        <v>1683</v>
      </c>
      <c r="G380" s="227"/>
      <c r="H380" s="230">
        <v>2.04</v>
      </c>
      <c r="I380" s="231"/>
      <c r="J380" s="227"/>
      <c r="K380" s="227"/>
      <c r="L380" s="232"/>
      <c r="M380" s="233"/>
      <c r="N380" s="234"/>
      <c r="O380" s="234"/>
      <c r="P380" s="234"/>
      <c r="Q380" s="234"/>
      <c r="R380" s="234"/>
      <c r="S380" s="234"/>
      <c r="T380" s="235"/>
      <c r="U380" s="13"/>
      <c r="V380" s="13"/>
      <c r="W380" s="13"/>
      <c r="X380" s="13"/>
      <c r="Y380" s="13"/>
      <c r="Z380" s="13"/>
      <c r="AA380" s="13"/>
      <c r="AB380" s="13"/>
      <c r="AC380" s="13"/>
      <c r="AD380" s="13"/>
      <c r="AE380" s="13"/>
      <c r="AT380" s="236" t="s">
        <v>174</v>
      </c>
      <c r="AU380" s="236" t="s">
        <v>87</v>
      </c>
      <c r="AV380" s="13" t="s">
        <v>87</v>
      </c>
      <c r="AW380" s="13" t="s">
        <v>38</v>
      </c>
      <c r="AX380" s="13" t="s">
        <v>77</v>
      </c>
      <c r="AY380" s="236" t="s">
        <v>161</v>
      </c>
    </row>
    <row r="381" s="14" customFormat="1">
      <c r="A381" s="14"/>
      <c r="B381" s="237"/>
      <c r="C381" s="238"/>
      <c r="D381" s="224" t="s">
        <v>174</v>
      </c>
      <c r="E381" s="239" t="s">
        <v>21</v>
      </c>
      <c r="F381" s="240" t="s">
        <v>177</v>
      </c>
      <c r="G381" s="238"/>
      <c r="H381" s="241">
        <v>756.09299999999996</v>
      </c>
      <c r="I381" s="242"/>
      <c r="J381" s="238"/>
      <c r="K381" s="238"/>
      <c r="L381" s="243"/>
      <c r="M381" s="244"/>
      <c r="N381" s="245"/>
      <c r="O381" s="245"/>
      <c r="P381" s="245"/>
      <c r="Q381" s="245"/>
      <c r="R381" s="245"/>
      <c r="S381" s="245"/>
      <c r="T381" s="246"/>
      <c r="U381" s="14"/>
      <c r="V381" s="14"/>
      <c r="W381" s="14"/>
      <c r="X381" s="14"/>
      <c r="Y381" s="14"/>
      <c r="Z381" s="14"/>
      <c r="AA381" s="14"/>
      <c r="AB381" s="14"/>
      <c r="AC381" s="14"/>
      <c r="AD381" s="14"/>
      <c r="AE381" s="14"/>
      <c r="AT381" s="247" t="s">
        <v>174</v>
      </c>
      <c r="AU381" s="247" t="s">
        <v>87</v>
      </c>
      <c r="AV381" s="14" t="s">
        <v>168</v>
      </c>
      <c r="AW381" s="14" t="s">
        <v>38</v>
      </c>
      <c r="AX381" s="14" t="s">
        <v>85</v>
      </c>
      <c r="AY381" s="247" t="s">
        <v>161</v>
      </c>
    </row>
    <row r="382" s="2" customFormat="1" ht="37.8" customHeight="1">
      <c r="A382" s="40"/>
      <c r="B382" s="41"/>
      <c r="C382" s="206" t="s">
        <v>410</v>
      </c>
      <c r="D382" s="206" t="s">
        <v>163</v>
      </c>
      <c r="E382" s="207" t="s">
        <v>1081</v>
      </c>
      <c r="F382" s="208" t="s">
        <v>1082</v>
      </c>
      <c r="G382" s="209" t="s">
        <v>188</v>
      </c>
      <c r="H382" s="210">
        <v>4.4640000000000004</v>
      </c>
      <c r="I382" s="211"/>
      <c r="J382" s="212">
        <f>ROUND(I382*H382,2)</f>
        <v>0</v>
      </c>
      <c r="K382" s="208" t="s">
        <v>167</v>
      </c>
      <c r="L382" s="46"/>
      <c r="M382" s="213" t="s">
        <v>21</v>
      </c>
      <c r="N382" s="214" t="s">
        <v>48</v>
      </c>
      <c r="O382" s="86"/>
      <c r="P382" s="215">
        <f>O382*H382</f>
        <v>0</v>
      </c>
      <c r="Q382" s="215">
        <v>0.0097599999999999996</v>
      </c>
      <c r="R382" s="215">
        <f>Q382*H382</f>
        <v>0.043568639999999999</v>
      </c>
      <c r="S382" s="215">
        <v>0</v>
      </c>
      <c r="T382" s="216">
        <f>S382*H382</f>
        <v>0</v>
      </c>
      <c r="U382" s="40"/>
      <c r="V382" s="40"/>
      <c r="W382" s="40"/>
      <c r="X382" s="40"/>
      <c r="Y382" s="40"/>
      <c r="Z382" s="40"/>
      <c r="AA382" s="40"/>
      <c r="AB382" s="40"/>
      <c r="AC382" s="40"/>
      <c r="AD382" s="40"/>
      <c r="AE382" s="40"/>
      <c r="AR382" s="217" t="s">
        <v>168</v>
      </c>
      <c r="AT382" s="217" t="s">
        <v>163</v>
      </c>
      <c r="AU382" s="217" t="s">
        <v>87</v>
      </c>
      <c r="AY382" s="19" t="s">
        <v>161</v>
      </c>
      <c r="BE382" s="218">
        <f>IF(N382="základní",J382,0)</f>
        <v>0</v>
      </c>
      <c r="BF382" s="218">
        <f>IF(N382="snížená",J382,0)</f>
        <v>0</v>
      </c>
      <c r="BG382" s="218">
        <f>IF(N382="zákl. přenesená",J382,0)</f>
        <v>0</v>
      </c>
      <c r="BH382" s="218">
        <f>IF(N382="sníž. přenesená",J382,0)</f>
        <v>0</v>
      </c>
      <c r="BI382" s="218">
        <f>IF(N382="nulová",J382,0)</f>
        <v>0</v>
      </c>
      <c r="BJ382" s="19" t="s">
        <v>85</v>
      </c>
      <c r="BK382" s="218">
        <f>ROUND(I382*H382,2)</f>
        <v>0</v>
      </c>
      <c r="BL382" s="19" t="s">
        <v>168</v>
      </c>
      <c r="BM382" s="217" t="s">
        <v>1684</v>
      </c>
    </row>
    <row r="383" s="2" customFormat="1">
      <c r="A383" s="40"/>
      <c r="B383" s="41"/>
      <c r="C383" s="42"/>
      <c r="D383" s="219" t="s">
        <v>170</v>
      </c>
      <c r="E383" s="42"/>
      <c r="F383" s="220" t="s">
        <v>1084</v>
      </c>
      <c r="G383" s="42"/>
      <c r="H383" s="42"/>
      <c r="I383" s="221"/>
      <c r="J383" s="42"/>
      <c r="K383" s="42"/>
      <c r="L383" s="46"/>
      <c r="M383" s="222"/>
      <c r="N383" s="223"/>
      <c r="O383" s="86"/>
      <c r="P383" s="86"/>
      <c r="Q383" s="86"/>
      <c r="R383" s="86"/>
      <c r="S383" s="86"/>
      <c r="T383" s="87"/>
      <c r="U383" s="40"/>
      <c r="V383" s="40"/>
      <c r="W383" s="40"/>
      <c r="X383" s="40"/>
      <c r="Y383" s="40"/>
      <c r="Z383" s="40"/>
      <c r="AA383" s="40"/>
      <c r="AB383" s="40"/>
      <c r="AC383" s="40"/>
      <c r="AD383" s="40"/>
      <c r="AE383" s="40"/>
      <c r="AT383" s="19" t="s">
        <v>170</v>
      </c>
      <c r="AU383" s="19" t="s">
        <v>87</v>
      </c>
    </row>
    <row r="384" s="2" customFormat="1">
      <c r="A384" s="40"/>
      <c r="B384" s="41"/>
      <c r="C384" s="42"/>
      <c r="D384" s="224" t="s">
        <v>172</v>
      </c>
      <c r="E384" s="42"/>
      <c r="F384" s="225" t="s">
        <v>1063</v>
      </c>
      <c r="G384" s="42"/>
      <c r="H384" s="42"/>
      <c r="I384" s="221"/>
      <c r="J384" s="42"/>
      <c r="K384" s="42"/>
      <c r="L384" s="46"/>
      <c r="M384" s="222"/>
      <c r="N384" s="223"/>
      <c r="O384" s="86"/>
      <c r="P384" s="86"/>
      <c r="Q384" s="86"/>
      <c r="R384" s="86"/>
      <c r="S384" s="86"/>
      <c r="T384" s="87"/>
      <c r="U384" s="40"/>
      <c r="V384" s="40"/>
      <c r="W384" s="40"/>
      <c r="X384" s="40"/>
      <c r="Y384" s="40"/>
      <c r="Z384" s="40"/>
      <c r="AA384" s="40"/>
      <c r="AB384" s="40"/>
      <c r="AC384" s="40"/>
      <c r="AD384" s="40"/>
      <c r="AE384" s="40"/>
      <c r="AT384" s="19" t="s">
        <v>172</v>
      </c>
      <c r="AU384" s="19" t="s">
        <v>87</v>
      </c>
    </row>
    <row r="385" s="13" customFormat="1">
      <c r="A385" s="13"/>
      <c r="B385" s="226"/>
      <c r="C385" s="227"/>
      <c r="D385" s="224" t="s">
        <v>174</v>
      </c>
      <c r="E385" s="228" t="s">
        <v>21</v>
      </c>
      <c r="F385" s="229" t="s">
        <v>1685</v>
      </c>
      <c r="G385" s="227"/>
      <c r="H385" s="230">
        <v>2.2320000000000002</v>
      </c>
      <c r="I385" s="231"/>
      <c r="J385" s="227"/>
      <c r="K385" s="227"/>
      <c r="L385" s="232"/>
      <c r="M385" s="233"/>
      <c r="N385" s="234"/>
      <c r="O385" s="234"/>
      <c r="P385" s="234"/>
      <c r="Q385" s="234"/>
      <c r="R385" s="234"/>
      <c r="S385" s="234"/>
      <c r="T385" s="235"/>
      <c r="U385" s="13"/>
      <c r="V385" s="13"/>
      <c r="W385" s="13"/>
      <c r="X385" s="13"/>
      <c r="Y385" s="13"/>
      <c r="Z385" s="13"/>
      <c r="AA385" s="13"/>
      <c r="AB385" s="13"/>
      <c r="AC385" s="13"/>
      <c r="AD385" s="13"/>
      <c r="AE385" s="13"/>
      <c r="AT385" s="236" t="s">
        <v>174</v>
      </c>
      <c r="AU385" s="236" t="s">
        <v>87</v>
      </c>
      <c r="AV385" s="13" t="s">
        <v>87</v>
      </c>
      <c r="AW385" s="13" t="s">
        <v>38</v>
      </c>
      <c r="AX385" s="13" t="s">
        <v>77</v>
      </c>
      <c r="AY385" s="236" t="s">
        <v>161</v>
      </c>
    </row>
    <row r="386" s="13" customFormat="1">
      <c r="A386" s="13"/>
      <c r="B386" s="226"/>
      <c r="C386" s="227"/>
      <c r="D386" s="224" t="s">
        <v>174</v>
      </c>
      <c r="E386" s="228" t="s">
        <v>21</v>
      </c>
      <c r="F386" s="229" t="s">
        <v>1686</v>
      </c>
      <c r="G386" s="227"/>
      <c r="H386" s="230">
        <v>2.2320000000000002</v>
      </c>
      <c r="I386" s="231"/>
      <c r="J386" s="227"/>
      <c r="K386" s="227"/>
      <c r="L386" s="232"/>
      <c r="M386" s="233"/>
      <c r="N386" s="234"/>
      <c r="O386" s="234"/>
      <c r="P386" s="234"/>
      <c r="Q386" s="234"/>
      <c r="R386" s="234"/>
      <c r="S386" s="234"/>
      <c r="T386" s="235"/>
      <c r="U386" s="13"/>
      <c r="V386" s="13"/>
      <c r="W386" s="13"/>
      <c r="X386" s="13"/>
      <c r="Y386" s="13"/>
      <c r="Z386" s="13"/>
      <c r="AA386" s="13"/>
      <c r="AB386" s="13"/>
      <c r="AC386" s="13"/>
      <c r="AD386" s="13"/>
      <c r="AE386" s="13"/>
      <c r="AT386" s="236" t="s">
        <v>174</v>
      </c>
      <c r="AU386" s="236" t="s">
        <v>87</v>
      </c>
      <c r="AV386" s="13" t="s">
        <v>87</v>
      </c>
      <c r="AW386" s="13" t="s">
        <v>38</v>
      </c>
      <c r="AX386" s="13" t="s">
        <v>77</v>
      </c>
      <c r="AY386" s="236" t="s">
        <v>161</v>
      </c>
    </row>
    <row r="387" s="14" customFormat="1">
      <c r="A387" s="14"/>
      <c r="B387" s="237"/>
      <c r="C387" s="238"/>
      <c r="D387" s="224" t="s">
        <v>174</v>
      </c>
      <c r="E387" s="239" t="s">
        <v>21</v>
      </c>
      <c r="F387" s="240" t="s">
        <v>177</v>
      </c>
      <c r="G387" s="238"/>
      <c r="H387" s="241">
        <v>4.4640000000000004</v>
      </c>
      <c r="I387" s="242"/>
      <c r="J387" s="238"/>
      <c r="K387" s="238"/>
      <c r="L387" s="243"/>
      <c r="M387" s="244"/>
      <c r="N387" s="245"/>
      <c r="O387" s="245"/>
      <c r="P387" s="245"/>
      <c r="Q387" s="245"/>
      <c r="R387" s="245"/>
      <c r="S387" s="245"/>
      <c r="T387" s="246"/>
      <c r="U387" s="14"/>
      <c r="V387" s="14"/>
      <c r="W387" s="14"/>
      <c r="X387" s="14"/>
      <c r="Y387" s="14"/>
      <c r="Z387" s="14"/>
      <c r="AA387" s="14"/>
      <c r="AB387" s="14"/>
      <c r="AC387" s="14"/>
      <c r="AD387" s="14"/>
      <c r="AE387" s="14"/>
      <c r="AT387" s="247" t="s">
        <v>174</v>
      </c>
      <c r="AU387" s="247" t="s">
        <v>87</v>
      </c>
      <c r="AV387" s="14" t="s">
        <v>168</v>
      </c>
      <c r="AW387" s="14" t="s">
        <v>38</v>
      </c>
      <c r="AX387" s="14" t="s">
        <v>85</v>
      </c>
      <c r="AY387" s="247" t="s">
        <v>161</v>
      </c>
    </row>
    <row r="388" s="2" customFormat="1" ht="37.8" customHeight="1">
      <c r="A388" s="40"/>
      <c r="B388" s="41"/>
      <c r="C388" s="206" t="s">
        <v>414</v>
      </c>
      <c r="D388" s="206" t="s">
        <v>163</v>
      </c>
      <c r="E388" s="207" t="s">
        <v>1087</v>
      </c>
      <c r="F388" s="208" t="s">
        <v>1088</v>
      </c>
      <c r="G388" s="209" t="s">
        <v>188</v>
      </c>
      <c r="H388" s="210">
        <v>756.09299999999996</v>
      </c>
      <c r="I388" s="211"/>
      <c r="J388" s="212">
        <f>ROUND(I388*H388,2)</f>
        <v>0</v>
      </c>
      <c r="K388" s="208" t="s">
        <v>167</v>
      </c>
      <c r="L388" s="46"/>
      <c r="M388" s="213" t="s">
        <v>21</v>
      </c>
      <c r="N388" s="214" t="s">
        <v>48</v>
      </c>
      <c r="O388" s="86"/>
      <c r="P388" s="215">
        <f>O388*H388</f>
        <v>0</v>
      </c>
      <c r="Q388" s="215">
        <v>0</v>
      </c>
      <c r="R388" s="215">
        <f>Q388*H388</f>
        <v>0</v>
      </c>
      <c r="S388" s="215">
        <v>0</v>
      </c>
      <c r="T388" s="216">
        <f>S388*H388</f>
        <v>0</v>
      </c>
      <c r="U388" s="40"/>
      <c r="V388" s="40"/>
      <c r="W388" s="40"/>
      <c r="X388" s="40"/>
      <c r="Y388" s="40"/>
      <c r="Z388" s="40"/>
      <c r="AA388" s="40"/>
      <c r="AB388" s="40"/>
      <c r="AC388" s="40"/>
      <c r="AD388" s="40"/>
      <c r="AE388" s="40"/>
      <c r="AR388" s="217" t="s">
        <v>168</v>
      </c>
      <c r="AT388" s="217" t="s">
        <v>163</v>
      </c>
      <c r="AU388" s="217" t="s">
        <v>87</v>
      </c>
      <c r="AY388" s="19" t="s">
        <v>161</v>
      </c>
      <c r="BE388" s="218">
        <f>IF(N388="základní",J388,0)</f>
        <v>0</v>
      </c>
      <c r="BF388" s="218">
        <f>IF(N388="snížená",J388,0)</f>
        <v>0</v>
      </c>
      <c r="BG388" s="218">
        <f>IF(N388="zákl. přenesená",J388,0)</f>
        <v>0</v>
      </c>
      <c r="BH388" s="218">
        <f>IF(N388="sníž. přenesená",J388,0)</f>
        <v>0</v>
      </c>
      <c r="BI388" s="218">
        <f>IF(N388="nulová",J388,0)</f>
        <v>0</v>
      </c>
      <c r="BJ388" s="19" t="s">
        <v>85</v>
      </c>
      <c r="BK388" s="218">
        <f>ROUND(I388*H388,2)</f>
        <v>0</v>
      </c>
      <c r="BL388" s="19" t="s">
        <v>168</v>
      </c>
      <c r="BM388" s="217" t="s">
        <v>1687</v>
      </c>
    </row>
    <row r="389" s="2" customFormat="1">
      <c r="A389" s="40"/>
      <c r="B389" s="41"/>
      <c r="C389" s="42"/>
      <c r="D389" s="219" t="s">
        <v>170</v>
      </c>
      <c r="E389" s="42"/>
      <c r="F389" s="220" t="s">
        <v>1090</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9" t="s">
        <v>170</v>
      </c>
      <c r="AU389" s="19" t="s">
        <v>87</v>
      </c>
    </row>
    <row r="390" s="2" customFormat="1">
      <c r="A390" s="40"/>
      <c r="B390" s="41"/>
      <c r="C390" s="42"/>
      <c r="D390" s="224" t="s">
        <v>172</v>
      </c>
      <c r="E390" s="42"/>
      <c r="F390" s="225" t="s">
        <v>1063</v>
      </c>
      <c r="G390" s="42"/>
      <c r="H390" s="42"/>
      <c r="I390" s="221"/>
      <c r="J390" s="42"/>
      <c r="K390" s="42"/>
      <c r="L390" s="46"/>
      <c r="M390" s="222"/>
      <c r="N390" s="223"/>
      <c r="O390" s="86"/>
      <c r="P390" s="86"/>
      <c r="Q390" s="86"/>
      <c r="R390" s="86"/>
      <c r="S390" s="86"/>
      <c r="T390" s="87"/>
      <c r="U390" s="40"/>
      <c r="V390" s="40"/>
      <c r="W390" s="40"/>
      <c r="X390" s="40"/>
      <c r="Y390" s="40"/>
      <c r="Z390" s="40"/>
      <c r="AA390" s="40"/>
      <c r="AB390" s="40"/>
      <c r="AC390" s="40"/>
      <c r="AD390" s="40"/>
      <c r="AE390" s="40"/>
      <c r="AT390" s="19" t="s">
        <v>172</v>
      </c>
      <c r="AU390" s="19" t="s">
        <v>87</v>
      </c>
    </row>
    <row r="391" s="2" customFormat="1" ht="37.8" customHeight="1">
      <c r="A391" s="40"/>
      <c r="B391" s="41"/>
      <c r="C391" s="206" t="s">
        <v>418</v>
      </c>
      <c r="D391" s="206" t="s">
        <v>163</v>
      </c>
      <c r="E391" s="207" t="s">
        <v>1091</v>
      </c>
      <c r="F391" s="208" t="s">
        <v>1092</v>
      </c>
      <c r="G391" s="209" t="s">
        <v>188</v>
      </c>
      <c r="H391" s="210">
        <v>4.4640000000000004</v>
      </c>
      <c r="I391" s="211"/>
      <c r="J391" s="212">
        <f>ROUND(I391*H391,2)</f>
        <v>0</v>
      </c>
      <c r="K391" s="208" t="s">
        <v>167</v>
      </c>
      <c r="L391" s="46"/>
      <c r="M391" s="213" t="s">
        <v>21</v>
      </c>
      <c r="N391" s="214" t="s">
        <v>48</v>
      </c>
      <c r="O391" s="86"/>
      <c r="P391" s="215">
        <f>O391*H391</f>
        <v>0</v>
      </c>
      <c r="Q391" s="215">
        <v>0</v>
      </c>
      <c r="R391" s="215">
        <f>Q391*H391</f>
        <v>0</v>
      </c>
      <c r="S391" s="215">
        <v>0</v>
      </c>
      <c r="T391" s="216">
        <f>S391*H391</f>
        <v>0</v>
      </c>
      <c r="U391" s="40"/>
      <c r="V391" s="40"/>
      <c r="W391" s="40"/>
      <c r="X391" s="40"/>
      <c r="Y391" s="40"/>
      <c r="Z391" s="40"/>
      <c r="AA391" s="40"/>
      <c r="AB391" s="40"/>
      <c r="AC391" s="40"/>
      <c r="AD391" s="40"/>
      <c r="AE391" s="40"/>
      <c r="AR391" s="217" t="s">
        <v>168</v>
      </c>
      <c r="AT391" s="217" t="s">
        <v>163</v>
      </c>
      <c r="AU391" s="217" t="s">
        <v>87</v>
      </c>
      <c r="AY391" s="19" t="s">
        <v>161</v>
      </c>
      <c r="BE391" s="218">
        <f>IF(N391="základní",J391,0)</f>
        <v>0</v>
      </c>
      <c r="BF391" s="218">
        <f>IF(N391="snížená",J391,0)</f>
        <v>0</v>
      </c>
      <c r="BG391" s="218">
        <f>IF(N391="zákl. přenesená",J391,0)</f>
        <v>0</v>
      </c>
      <c r="BH391" s="218">
        <f>IF(N391="sníž. přenesená",J391,0)</f>
        <v>0</v>
      </c>
      <c r="BI391" s="218">
        <f>IF(N391="nulová",J391,0)</f>
        <v>0</v>
      </c>
      <c r="BJ391" s="19" t="s">
        <v>85</v>
      </c>
      <c r="BK391" s="218">
        <f>ROUND(I391*H391,2)</f>
        <v>0</v>
      </c>
      <c r="BL391" s="19" t="s">
        <v>168</v>
      </c>
      <c r="BM391" s="217" t="s">
        <v>1688</v>
      </c>
    </row>
    <row r="392" s="2" customFormat="1">
      <c r="A392" s="40"/>
      <c r="B392" s="41"/>
      <c r="C392" s="42"/>
      <c r="D392" s="219" t="s">
        <v>170</v>
      </c>
      <c r="E392" s="42"/>
      <c r="F392" s="220" t="s">
        <v>1094</v>
      </c>
      <c r="G392" s="42"/>
      <c r="H392" s="42"/>
      <c r="I392" s="221"/>
      <c r="J392" s="42"/>
      <c r="K392" s="42"/>
      <c r="L392" s="46"/>
      <c r="M392" s="222"/>
      <c r="N392" s="223"/>
      <c r="O392" s="86"/>
      <c r="P392" s="86"/>
      <c r="Q392" s="86"/>
      <c r="R392" s="86"/>
      <c r="S392" s="86"/>
      <c r="T392" s="87"/>
      <c r="U392" s="40"/>
      <c r="V392" s="40"/>
      <c r="W392" s="40"/>
      <c r="X392" s="40"/>
      <c r="Y392" s="40"/>
      <c r="Z392" s="40"/>
      <c r="AA392" s="40"/>
      <c r="AB392" s="40"/>
      <c r="AC392" s="40"/>
      <c r="AD392" s="40"/>
      <c r="AE392" s="40"/>
      <c r="AT392" s="19" t="s">
        <v>170</v>
      </c>
      <c r="AU392" s="19" t="s">
        <v>87</v>
      </c>
    </row>
    <row r="393" s="2" customFormat="1">
      <c r="A393" s="40"/>
      <c r="B393" s="41"/>
      <c r="C393" s="42"/>
      <c r="D393" s="224" t="s">
        <v>172</v>
      </c>
      <c r="E393" s="42"/>
      <c r="F393" s="225" t="s">
        <v>1063</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9" t="s">
        <v>172</v>
      </c>
      <c r="AU393" s="19" t="s">
        <v>87</v>
      </c>
    </row>
    <row r="394" s="2" customFormat="1" ht="44.25" customHeight="1">
      <c r="A394" s="40"/>
      <c r="B394" s="41"/>
      <c r="C394" s="206" t="s">
        <v>428</v>
      </c>
      <c r="D394" s="206" t="s">
        <v>163</v>
      </c>
      <c r="E394" s="207" t="s">
        <v>1095</v>
      </c>
      <c r="F394" s="208" t="s">
        <v>1096</v>
      </c>
      <c r="G394" s="209" t="s">
        <v>166</v>
      </c>
      <c r="H394" s="210">
        <v>1.5089999999999999</v>
      </c>
      <c r="I394" s="211"/>
      <c r="J394" s="212">
        <f>ROUND(I394*H394,2)</f>
        <v>0</v>
      </c>
      <c r="K394" s="208" t="s">
        <v>167</v>
      </c>
      <c r="L394" s="46"/>
      <c r="M394" s="213" t="s">
        <v>21</v>
      </c>
      <c r="N394" s="214" t="s">
        <v>48</v>
      </c>
      <c r="O394" s="86"/>
      <c r="P394" s="215">
        <f>O394*H394</f>
        <v>0</v>
      </c>
      <c r="Q394" s="215">
        <v>1.09528</v>
      </c>
      <c r="R394" s="215">
        <f>Q394*H394</f>
        <v>1.6527775199999999</v>
      </c>
      <c r="S394" s="215">
        <v>0</v>
      </c>
      <c r="T394" s="216">
        <f>S394*H394</f>
        <v>0</v>
      </c>
      <c r="U394" s="40"/>
      <c r="V394" s="40"/>
      <c r="W394" s="40"/>
      <c r="X394" s="40"/>
      <c r="Y394" s="40"/>
      <c r="Z394" s="40"/>
      <c r="AA394" s="40"/>
      <c r="AB394" s="40"/>
      <c r="AC394" s="40"/>
      <c r="AD394" s="40"/>
      <c r="AE394" s="40"/>
      <c r="AR394" s="217" t="s">
        <v>168</v>
      </c>
      <c r="AT394" s="217" t="s">
        <v>163</v>
      </c>
      <c r="AU394" s="217" t="s">
        <v>87</v>
      </c>
      <c r="AY394" s="19" t="s">
        <v>161</v>
      </c>
      <c r="BE394" s="218">
        <f>IF(N394="základní",J394,0)</f>
        <v>0</v>
      </c>
      <c r="BF394" s="218">
        <f>IF(N394="snížená",J394,0)</f>
        <v>0</v>
      </c>
      <c r="BG394" s="218">
        <f>IF(N394="zákl. přenesená",J394,0)</f>
        <v>0</v>
      </c>
      <c r="BH394" s="218">
        <f>IF(N394="sníž. přenesená",J394,0)</f>
        <v>0</v>
      </c>
      <c r="BI394" s="218">
        <f>IF(N394="nulová",J394,0)</f>
        <v>0</v>
      </c>
      <c r="BJ394" s="19" t="s">
        <v>85</v>
      </c>
      <c r="BK394" s="218">
        <f>ROUND(I394*H394,2)</f>
        <v>0</v>
      </c>
      <c r="BL394" s="19" t="s">
        <v>168</v>
      </c>
      <c r="BM394" s="217" t="s">
        <v>1689</v>
      </c>
    </row>
    <row r="395" s="2" customFormat="1">
      <c r="A395" s="40"/>
      <c r="B395" s="41"/>
      <c r="C395" s="42"/>
      <c r="D395" s="219" t="s">
        <v>170</v>
      </c>
      <c r="E395" s="42"/>
      <c r="F395" s="220" t="s">
        <v>1098</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9" t="s">
        <v>170</v>
      </c>
      <c r="AU395" s="19" t="s">
        <v>87</v>
      </c>
    </row>
    <row r="396" s="2" customFormat="1">
      <c r="A396" s="40"/>
      <c r="B396" s="41"/>
      <c r="C396" s="42"/>
      <c r="D396" s="224" t="s">
        <v>172</v>
      </c>
      <c r="E396" s="42"/>
      <c r="F396" s="225" t="s">
        <v>1099</v>
      </c>
      <c r="G396" s="42"/>
      <c r="H396" s="42"/>
      <c r="I396" s="221"/>
      <c r="J396" s="42"/>
      <c r="K396" s="42"/>
      <c r="L396" s="46"/>
      <c r="M396" s="222"/>
      <c r="N396" s="223"/>
      <c r="O396" s="86"/>
      <c r="P396" s="86"/>
      <c r="Q396" s="86"/>
      <c r="R396" s="86"/>
      <c r="S396" s="86"/>
      <c r="T396" s="87"/>
      <c r="U396" s="40"/>
      <c r="V396" s="40"/>
      <c r="W396" s="40"/>
      <c r="X396" s="40"/>
      <c r="Y396" s="40"/>
      <c r="Z396" s="40"/>
      <c r="AA396" s="40"/>
      <c r="AB396" s="40"/>
      <c r="AC396" s="40"/>
      <c r="AD396" s="40"/>
      <c r="AE396" s="40"/>
      <c r="AT396" s="19" t="s">
        <v>172</v>
      </c>
      <c r="AU396" s="19" t="s">
        <v>87</v>
      </c>
    </row>
    <row r="397" s="13" customFormat="1">
      <c r="A397" s="13"/>
      <c r="B397" s="226"/>
      <c r="C397" s="227"/>
      <c r="D397" s="224" t="s">
        <v>174</v>
      </c>
      <c r="E397" s="228" t="s">
        <v>21</v>
      </c>
      <c r="F397" s="229" t="s">
        <v>1690</v>
      </c>
      <c r="G397" s="227"/>
      <c r="H397" s="230">
        <v>0.42799999999999999</v>
      </c>
      <c r="I397" s="231"/>
      <c r="J397" s="227"/>
      <c r="K397" s="227"/>
      <c r="L397" s="232"/>
      <c r="M397" s="233"/>
      <c r="N397" s="234"/>
      <c r="O397" s="234"/>
      <c r="P397" s="234"/>
      <c r="Q397" s="234"/>
      <c r="R397" s="234"/>
      <c r="S397" s="234"/>
      <c r="T397" s="235"/>
      <c r="U397" s="13"/>
      <c r="V397" s="13"/>
      <c r="W397" s="13"/>
      <c r="X397" s="13"/>
      <c r="Y397" s="13"/>
      <c r="Z397" s="13"/>
      <c r="AA397" s="13"/>
      <c r="AB397" s="13"/>
      <c r="AC397" s="13"/>
      <c r="AD397" s="13"/>
      <c r="AE397" s="13"/>
      <c r="AT397" s="236" t="s">
        <v>174</v>
      </c>
      <c r="AU397" s="236" t="s">
        <v>87</v>
      </c>
      <c r="AV397" s="13" t="s">
        <v>87</v>
      </c>
      <c r="AW397" s="13" t="s">
        <v>38</v>
      </c>
      <c r="AX397" s="13" t="s">
        <v>77</v>
      </c>
      <c r="AY397" s="236" t="s">
        <v>161</v>
      </c>
    </row>
    <row r="398" s="13" customFormat="1">
      <c r="A398" s="13"/>
      <c r="B398" s="226"/>
      <c r="C398" s="227"/>
      <c r="D398" s="224" t="s">
        <v>174</v>
      </c>
      <c r="E398" s="228" t="s">
        <v>21</v>
      </c>
      <c r="F398" s="229" t="s">
        <v>1691</v>
      </c>
      <c r="G398" s="227"/>
      <c r="H398" s="230">
        <v>0.35799999999999998</v>
      </c>
      <c r="I398" s="231"/>
      <c r="J398" s="227"/>
      <c r="K398" s="227"/>
      <c r="L398" s="232"/>
      <c r="M398" s="233"/>
      <c r="N398" s="234"/>
      <c r="O398" s="234"/>
      <c r="P398" s="234"/>
      <c r="Q398" s="234"/>
      <c r="R398" s="234"/>
      <c r="S398" s="234"/>
      <c r="T398" s="235"/>
      <c r="U398" s="13"/>
      <c r="V398" s="13"/>
      <c r="W398" s="13"/>
      <c r="X398" s="13"/>
      <c r="Y398" s="13"/>
      <c r="Z398" s="13"/>
      <c r="AA398" s="13"/>
      <c r="AB398" s="13"/>
      <c r="AC398" s="13"/>
      <c r="AD398" s="13"/>
      <c r="AE398" s="13"/>
      <c r="AT398" s="236" t="s">
        <v>174</v>
      </c>
      <c r="AU398" s="236" t="s">
        <v>87</v>
      </c>
      <c r="AV398" s="13" t="s">
        <v>87</v>
      </c>
      <c r="AW398" s="13" t="s">
        <v>38</v>
      </c>
      <c r="AX398" s="13" t="s">
        <v>77</v>
      </c>
      <c r="AY398" s="236" t="s">
        <v>161</v>
      </c>
    </row>
    <row r="399" s="13" customFormat="1">
      <c r="A399" s="13"/>
      <c r="B399" s="226"/>
      <c r="C399" s="227"/>
      <c r="D399" s="224" t="s">
        <v>174</v>
      </c>
      <c r="E399" s="228" t="s">
        <v>21</v>
      </c>
      <c r="F399" s="229" t="s">
        <v>1692</v>
      </c>
      <c r="G399" s="227"/>
      <c r="H399" s="230">
        <v>0.436</v>
      </c>
      <c r="I399" s="231"/>
      <c r="J399" s="227"/>
      <c r="K399" s="227"/>
      <c r="L399" s="232"/>
      <c r="M399" s="233"/>
      <c r="N399" s="234"/>
      <c r="O399" s="234"/>
      <c r="P399" s="234"/>
      <c r="Q399" s="234"/>
      <c r="R399" s="234"/>
      <c r="S399" s="234"/>
      <c r="T399" s="235"/>
      <c r="U399" s="13"/>
      <c r="V399" s="13"/>
      <c r="W399" s="13"/>
      <c r="X399" s="13"/>
      <c r="Y399" s="13"/>
      <c r="Z399" s="13"/>
      <c r="AA399" s="13"/>
      <c r="AB399" s="13"/>
      <c r="AC399" s="13"/>
      <c r="AD399" s="13"/>
      <c r="AE399" s="13"/>
      <c r="AT399" s="236" t="s">
        <v>174</v>
      </c>
      <c r="AU399" s="236" t="s">
        <v>87</v>
      </c>
      <c r="AV399" s="13" t="s">
        <v>87</v>
      </c>
      <c r="AW399" s="13" t="s">
        <v>38</v>
      </c>
      <c r="AX399" s="13" t="s">
        <v>77</v>
      </c>
      <c r="AY399" s="236" t="s">
        <v>161</v>
      </c>
    </row>
    <row r="400" s="15" customFormat="1">
      <c r="A400" s="15"/>
      <c r="B400" s="258"/>
      <c r="C400" s="259"/>
      <c r="D400" s="224" t="s">
        <v>174</v>
      </c>
      <c r="E400" s="260" t="s">
        <v>21</v>
      </c>
      <c r="F400" s="261" t="s">
        <v>208</v>
      </c>
      <c r="G400" s="259"/>
      <c r="H400" s="262">
        <v>1.222</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174</v>
      </c>
      <c r="AU400" s="268" t="s">
        <v>87</v>
      </c>
      <c r="AV400" s="15" t="s">
        <v>185</v>
      </c>
      <c r="AW400" s="15" t="s">
        <v>38</v>
      </c>
      <c r="AX400" s="15" t="s">
        <v>77</v>
      </c>
      <c r="AY400" s="268" t="s">
        <v>161</v>
      </c>
    </row>
    <row r="401" s="13" customFormat="1">
      <c r="A401" s="13"/>
      <c r="B401" s="226"/>
      <c r="C401" s="227"/>
      <c r="D401" s="224" t="s">
        <v>174</v>
      </c>
      <c r="E401" s="228" t="s">
        <v>21</v>
      </c>
      <c r="F401" s="229" t="s">
        <v>1693</v>
      </c>
      <c r="G401" s="227"/>
      <c r="H401" s="230">
        <v>0.060999999999999999</v>
      </c>
      <c r="I401" s="231"/>
      <c r="J401" s="227"/>
      <c r="K401" s="227"/>
      <c r="L401" s="232"/>
      <c r="M401" s="233"/>
      <c r="N401" s="234"/>
      <c r="O401" s="234"/>
      <c r="P401" s="234"/>
      <c r="Q401" s="234"/>
      <c r="R401" s="234"/>
      <c r="S401" s="234"/>
      <c r="T401" s="235"/>
      <c r="U401" s="13"/>
      <c r="V401" s="13"/>
      <c r="W401" s="13"/>
      <c r="X401" s="13"/>
      <c r="Y401" s="13"/>
      <c r="Z401" s="13"/>
      <c r="AA401" s="13"/>
      <c r="AB401" s="13"/>
      <c r="AC401" s="13"/>
      <c r="AD401" s="13"/>
      <c r="AE401" s="13"/>
      <c r="AT401" s="236" t="s">
        <v>174</v>
      </c>
      <c r="AU401" s="236" t="s">
        <v>87</v>
      </c>
      <c r="AV401" s="13" t="s">
        <v>87</v>
      </c>
      <c r="AW401" s="13" t="s">
        <v>38</v>
      </c>
      <c r="AX401" s="13" t="s">
        <v>77</v>
      </c>
      <c r="AY401" s="236" t="s">
        <v>161</v>
      </c>
    </row>
    <row r="402" s="15" customFormat="1">
      <c r="A402" s="15"/>
      <c r="B402" s="258"/>
      <c r="C402" s="259"/>
      <c r="D402" s="224" t="s">
        <v>174</v>
      </c>
      <c r="E402" s="260" t="s">
        <v>21</v>
      </c>
      <c r="F402" s="261" t="s">
        <v>208</v>
      </c>
      <c r="G402" s="259"/>
      <c r="H402" s="262">
        <v>0.060999999999999999</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174</v>
      </c>
      <c r="AU402" s="268" t="s">
        <v>87</v>
      </c>
      <c r="AV402" s="15" t="s">
        <v>185</v>
      </c>
      <c r="AW402" s="15" t="s">
        <v>38</v>
      </c>
      <c r="AX402" s="15" t="s">
        <v>77</v>
      </c>
      <c r="AY402" s="268" t="s">
        <v>161</v>
      </c>
    </row>
    <row r="403" s="13" customFormat="1">
      <c r="A403" s="13"/>
      <c r="B403" s="226"/>
      <c r="C403" s="227"/>
      <c r="D403" s="224" t="s">
        <v>174</v>
      </c>
      <c r="E403" s="228" t="s">
        <v>21</v>
      </c>
      <c r="F403" s="229" t="s">
        <v>1694</v>
      </c>
      <c r="G403" s="227"/>
      <c r="H403" s="230">
        <v>0.22600000000000001</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174</v>
      </c>
      <c r="AU403" s="236" t="s">
        <v>87</v>
      </c>
      <c r="AV403" s="13" t="s">
        <v>87</v>
      </c>
      <c r="AW403" s="13" t="s">
        <v>38</v>
      </c>
      <c r="AX403" s="13" t="s">
        <v>77</v>
      </c>
      <c r="AY403" s="236" t="s">
        <v>161</v>
      </c>
    </row>
    <row r="404" s="14" customFormat="1">
      <c r="A404" s="14"/>
      <c r="B404" s="237"/>
      <c r="C404" s="238"/>
      <c r="D404" s="224" t="s">
        <v>174</v>
      </c>
      <c r="E404" s="239" t="s">
        <v>21</v>
      </c>
      <c r="F404" s="240" t="s">
        <v>177</v>
      </c>
      <c r="G404" s="238"/>
      <c r="H404" s="241">
        <v>1.5089999999999999</v>
      </c>
      <c r="I404" s="242"/>
      <c r="J404" s="238"/>
      <c r="K404" s="238"/>
      <c r="L404" s="243"/>
      <c r="M404" s="244"/>
      <c r="N404" s="245"/>
      <c r="O404" s="245"/>
      <c r="P404" s="245"/>
      <c r="Q404" s="245"/>
      <c r="R404" s="245"/>
      <c r="S404" s="245"/>
      <c r="T404" s="246"/>
      <c r="U404" s="14"/>
      <c r="V404" s="14"/>
      <c r="W404" s="14"/>
      <c r="X404" s="14"/>
      <c r="Y404" s="14"/>
      <c r="Z404" s="14"/>
      <c r="AA404" s="14"/>
      <c r="AB404" s="14"/>
      <c r="AC404" s="14"/>
      <c r="AD404" s="14"/>
      <c r="AE404" s="14"/>
      <c r="AT404" s="247" t="s">
        <v>174</v>
      </c>
      <c r="AU404" s="247" t="s">
        <v>87</v>
      </c>
      <c r="AV404" s="14" t="s">
        <v>168</v>
      </c>
      <c r="AW404" s="14" t="s">
        <v>38</v>
      </c>
      <c r="AX404" s="14" t="s">
        <v>85</v>
      </c>
      <c r="AY404" s="247" t="s">
        <v>161</v>
      </c>
    </row>
    <row r="405" s="2" customFormat="1" ht="44.25" customHeight="1">
      <c r="A405" s="40"/>
      <c r="B405" s="41"/>
      <c r="C405" s="206" t="s">
        <v>435</v>
      </c>
      <c r="D405" s="206" t="s">
        <v>163</v>
      </c>
      <c r="E405" s="207" t="s">
        <v>1102</v>
      </c>
      <c r="F405" s="208" t="s">
        <v>1103</v>
      </c>
      <c r="G405" s="209" t="s">
        <v>166</v>
      </c>
      <c r="H405" s="210">
        <v>4.6109999999999998</v>
      </c>
      <c r="I405" s="211"/>
      <c r="J405" s="212">
        <f>ROUND(I405*H405,2)</f>
        <v>0</v>
      </c>
      <c r="K405" s="208" t="s">
        <v>167</v>
      </c>
      <c r="L405" s="46"/>
      <c r="M405" s="213" t="s">
        <v>21</v>
      </c>
      <c r="N405" s="214" t="s">
        <v>48</v>
      </c>
      <c r="O405" s="86"/>
      <c r="P405" s="215">
        <f>O405*H405</f>
        <v>0</v>
      </c>
      <c r="Q405" s="215">
        <v>1.0556000000000001</v>
      </c>
      <c r="R405" s="215">
        <f>Q405*H405</f>
        <v>4.8673716000000002</v>
      </c>
      <c r="S405" s="215">
        <v>0</v>
      </c>
      <c r="T405" s="216">
        <f>S405*H405</f>
        <v>0</v>
      </c>
      <c r="U405" s="40"/>
      <c r="V405" s="40"/>
      <c r="W405" s="40"/>
      <c r="X405" s="40"/>
      <c r="Y405" s="40"/>
      <c r="Z405" s="40"/>
      <c r="AA405" s="40"/>
      <c r="AB405" s="40"/>
      <c r="AC405" s="40"/>
      <c r="AD405" s="40"/>
      <c r="AE405" s="40"/>
      <c r="AR405" s="217" t="s">
        <v>168</v>
      </c>
      <c r="AT405" s="217" t="s">
        <v>163</v>
      </c>
      <c r="AU405" s="217" t="s">
        <v>87</v>
      </c>
      <c r="AY405" s="19" t="s">
        <v>161</v>
      </c>
      <c r="BE405" s="218">
        <f>IF(N405="základní",J405,0)</f>
        <v>0</v>
      </c>
      <c r="BF405" s="218">
        <f>IF(N405="snížená",J405,0)</f>
        <v>0</v>
      </c>
      <c r="BG405" s="218">
        <f>IF(N405="zákl. přenesená",J405,0)</f>
        <v>0</v>
      </c>
      <c r="BH405" s="218">
        <f>IF(N405="sníž. přenesená",J405,0)</f>
        <v>0</v>
      </c>
      <c r="BI405" s="218">
        <f>IF(N405="nulová",J405,0)</f>
        <v>0</v>
      </c>
      <c r="BJ405" s="19" t="s">
        <v>85</v>
      </c>
      <c r="BK405" s="218">
        <f>ROUND(I405*H405,2)</f>
        <v>0</v>
      </c>
      <c r="BL405" s="19" t="s">
        <v>168</v>
      </c>
      <c r="BM405" s="217" t="s">
        <v>1695</v>
      </c>
    </row>
    <row r="406" s="2" customFormat="1">
      <c r="A406" s="40"/>
      <c r="B406" s="41"/>
      <c r="C406" s="42"/>
      <c r="D406" s="219" t="s">
        <v>170</v>
      </c>
      <c r="E406" s="42"/>
      <c r="F406" s="220" t="s">
        <v>1105</v>
      </c>
      <c r="G406" s="42"/>
      <c r="H406" s="42"/>
      <c r="I406" s="221"/>
      <c r="J406" s="42"/>
      <c r="K406" s="42"/>
      <c r="L406" s="46"/>
      <c r="M406" s="222"/>
      <c r="N406" s="223"/>
      <c r="O406" s="86"/>
      <c r="P406" s="86"/>
      <c r="Q406" s="86"/>
      <c r="R406" s="86"/>
      <c r="S406" s="86"/>
      <c r="T406" s="87"/>
      <c r="U406" s="40"/>
      <c r="V406" s="40"/>
      <c r="W406" s="40"/>
      <c r="X406" s="40"/>
      <c r="Y406" s="40"/>
      <c r="Z406" s="40"/>
      <c r="AA406" s="40"/>
      <c r="AB406" s="40"/>
      <c r="AC406" s="40"/>
      <c r="AD406" s="40"/>
      <c r="AE406" s="40"/>
      <c r="AT406" s="19" t="s">
        <v>170</v>
      </c>
      <c r="AU406" s="19" t="s">
        <v>87</v>
      </c>
    </row>
    <row r="407" s="2" customFormat="1">
      <c r="A407" s="40"/>
      <c r="B407" s="41"/>
      <c r="C407" s="42"/>
      <c r="D407" s="224" t="s">
        <v>172</v>
      </c>
      <c r="E407" s="42"/>
      <c r="F407" s="225" t="s">
        <v>1099</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9" t="s">
        <v>172</v>
      </c>
      <c r="AU407" s="19" t="s">
        <v>87</v>
      </c>
    </row>
    <row r="408" s="13" customFormat="1">
      <c r="A408" s="13"/>
      <c r="B408" s="226"/>
      <c r="C408" s="227"/>
      <c r="D408" s="224" t="s">
        <v>174</v>
      </c>
      <c r="E408" s="228" t="s">
        <v>21</v>
      </c>
      <c r="F408" s="229" t="s">
        <v>1696</v>
      </c>
      <c r="G408" s="227"/>
      <c r="H408" s="230">
        <v>1.6719999999999999</v>
      </c>
      <c r="I408" s="231"/>
      <c r="J408" s="227"/>
      <c r="K408" s="227"/>
      <c r="L408" s="232"/>
      <c r="M408" s="233"/>
      <c r="N408" s="234"/>
      <c r="O408" s="234"/>
      <c r="P408" s="234"/>
      <c r="Q408" s="234"/>
      <c r="R408" s="234"/>
      <c r="S408" s="234"/>
      <c r="T408" s="235"/>
      <c r="U408" s="13"/>
      <c r="V408" s="13"/>
      <c r="W408" s="13"/>
      <c r="X408" s="13"/>
      <c r="Y408" s="13"/>
      <c r="Z408" s="13"/>
      <c r="AA408" s="13"/>
      <c r="AB408" s="13"/>
      <c r="AC408" s="13"/>
      <c r="AD408" s="13"/>
      <c r="AE408" s="13"/>
      <c r="AT408" s="236" t="s">
        <v>174</v>
      </c>
      <c r="AU408" s="236" t="s">
        <v>87</v>
      </c>
      <c r="AV408" s="13" t="s">
        <v>87</v>
      </c>
      <c r="AW408" s="13" t="s">
        <v>38</v>
      </c>
      <c r="AX408" s="13" t="s">
        <v>77</v>
      </c>
      <c r="AY408" s="236" t="s">
        <v>161</v>
      </c>
    </row>
    <row r="409" s="13" customFormat="1">
      <c r="A409" s="13"/>
      <c r="B409" s="226"/>
      <c r="C409" s="227"/>
      <c r="D409" s="224" t="s">
        <v>174</v>
      </c>
      <c r="E409" s="228" t="s">
        <v>21</v>
      </c>
      <c r="F409" s="229" t="s">
        <v>1697</v>
      </c>
      <c r="G409" s="227"/>
      <c r="H409" s="230">
        <v>1.4590000000000001</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174</v>
      </c>
      <c r="AU409" s="236" t="s">
        <v>87</v>
      </c>
      <c r="AV409" s="13" t="s">
        <v>87</v>
      </c>
      <c r="AW409" s="13" t="s">
        <v>38</v>
      </c>
      <c r="AX409" s="13" t="s">
        <v>77</v>
      </c>
      <c r="AY409" s="236" t="s">
        <v>161</v>
      </c>
    </row>
    <row r="410" s="13" customFormat="1">
      <c r="A410" s="13"/>
      <c r="B410" s="226"/>
      <c r="C410" s="227"/>
      <c r="D410" s="224" t="s">
        <v>174</v>
      </c>
      <c r="E410" s="228" t="s">
        <v>21</v>
      </c>
      <c r="F410" s="229" t="s">
        <v>1698</v>
      </c>
      <c r="G410" s="227"/>
      <c r="H410" s="230">
        <v>1.1770000000000001</v>
      </c>
      <c r="I410" s="231"/>
      <c r="J410" s="227"/>
      <c r="K410" s="227"/>
      <c r="L410" s="232"/>
      <c r="M410" s="233"/>
      <c r="N410" s="234"/>
      <c r="O410" s="234"/>
      <c r="P410" s="234"/>
      <c r="Q410" s="234"/>
      <c r="R410" s="234"/>
      <c r="S410" s="234"/>
      <c r="T410" s="235"/>
      <c r="U410" s="13"/>
      <c r="V410" s="13"/>
      <c r="W410" s="13"/>
      <c r="X410" s="13"/>
      <c r="Y410" s="13"/>
      <c r="Z410" s="13"/>
      <c r="AA410" s="13"/>
      <c r="AB410" s="13"/>
      <c r="AC410" s="13"/>
      <c r="AD410" s="13"/>
      <c r="AE410" s="13"/>
      <c r="AT410" s="236" t="s">
        <v>174</v>
      </c>
      <c r="AU410" s="236" t="s">
        <v>87</v>
      </c>
      <c r="AV410" s="13" t="s">
        <v>87</v>
      </c>
      <c r="AW410" s="13" t="s">
        <v>38</v>
      </c>
      <c r="AX410" s="13" t="s">
        <v>77</v>
      </c>
      <c r="AY410" s="236" t="s">
        <v>161</v>
      </c>
    </row>
    <row r="411" s="15" customFormat="1">
      <c r="A411" s="15"/>
      <c r="B411" s="258"/>
      <c r="C411" s="259"/>
      <c r="D411" s="224" t="s">
        <v>174</v>
      </c>
      <c r="E411" s="260" t="s">
        <v>21</v>
      </c>
      <c r="F411" s="261" t="s">
        <v>208</v>
      </c>
      <c r="G411" s="259"/>
      <c r="H411" s="262">
        <v>4.3079999999999998</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174</v>
      </c>
      <c r="AU411" s="268" t="s">
        <v>87</v>
      </c>
      <c r="AV411" s="15" t="s">
        <v>185</v>
      </c>
      <c r="AW411" s="15" t="s">
        <v>38</v>
      </c>
      <c r="AX411" s="15" t="s">
        <v>77</v>
      </c>
      <c r="AY411" s="268" t="s">
        <v>161</v>
      </c>
    </row>
    <row r="412" s="13" customFormat="1">
      <c r="A412" s="13"/>
      <c r="B412" s="226"/>
      <c r="C412" s="227"/>
      <c r="D412" s="224" t="s">
        <v>174</v>
      </c>
      <c r="E412" s="228" t="s">
        <v>21</v>
      </c>
      <c r="F412" s="229" t="s">
        <v>1699</v>
      </c>
      <c r="G412" s="227"/>
      <c r="H412" s="230">
        <v>0.215</v>
      </c>
      <c r="I412" s="231"/>
      <c r="J412" s="227"/>
      <c r="K412" s="227"/>
      <c r="L412" s="232"/>
      <c r="M412" s="233"/>
      <c r="N412" s="234"/>
      <c r="O412" s="234"/>
      <c r="P412" s="234"/>
      <c r="Q412" s="234"/>
      <c r="R412" s="234"/>
      <c r="S412" s="234"/>
      <c r="T412" s="235"/>
      <c r="U412" s="13"/>
      <c r="V412" s="13"/>
      <c r="W412" s="13"/>
      <c r="X412" s="13"/>
      <c r="Y412" s="13"/>
      <c r="Z412" s="13"/>
      <c r="AA412" s="13"/>
      <c r="AB412" s="13"/>
      <c r="AC412" s="13"/>
      <c r="AD412" s="13"/>
      <c r="AE412" s="13"/>
      <c r="AT412" s="236" t="s">
        <v>174</v>
      </c>
      <c r="AU412" s="236" t="s">
        <v>87</v>
      </c>
      <c r="AV412" s="13" t="s">
        <v>87</v>
      </c>
      <c r="AW412" s="13" t="s">
        <v>38</v>
      </c>
      <c r="AX412" s="13" t="s">
        <v>77</v>
      </c>
      <c r="AY412" s="236" t="s">
        <v>161</v>
      </c>
    </row>
    <row r="413" s="15" customFormat="1">
      <c r="A413" s="15"/>
      <c r="B413" s="258"/>
      <c r="C413" s="259"/>
      <c r="D413" s="224" t="s">
        <v>174</v>
      </c>
      <c r="E413" s="260" t="s">
        <v>21</v>
      </c>
      <c r="F413" s="261" t="s">
        <v>208</v>
      </c>
      <c r="G413" s="259"/>
      <c r="H413" s="262">
        <v>0.215</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174</v>
      </c>
      <c r="AU413" s="268" t="s">
        <v>87</v>
      </c>
      <c r="AV413" s="15" t="s">
        <v>185</v>
      </c>
      <c r="AW413" s="15" t="s">
        <v>38</v>
      </c>
      <c r="AX413" s="15" t="s">
        <v>77</v>
      </c>
      <c r="AY413" s="268" t="s">
        <v>161</v>
      </c>
    </row>
    <row r="414" s="13" customFormat="1">
      <c r="A414" s="13"/>
      <c r="B414" s="226"/>
      <c r="C414" s="227"/>
      <c r="D414" s="224" t="s">
        <v>174</v>
      </c>
      <c r="E414" s="228" t="s">
        <v>21</v>
      </c>
      <c r="F414" s="229" t="s">
        <v>1700</v>
      </c>
      <c r="G414" s="227"/>
      <c r="H414" s="230">
        <v>0.087999999999999995</v>
      </c>
      <c r="I414" s="231"/>
      <c r="J414" s="227"/>
      <c r="K414" s="227"/>
      <c r="L414" s="232"/>
      <c r="M414" s="233"/>
      <c r="N414" s="234"/>
      <c r="O414" s="234"/>
      <c r="P414" s="234"/>
      <c r="Q414" s="234"/>
      <c r="R414" s="234"/>
      <c r="S414" s="234"/>
      <c r="T414" s="235"/>
      <c r="U414" s="13"/>
      <c r="V414" s="13"/>
      <c r="W414" s="13"/>
      <c r="X414" s="13"/>
      <c r="Y414" s="13"/>
      <c r="Z414" s="13"/>
      <c r="AA414" s="13"/>
      <c r="AB414" s="13"/>
      <c r="AC414" s="13"/>
      <c r="AD414" s="13"/>
      <c r="AE414" s="13"/>
      <c r="AT414" s="236" t="s">
        <v>174</v>
      </c>
      <c r="AU414" s="236" t="s">
        <v>87</v>
      </c>
      <c r="AV414" s="13" t="s">
        <v>87</v>
      </c>
      <c r="AW414" s="13" t="s">
        <v>38</v>
      </c>
      <c r="AX414" s="13" t="s">
        <v>77</v>
      </c>
      <c r="AY414" s="236" t="s">
        <v>161</v>
      </c>
    </row>
    <row r="415" s="14" customFormat="1">
      <c r="A415" s="14"/>
      <c r="B415" s="237"/>
      <c r="C415" s="238"/>
      <c r="D415" s="224" t="s">
        <v>174</v>
      </c>
      <c r="E415" s="239" t="s">
        <v>21</v>
      </c>
      <c r="F415" s="240" t="s">
        <v>177</v>
      </c>
      <c r="G415" s="238"/>
      <c r="H415" s="241">
        <v>4.6109999999999998</v>
      </c>
      <c r="I415" s="242"/>
      <c r="J415" s="238"/>
      <c r="K415" s="238"/>
      <c r="L415" s="243"/>
      <c r="M415" s="244"/>
      <c r="N415" s="245"/>
      <c r="O415" s="245"/>
      <c r="P415" s="245"/>
      <c r="Q415" s="245"/>
      <c r="R415" s="245"/>
      <c r="S415" s="245"/>
      <c r="T415" s="246"/>
      <c r="U415" s="14"/>
      <c r="V415" s="14"/>
      <c r="W415" s="14"/>
      <c r="X415" s="14"/>
      <c r="Y415" s="14"/>
      <c r="Z415" s="14"/>
      <c r="AA415" s="14"/>
      <c r="AB415" s="14"/>
      <c r="AC415" s="14"/>
      <c r="AD415" s="14"/>
      <c r="AE415" s="14"/>
      <c r="AT415" s="247" t="s">
        <v>174</v>
      </c>
      <c r="AU415" s="247" t="s">
        <v>87</v>
      </c>
      <c r="AV415" s="14" t="s">
        <v>168</v>
      </c>
      <c r="AW415" s="14" t="s">
        <v>38</v>
      </c>
      <c r="AX415" s="14" t="s">
        <v>85</v>
      </c>
      <c r="AY415" s="247" t="s">
        <v>161</v>
      </c>
    </row>
    <row r="416" s="2" customFormat="1" ht="44.25" customHeight="1">
      <c r="A416" s="40"/>
      <c r="B416" s="41"/>
      <c r="C416" s="206" t="s">
        <v>442</v>
      </c>
      <c r="D416" s="206" t="s">
        <v>163</v>
      </c>
      <c r="E416" s="207" t="s">
        <v>1701</v>
      </c>
      <c r="F416" s="208" t="s">
        <v>1702</v>
      </c>
      <c r="G416" s="209" t="s">
        <v>166</v>
      </c>
      <c r="H416" s="210">
        <v>3.1760000000000002</v>
      </c>
      <c r="I416" s="211"/>
      <c r="J416" s="212">
        <f>ROUND(I416*H416,2)</f>
        <v>0</v>
      </c>
      <c r="K416" s="208" t="s">
        <v>167</v>
      </c>
      <c r="L416" s="46"/>
      <c r="M416" s="213" t="s">
        <v>21</v>
      </c>
      <c r="N416" s="214" t="s">
        <v>48</v>
      </c>
      <c r="O416" s="86"/>
      <c r="P416" s="215">
        <f>O416*H416</f>
        <v>0</v>
      </c>
      <c r="Q416" s="215">
        <v>1.03955</v>
      </c>
      <c r="R416" s="215">
        <f>Q416*H416</f>
        <v>3.3016108000000002</v>
      </c>
      <c r="S416" s="215">
        <v>0</v>
      </c>
      <c r="T416" s="216">
        <f>S416*H416</f>
        <v>0</v>
      </c>
      <c r="U416" s="40"/>
      <c r="V416" s="40"/>
      <c r="W416" s="40"/>
      <c r="X416" s="40"/>
      <c r="Y416" s="40"/>
      <c r="Z416" s="40"/>
      <c r="AA416" s="40"/>
      <c r="AB416" s="40"/>
      <c r="AC416" s="40"/>
      <c r="AD416" s="40"/>
      <c r="AE416" s="40"/>
      <c r="AR416" s="217" t="s">
        <v>168</v>
      </c>
      <c r="AT416" s="217" t="s">
        <v>163</v>
      </c>
      <c r="AU416" s="217" t="s">
        <v>87</v>
      </c>
      <c r="AY416" s="19" t="s">
        <v>161</v>
      </c>
      <c r="BE416" s="218">
        <f>IF(N416="základní",J416,0)</f>
        <v>0</v>
      </c>
      <c r="BF416" s="218">
        <f>IF(N416="snížená",J416,0)</f>
        <v>0</v>
      </c>
      <c r="BG416" s="218">
        <f>IF(N416="zákl. přenesená",J416,0)</f>
        <v>0</v>
      </c>
      <c r="BH416" s="218">
        <f>IF(N416="sníž. přenesená",J416,0)</f>
        <v>0</v>
      </c>
      <c r="BI416" s="218">
        <f>IF(N416="nulová",J416,0)</f>
        <v>0</v>
      </c>
      <c r="BJ416" s="19" t="s">
        <v>85</v>
      </c>
      <c r="BK416" s="218">
        <f>ROUND(I416*H416,2)</f>
        <v>0</v>
      </c>
      <c r="BL416" s="19" t="s">
        <v>168</v>
      </c>
      <c r="BM416" s="217" t="s">
        <v>1703</v>
      </c>
    </row>
    <row r="417" s="2" customFormat="1">
      <c r="A417" s="40"/>
      <c r="B417" s="41"/>
      <c r="C417" s="42"/>
      <c r="D417" s="219" t="s">
        <v>170</v>
      </c>
      <c r="E417" s="42"/>
      <c r="F417" s="220" t="s">
        <v>1704</v>
      </c>
      <c r="G417" s="42"/>
      <c r="H417" s="42"/>
      <c r="I417" s="221"/>
      <c r="J417" s="42"/>
      <c r="K417" s="42"/>
      <c r="L417" s="46"/>
      <c r="M417" s="222"/>
      <c r="N417" s="223"/>
      <c r="O417" s="86"/>
      <c r="P417" s="86"/>
      <c r="Q417" s="86"/>
      <c r="R417" s="86"/>
      <c r="S417" s="86"/>
      <c r="T417" s="87"/>
      <c r="U417" s="40"/>
      <c r="V417" s="40"/>
      <c r="W417" s="40"/>
      <c r="X417" s="40"/>
      <c r="Y417" s="40"/>
      <c r="Z417" s="40"/>
      <c r="AA417" s="40"/>
      <c r="AB417" s="40"/>
      <c r="AC417" s="40"/>
      <c r="AD417" s="40"/>
      <c r="AE417" s="40"/>
      <c r="AT417" s="19" t="s">
        <v>170</v>
      </c>
      <c r="AU417" s="19" t="s">
        <v>87</v>
      </c>
    </row>
    <row r="418" s="2" customFormat="1">
      <c r="A418" s="40"/>
      <c r="B418" s="41"/>
      <c r="C418" s="42"/>
      <c r="D418" s="224" t="s">
        <v>172</v>
      </c>
      <c r="E418" s="42"/>
      <c r="F418" s="225" t="s">
        <v>1099</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9" t="s">
        <v>172</v>
      </c>
      <c r="AU418" s="19" t="s">
        <v>87</v>
      </c>
    </row>
    <row r="419" s="13" customFormat="1">
      <c r="A419" s="13"/>
      <c r="B419" s="226"/>
      <c r="C419" s="227"/>
      <c r="D419" s="224" t="s">
        <v>174</v>
      </c>
      <c r="E419" s="228" t="s">
        <v>21</v>
      </c>
      <c r="F419" s="229" t="s">
        <v>1705</v>
      </c>
      <c r="G419" s="227"/>
      <c r="H419" s="230">
        <v>1.0429999999999999</v>
      </c>
      <c r="I419" s="231"/>
      <c r="J419" s="227"/>
      <c r="K419" s="227"/>
      <c r="L419" s="232"/>
      <c r="M419" s="233"/>
      <c r="N419" s="234"/>
      <c r="O419" s="234"/>
      <c r="P419" s="234"/>
      <c r="Q419" s="234"/>
      <c r="R419" s="234"/>
      <c r="S419" s="234"/>
      <c r="T419" s="235"/>
      <c r="U419" s="13"/>
      <c r="V419" s="13"/>
      <c r="W419" s="13"/>
      <c r="X419" s="13"/>
      <c r="Y419" s="13"/>
      <c r="Z419" s="13"/>
      <c r="AA419" s="13"/>
      <c r="AB419" s="13"/>
      <c r="AC419" s="13"/>
      <c r="AD419" s="13"/>
      <c r="AE419" s="13"/>
      <c r="AT419" s="236" t="s">
        <v>174</v>
      </c>
      <c r="AU419" s="236" t="s">
        <v>87</v>
      </c>
      <c r="AV419" s="13" t="s">
        <v>87</v>
      </c>
      <c r="AW419" s="13" t="s">
        <v>38</v>
      </c>
      <c r="AX419" s="13" t="s">
        <v>77</v>
      </c>
      <c r="AY419" s="236" t="s">
        <v>161</v>
      </c>
    </row>
    <row r="420" s="13" customFormat="1">
      <c r="A420" s="13"/>
      <c r="B420" s="226"/>
      <c r="C420" s="227"/>
      <c r="D420" s="224" t="s">
        <v>174</v>
      </c>
      <c r="E420" s="228" t="s">
        <v>21</v>
      </c>
      <c r="F420" s="229" t="s">
        <v>1706</v>
      </c>
      <c r="G420" s="227"/>
      <c r="H420" s="230">
        <v>0.19</v>
      </c>
      <c r="I420" s="231"/>
      <c r="J420" s="227"/>
      <c r="K420" s="227"/>
      <c r="L420" s="232"/>
      <c r="M420" s="233"/>
      <c r="N420" s="234"/>
      <c r="O420" s="234"/>
      <c r="P420" s="234"/>
      <c r="Q420" s="234"/>
      <c r="R420" s="234"/>
      <c r="S420" s="234"/>
      <c r="T420" s="235"/>
      <c r="U420" s="13"/>
      <c r="V420" s="13"/>
      <c r="W420" s="13"/>
      <c r="X420" s="13"/>
      <c r="Y420" s="13"/>
      <c r="Z420" s="13"/>
      <c r="AA420" s="13"/>
      <c r="AB420" s="13"/>
      <c r="AC420" s="13"/>
      <c r="AD420" s="13"/>
      <c r="AE420" s="13"/>
      <c r="AT420" s="236" t="s">
        <v>174</v>
      </c>
      <c r="AU420" s="236" t="s">
        <v>87</v>
      </c>
      <c r="AV420" s="13" t="s">
        <v>87</v>
      </c>
      <c r="AW420" s="13" t="s">
        <v>38</v>
      </c>
      <c r="AX420" s="13" t="s">
        <v>77</v>
      </c>
      <c r="AY420" s="236" t="s">
        <v>161</v>
      </c>
    </row>
    <row r="421" s="15" customFormat="1">
      <c r="A421" s="15"/>
      <c r="B421" s="258"/>
      <c r="C421" s="259"/>
      <c r="D421" s="224" t="s">
        <v>174</v>
      </c>
      <c r="E421" s="260" t="s">
        <v>21</v>
      </c>
      <c r="F421" s="261" t="s">
        <v>208</v>
      </c>
      <c r="G421" s="259"/>
      <c r="H421" s="262">
        <v>1.2330000000000001</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174</v>
      </c>
      <c r="AU421" s="268" t="s">
        <v>87</v>
      </c>
      <c r="AV421" s="15" t="s">
        <v>185</v>
      </c>
      <c r="AW421" s="15" t="s">
        <v>38</v>
      </c>
      <c r="AX421" s="15" t="s">
        <v>77</v>
      </c>
      <c r="AY421" s="268" t="s">
        <v>161</v>
      </c>
    </row>
    <row r="422" s="13" customFormat="1">
      <c r="A422" s="13"/>
      <c r="B422" s="226"/>
      <c r="C422" s="227"/>
      <c r="D422" s="224" t="s">
        <v>174</v>
      </c>
      <c r="E422" s="228" t="s">
        <v>21</v>
      </c>
      <c r="F422" s="229" t="s">
        <v>1707</v>
      </c>
      <c r="G422" s="227"/>
      <c r="H422" s="230">
        <v>1.9430000000000001</v>
      </c>
      <c r="I422" s="231"/>
      <c r="J422" s="227"/>
      <c r="K422" s="227"/>
      <c r="L422" s="232"/>
      <c r="M422" s="233"/>
      <c r="N422" s="234"/>
      <c r="O422" s="234"/>
      <c r="P422" s="234"/>
      <c r="Q422" s="234"/>
      <c r="R422" s="234"/>
      <c r="S422" s="234"/>
      <c r="T422" s="235"/>
      <c r="U422" s="13"/>
      <c r="V422" s="13"/>
      <c r="W422" s="13"/>
      <c r="X422" s="13"/>
      <c r="Y422" s="13"/>
      <c r="Z422" s="13"/>
      <c r="AA422" s="13"/>
      <c r="AB422" s="13"/>
      <c r="AC422" s="13"/>
      <c r="AD422" s="13"/>
      <c r="AE422" s="13"/>
      <c r="AT422" s="236" t="s">
        <v>174</v>
      </c>
      <c r="AU422" s="236" t="s">
        <v>87</v>
      </c>
      <c r="AV422" s="13" t="s">
        <v>87</v>
      </c>
      <c r="AW422" s="13" t="s">
        <v>38</v>
      </c>
      <c r="AX422" s="13" t="s">
        <v>77</v>
      </c>
      <c r="AY422" s="236" t="s">
        <v>161</v>
      </c>
    </row>
    <row r="423" s="14" customFormat="1">
      <c r="A423" s="14"/>
      <c r="B423" s="237"/>
      <c r="C423" s="238"/>
      <c r="D423" s="224" t="s">
        <v>174</v>
      </c>
      <c r="E423" s="239" t="s">
        <v>21</v>
      </c>
      <c r="F423" s="240" t="s">
        <v>177</v>
      </c>
      <c r="G423" s="238"/>
      <c r="H423" s="241">
        <v>3.1760000000000002</v>
      </c>
      <c r="I423" s="242"/>
      <c r="J423" s="238"/>
      <c r="K423" s="238"/>
      <c r="L423" s="243"/>
      <c r="M423" s="244"/>
      <c r="N423" s="245"/>
      <c r="O423" s="245"/>
      <c r="P423" s="245"/>
      <c r="Q423" s="245"/>
      <c r="R423" s="245"/>
      <c r="S423" s="245"/>
      <c r="T423" s="246"/>
      <c r="U423" s="14"/>
      <c r="V423" s="14"/>
      <c r="W423" s="14"/>
      <c r="X423" s="14"/>
      <c r="Y423" s="14"/>
      <c r="Z423" s="14"/>
      <c r="AA423" s="14"/>
      <c r="AB423" s="14"/>
      <c r="AC423" s="14"/>
      <c r="AD423" s="14"/>
      <c r="AE423" s="14"/>
      <c r="AT423" s="247" t="s">
        <v>174</v>
      </c>
      <c r="AU423" s="247" t="s">
        <v>87</v>
      </c>
      <c r="AV423" s="14" t="s">
        <v>168</v>
      </c>
      <c r="AW423" s="14" t="s">
        <v>38</v>
      </c>
      <c r="AX423" s="14" t="s">
        <v>85</v>
      </c>
      <c r="AY423" s="247" t="s">
        <v>161</v>
      </c>
    </row>
    <row r="424" s="2" customFormat="1" ht="16.5" customHeight="1">
      <c r="A424" s="40"/>
      <c r="B424" s="41"/>
      <c r="C424" s="206" t="s">
        <v>451</v>
      </c>
      <c r="D424" s="206" t="s">
        <v>163</v>
      </c>
      <c r="E424" s="207" t="s">
        <v>1708</v>
      </c>
      <c r="F424" s="208" t="s">
        <v>1709</v>
      </c>
      <c r="G424" s="209" t="s">
        <v>232</v>
      </c>
      <c r="H424" s="210">
        <v>2</v>
      </c>
      <c r="I424" s="211"/>
      <c r="J424" s="212">
        <f>ROUND(I424*H424,2)</f>
        <v>0</v>
      </c>
      <c r="K424" s="208" t="s">
        <v>167</v>
      </c>
      <c r="L424" s="46"/>
      <c r="M424" s="213" t="s">
        <v>21</v>
      </c>
      <c r="N424" s="214" t="s">
        <v>48</v>
      </c>
      <c r="O424" s="86"/>
      <c r="P424" s="215">
        <f>O424*H424</f>
        <v>0</v>
      </c>
      <c r="Q424" s="215">
        <v>0.0041999999999999997</v>
      </c>
      <c r="R424" s="215">
        <f>Q424*H424</f>
        <v>0.0083999999999999995</v>
      </c>
      <c r="S424" s="215">
        <v>0</v>
      </c>
      <c r="T424" s="216">
        <f>S424*H424</f>
        <v>0</v>
      </c>
      <c r="U424" s="40"/>
      <c r="V424" s="40"/>
      <c r="W424" s="40"/>
      <c r="X424" s="40"/>
      <c r="Y424" s="40"/>
      <c r="Z424" s="40"/>
      <c r="AA424" s="40"/>
      <c r="AB424" s="40"/>
      <c r="AC424" s="40"/>
      <c r="AD424" s="40"/>
      <c r="AE424" s="40"/>
      <c r="AR424" s="217" t="s">
        <v>168</v>
      </c>
      <c r="AT424" s="217" t="s">
        <v>163</v>
      </c>
      <c r="AU424" s="217" t="s">
        <v>87</v>
      </c>
      <c r="AY424" s="19" t="s">
        <v>161</v>
      </c>
      <c r="BE424" s="218">
        <f>IF(N424="základní",J424,0)</f>
        <v>0</v>
      </c>
      <c r="BF424" s="218">
        <f>IF(N424="snížená",J424,0)</f>
        <v>0</v>
      </c>
      <c r="BG424" s="218">
        <f>IF(N424="zákl. přenesená",J424,0)</f>
        <v>0</v>
      </c>
      <c r="BH424" s="218">
        <f>IF(N424="sníž. přenesená",J424,0)</f>
        <v>0</v>
      </c>
      <c r="BI424" s="218">
        <f>IF(N424="nulová",J424,0)</f>
        <v>0</v>
      </c>
      <c r="BJ424" s="19" t="s">
        <v>85</v>
      </c>
      <c r="BK424" s="218">
        <f>ROUND(I424*H424,2)</f>
        <v>0</v>
      </c>
      <c r="BL424" s="19" t="s">
        <v>168</v>
      </c>
      <c r="BM424" s="217" t="s">
        <v>1710</v>
      </c>
    </row>
    <row r="425" s="2" customFormat="1">
      <c r="A425" s="40"/>
      <c r="B425" s="41"/>
      <c r="C425" s="42"/>
      <c r="D425" s="219" t="s">
        <v>170</v>
      </c>
      <c r="E425" s="42"/>
      <c r="F425" s="220" t="s">
        <v>1711</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9" t="s">
        <v>170</v>
      </c>
      <c r="AU425" s="19" t="s">
        <v>87</v>
      </c>
    </row>
    <row r="426" s="13" customFormat="1">
      <c r="A426" s="13"/>
      <c r="B426" s="226"/>
      <c r="C426" s="227"/>
      <c r="D426" s="224" t="s">
        <v>174</v>
      </c>
      <c r="E426" s="228" t="s">
        <v>21</v>
      </c>
      <c r="F426" s="229" t="s">
        <v>1712</v>
      </c>
      <c r="G426" s="227"/>
      <c r="H426" s="230">
        <v>2</v>
      </c>
      <c r="I426" s="231"/>
      <c r="J426" s="227"/>
      <c r="K426" s="227"/>
      <c r="L426" s="232"/>
      <c r="M426" s="233"/>
      <c r="N426" s="234"/>
      <c r="O426" s="234"/>
      <c r="P426" s="234"/>
      <c r="Q426" s="234"/>
      <c r="R426" s="234"/>
      <c r="S426" s="234"/>
      <c r="T426" s="235"/>
      <c r="U426" s="13"/>
      <c r="V426" s="13"/>
      <c r="W426" s="13"/>
      <c r="X426" s="13"/>
      <c r="Y426" s="13"/>
      <c r="Z426" s="13"/>
      <c r="AA426" s="13"/>
      <c r="AB426" s="13"/>
      <c r="AC426" s="13"/>
      <c r="AD426" s="13"/>
      <c r="AE426" s="13"/>
      <c r="AT426" s="236" t="s">
        <v>174</v>
      </c>
      <c r="AU426" s="236" t="s">
        <v>87</v>
      </c>
      <c r="AV426" s="13" t="s">
        <v>87</v>
      </c>
      <c r="AW426" s="13" t="s">
        <v>38</v>
      </c>
      <c r="AX426" s="13" t="s">
        <v>85</v>
      </c>
      <c r="AY426" s="236" t="s">
        <v>161</v>
      </c>
    </row>
    <row r="427" s="2" customFormat="1" ht="16.5" customHeight="1">
      <c r="A427" s="40"/>
      <c r="B427" s="41"/>
      <c r="C427" s="206" t="s">
        <v>461</v>
      </c>
      <c r="D427" s="206" t="s">
        <v>163</v>
      </c>
      <c r="E427" s="207" t="s">
        <v>1713</v>
      </c>
      <c r="F427" s="208" t="s">
        <v>1714</v>
      </c>
      <c r="G427" s="209" t="s">
        <v>201</v>
      </c>
      <c r="H427" s="210">
        <v>12</v>
      </c>
      <c r="I427" s="211"/>
      <c r="J427" s="212">
        <f>ROUND(I427*H427,2)</f>
        <v>0</v>
      </c>
      <c r="K427" s="208" t="s">
        <v>167</v>
      </c>
      <c r="L427" s="46"/>
      <c r="M427" s="213" t="s">
        <v>21</v>
      </c>
      <c r="N427" s="214" t="s">
        <v>48</v>
      </c>
      <c r="O427" s="86"/>
      <c r="P427" s="215">
        <f>O427*H427</f>
        <v>0</v>
      </c>
      <c r="Q427" s="215">
        <v>0.00080999999999999996</v>
      </c>
      <c r="R427" s="215">
        <f>Q427*H427</f>
        <v>0.0097199999999999995</v>
      </c>
      <c r="S427" s="215">
        <v>0</v>
      </c>
      <c r="T427" s="216">
        <f>S427*H427</f>
        <v>0</v>
      </c>
      <c r="U427" s="40"/>
      <c r="V427" s="40"/>
      <c r="W427" s="40"/>
      <c r="X427" s="40"/>
      <c r="Y427" s="40"/>
      <c r="Z427" s="40"/>
      <c r="AA427" s="40"/>
      <c r="AB427" s="40"/>
      <c r="AC427" s="40"/>
      <c r="AD427" s="40"/>
      <c r="AE427" s="40"/>
      <c r="AR427" s="217" t="s">
        <v>168</v>
      </c>
      <c r="AT427" s="217" t="s">
        <v>163</v>
      </c>
      <c r="AU427" s="217" t="s">
        <v>87</v>
      </c>
      <c r="AY427" s="19" t="s">
        <v>161</v>
      </c>
      <c r="BE427" s="218">
        <f>IF(N427="základní",J427,0)</f>
        <v>0</v>
      </c>
      <c r="BF427" s="218">
        <f>IF(N427="snížená",J427,0)</f>
        <v>0</v>
      </c>
      <c r="BG427" s="218">
        <f>IF(N427="zákl. přenesená",J427,0)</f>
        <v>0</v>
      </c>
      <c r="BH427" s="218">
        <f>IF(N427="sníž. přenesená",J427,0)</f>
        <v>0</v>
      </c>
      <c r="BI427" s="218">
        <f>IF(N427="nulová",J427,0)</f>
        <v>0</v>
      </c>
      <c r="BJ427" s="19" t="s">
        <v>85</v>
      </c>
      <c r="BK427" s="218">
        <f>ROUND(I427*H427,2)</f>
        <v>0</v>
      </c>
      <c r="BL427" s="19" t="s">
        <v>168</v>
      </c>
      <c r="BM427" s="217" t="s">
        <v>1715</v>
      </c>
    </row>
    <row r="428" s="2" customFormat="1">
      <c r="A428" s="40"/>
      <c r="B428" s="41"/>
      <c r="C428" s="42"/>
      <c r="D428" s="219" t="s">
        <v>170</v>
      </c>
      <c r="E428" s="42"/>
      <c r="F428" s="220" t="s">
        <v>1716</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170</v>
      </c>
      <c r="AU428" s="19" t="s">
        <v>87</v>
      </c>
    </row>
    <row r="429" s="2" customFormat="1">
      <c r="A429" s="40"/>
      <c r="B429" s="41"/>
      <c r="C429" s="42"/>
      <c r="D429" s="224" t="s">
        <v>172</v>
      </c>
      <c r="E429" s="42"/>
      <c r="F429" s="225" t="s">
        <v>1717</v>
      </c>
      <c r="G429" s="42"/>
      <c r="H429" s="42"/>
      <c r="I429" s="221"/>
      <c r="J429" s="42"/>
      <c r="K429" s="42"/>
      <c r="L429" s="46"/>
      <c r="M429" s="222"/>
      <c r="N429" s="223"/>
      <c r="O429" s="86"/>
      <c r="P429" s="86"/>
      <c r="Q429" s="86"/>
      <c r="R429" s="86"/>
      <c r="S429" s="86"/>
      <c r="T429" s="87"/>
      <c r="U429" s="40"/>
      <c r="V429" s="40"/>
      <c r="W429" s="40"/>
      <c r="X429" s="40"/>
      <c r="Y429" s="40"/>
      <c r="Z429" s="40"/>
      <c r="AA429" s="40"/>
      <c r="AB429" s="40"/>
      <c r="AC429" s="40"/>
      <c r="AD429" s="40"/>
      <c r="AE429" s="40"/>
      <c r="AT429" s="19" t="s">
        <v>172</v>
      </c>
      <c r="AU429" s="19" t="s">
        <v>87</v>
      </c>
    </row>
    <row r="430" s="2" customFormat="1">
      <c r="A430" s="40"/>
      <c r="B430" s="41"/>
      <c r="C430" s="42"/>
      <c r="D430" s="224" t="s">
        <v>183</v>
      </c>
      <c r="E430" s="42"/>
      <c r="F430" s="225" t="s">
        <v>1718</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9" t="s">
        <v>183</v>
      </c>
      <c r="AU430" s="19" t="s">
        <v>87</v>
      </c>
    </row>
    <row r="431" s="13" customFormat="1">
      <c r="A431" s="13"/>
      <c r="B431" s="226"/>
      <c r="C431" s="227"/>
      <c r="D431" s="224" t="s">
        <v>174</v>
      </c>
      <c r="E431" s="228" t="s">
        <v>21</v>
      </c>
      <c r="F431" s="229" t="s">
        <v>1719</v>
      </c>
      <c r="G431" s="227"/>
      <c r="H431" s="230">
        <v>12</v>
      </c>
      <c r="I431" s="231"/>
      <c r="J431" s="227"/>
      <c r="K431" s="227"/>
      <c r="L431" s="232"/>
      <c r="M431" s="233"/>
      <c r="N431" s="234"/>
      <c r="O431" s="234"/>
      <c r="P431" s="234"/>
      <c r="Q431" s="234"/>
      <c r="R431" s="234"/>
      <c r="S431" s="234"/>
      <c r="T431" s="235"/>
      <c r="U431" s="13"/>
      <c r="V431" s="13"/>
      <c r="W431" s="13"/>
      <c r="X431" s="13"/>
      <c r="Y431" s="13"/>
      <c r="Z431" s="13"/>
      <c r="AA431" s="13"/>
      <c r="AB431" s="13"/>
      <c r="AC431" s="13"/>
      <c r="AD431" s="13"/>
      <c r="AE431" s="13"/>
      <c r="AT431" s="236" t="s">
        <v>174</v>
      </c>
      <c r="AU431" s="236" t="s">
        <v>87</v>
      </c>
      <c r="AV431" s="13" t="s">
        <v>87</v>
      </c>
      <c r="AW431" s="13" t="s">
        <v>38</v>
      </c>
      <c r="AX431" s="13" t="s">
        <v>85</v>
      </c>
      <c r="AY431" s="236" t="s">
        <v>161</v>
      </c>
    </row>
    <row r="432" s="12" customFormat="1" ht="22.8" customHeight="1">
      <c r="A432" s="12"/>
      <c r="B432" s="190"/>
      <c r="C432" s="191"/>
      <c r="D432" s="192" t="s">
        <v>76</v>
      </c>
      <c r="E432" s="204" t="s">
        <v>168</v>
      </c>
      <c r="F432" s="204" t="s">
        <v>1108</v>
      </c>
      <c r="G432" s="191"/>
      <c r="H432" s="191"/>
      <c r="I432" s="194"/>
      <c r="J432" s="205">
        <f>BK432</f>
        <v>0</v>
      </c>
      <c r="K432" s="191"/>
      <c r="L432" s="196"/>
      <c r="M432" s="197"/>
      <c r="N432" s="198"/>
      <c r="O432" s="198"/>
      <c r="P432" s="199">
        <f>SUM(P433:P492)</f>
        <v>0</v>
      </c>
      <c r="Q432" s="198"/>
      <c r="R432" s="199">
        <f>SUM(R433:R492)</f>
        <v>2860.6370604000003</v>
      </c>
      <c r="S432" s="198"/>
      <c r="T432" s="200">
        <f>SUM(T433:T492)</f>
        <v>0</v>
      </c>
      <c r="U432" s="12"/>
      <c r="V432" s="12"/>
      <c r="W432" s="12"/>
      <c r="X432" s="12"/>
      <c r="Y432" s="12"/>
      <c r="Z432" s="12"/>
      <c r="AA432" s="12"/>
      <c r="AB432" s="12"/>
      <c r="AC432" s="12"/>
      <c r="AD432" s="12"/>
      <c r="AE432" s="12"/>
      <c r="AR432" s="201" t="s">
        <v>85</v>
      </c>
      <c r="AT432" s="202" t="s">
        <v>76</v>
      </c>
      <c r="AU432" s="202" t="s">
        <v>85</v>
      </c>
      <c r="AY432" s="201" t="s">
        <v>161</v>
      </c>
      <c r="BK432" s="203">
        <f>SUM(BK433:BK492)</f>
        <v>0</v>
      </c>
    </row>
    <row r="433" s="2" customFormat="1" ht="16.5" customHeight="1">
      <c r="A433" s="40"/>
      <c r="B433" s="41"/>
      <c r="C433" s="206" t="s">
        <v>466</v>
      </c>
      <c r="D433" s="206" t="s">
        <v>163</v>
      </c>
      <c r="E433" s="207" t="s">
        <v>1720</v>
      </c>
      <c r="F433" s="208" t="s">
        <v>1721</v>
      </c>
      <c r="G433" s="209" t="s">
        <v>188</v>
      </c>
      <c r="H433" s="210">
        <v>3.8399999999999999</v>
      </c>
      <c r="I433" s="211"/>
      <c r="J433" s="212">
        <f>ROUND(I433*H433,2)</f>
        <v>0</v>
      </c>
      <c r="K433" s="208" t="s">
        <v>167</v>
      </c>
      <c r="L433" s="46"/>
      <c r="M433" s="213" t="s">
        <v>21</v>
      </c>
      <c r="N433" s="214" t="s">
        <v>48</v>
      </c>
      <c r="O433" s="86"/>
      <c r="P433" s="215">
        <f>O433*H433</f>
        <v>0</v>
      </c>
      <c r="Q433" s="215">
        <v>0</v>
      </c>
      <c r="R433" s="215">
        <f>Q433*H433</f>
        <v>0</v>
      </c>
      <c r="S433" s="215">
        <v>0</v>
      </c>
      <c r="T433" s="216">
        <f>S433*H433</f>
        <v>0</v>
      </c>
      <c r="U433" s="40"/>
      <c r="V433" s="40"/>
      <c r="W433" s="40"/>
      <c r="X433" s="40"/>
      <c r="Y433" s="40"/>
      <c r="Z433" s="40"/>
      <c r="AA433" s="40"/>
      <c r="AB433" s="40"/>
      <c r="AC433" s="40"/>
      <c r="AD433" s="40"/>
      <c r="AE433" s="40"/>
      <c r="AR433" s="217" t="s">
        <v>168</v>
      </c>
      <c r="AT433" s="217" t="s">
        <v>163</v>
      </c>
      <c r="AU433" s="217" t="s">
        <v>87</v>
      </c>
      <c r="AY433" s="19" t="s">
        <v>161</v>
      </c>
      <c r="BE433" s="218">
        <f>IF(N433="základní",J433,0)</f>
        <v>0</v>
      </c>
      <c r="BF433" s="218">
        <f>IF(N433="snížená",J433,0)</f>
        <v>0</v>
      </c>
      <c r="BG433" s="218">
        <f>IF(N433="zákl. přenesená",J433,0)</f>
        <v>0</v>
      </c>
      <c r="BH433" s="218">
        <f>IF(N433="sníž. přenesená",J433,0)</f>
        <v>0</v>
      </c>
      <c r="BI433" s="218">
        <f>IF(N433="nulová",J433,0)</f>
        <v>0</v>
      </c>
      <c r="BJ433" s="19" t="s">
        <v>85</v>
      </c>
      <c r="BK433" s="218">
        <f>ROUND(I433*H433,2)</f>
        <v>0</v>
      </c>
      <c r="BL433" s="19" t="s">
        <v>168</v>
      </c>
      <c r="BM433" s="217" t="s">
        <v>1722</v>
      </c>
    </row>
    <row r="434" s="2" customFormat="1">
      <c r="A434" s="40"/>
      <c r="B434" s="41"/>
      <c r="C434" s="42"/>
      <c r="D434" s="219" t="s">
        <v>170</v>
      </c>
      <c r="E434" s="42"/>
      <c r="F434" s="220" t="s">
        <v>1723</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9" t="s">
        <v>170</v>
      </c>
      <c r="AU434" s="19" t="s">
        <v>87</v>
      </c>
    </row>
    <row r="435" s="2" customFormat="1">
      <c r="A435" s="40"/>
      <c r="B435" s="41"/>
      <c r="C435" s="42"/>
      <c r="D435" s="224" t="s">
        <v>172</v>
      </c>
      <c r="E435" s="42"/>
      <c r="F435" s="225" t="s">
        <v>1724</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9" t="s">
        <v>172</v>
      </c>
      <c r="AU435" s="19" t="s">
        <v>87</v>
      </c>
    </row>
    <row r="436" s="13" customFormat="1">
      <c r="A436" s="13"/>
      <c r="B436" s="226"/>
      <c r="C436" s="227"/>
      <c r="D436" s="224" t="s">
        <v>174</v>
      </c>
      <c r="E436" s="228" t="s">
        <v>21</v>
      </c>
      <c r="F436" s="229" t="s">
        <v>1725</v>
      </c>
      <c r="G436" s="227"/>
      <c r="H436" s="230">
        <v>3.8399999999999999</v>
      </c>
      <c r="I436" s="231"/>
      <c r="J436" s="227"/>
      <c r="K436" s="227"/>
      <c r="L436" s="232"/>
      <c r="M436" s="233"/>
      <c r="N436" s="234"/>
      <c r="O436" s="234"/>
      <c r="P436" s="234"/>
      <c r="Q436" s="234"/>
      <c r="R436" s="234"/>
      <c r="S436" s="234"/>
      <c r="T436" s="235"/>
      <c r="U436" s="13"/>
      <c r="V436" s="13"/>
      <c r="W436" s="13"/>
      <c r="X436" s="13"/>
      <c r="Y436" s="13"/>
      <c r="Z436" s="13"/>
      <c r="AA436" s="13"/>
      <c r="AB436" s="13"/>
      <c r="AC436" s="13"/>
      <c r="AD436" s="13"/>
      <c r="AE436" s="13"/>
      <c r="AT436" s="236" t="s">
        <v>174</v>
      </c>
      <c r="AU436" s="236" t="s">
        <v>87</v>
      </c>
      <c r="AV436" s="13" t="s">
        <v>87</v>
      </c>
      <c r="AW436" s="13" t="s">
        <v>38</v>
      </c>
      <c r="AX436" s="13" t="s">
        <v>85</v>
      </c>
      <c r="AY436" s="236" t="s">
        <v>161</v>
      </c>
    </row>
    <row r="437" s="2" customFormat="1" ht="16.5" customHeight="1">
      <c r="A437" s="40"/>
      <c r="B437" s="41"/>
      <c r="C437" s="206" t="s">
        <v>473</v>
      </c>
      <c r="D437" s="206" t="s">
        <v>163</v>
      </c>
      <c r="E437" s="207" t="s">
        <v>1726</v>
      </c>
      <c r="F437" s="208" t="s">
        <v>1727</v>
      </c>
      <c r="G437" s="209" t="s">
        <v>188</v>
      </c>
      <c r="H437" s="210">
        <v>430.80000000000001</v>
      </c>
      <c r="I437" s="211"/>
      <c r="J437" s="212">
        <f>ROUND(I437*H437,2)</f>
        <v>0</v>
      </c>
      <c r="K437" s="208" t="s">
        <v>167</v>
      </c>
      <c r="L437" s="46"/>
      <c r="M437" s="213" t="s">
        <v>21</v>
      </c>
      <c r="N437" s="214" t="s">
        <v>48</v>
      </c>
      <c r="O437" s="86"/>
      <c r="P437" s="215">
        <f>O437*H437</f>
        <v>0</v>
      </c>
      <c r="Q437" s="215">
        <v>0</v>
      </c>
      <c r="R437" s="215">
        <f>Q437*H437</f>
        <v>0</v>
      </c>
      <c r="S437" s="215">
        <v>0</v>
      </c>
      <c r="T437" s="216">
        <f>S437*H437</f>
        <v>0</v>
      </c>
      <c r="U437" s="40"/>
      <c r="V437" s="40"/>
      <c r="W437" s="40"/>
      <c r="X437" s="40"/>
      <c r="Y437" s="40"/>
      <c r="Z437" s="40"/>
      <c r="AA437" s="40"/>
      <c r="AB437" s="40"/>
      <c r="AC437" s="40"/>
      <c r="AD437" s="40"/>
      <c r="AE437" s="40"/>
      <c r="AR437" s="217" t="s">
        <v>168</v>
      </c>
      <c r="AT437" s="217" t="s">
        <v>163</v>
      </c>
      <c r="AU437" s="217" t="s">
        <v>87</v>
      </c>
      <c r="AY437" s="19" t="s">
        <v>161</v>
      </c>
      <c r="BE437" s="218">
        <f>IF(N437="základní",J437,0)</f>
        <v>0</v>
      </c>
      <c r="BF437" s="218">
        <f>IF(N437="snížená",J437,0)</f>
        <v>0</v>
      </c>
      <c r="BG437" s="218">
        <f>IF(N437="zákl. přenesená",J437,0)</f>
        <v>0</v>
      </c>
      <c r="BH437" s="218">
        <f>IF(N437="sníž. přenesená",J437,0)</f>
        <v>0</v>
      </c>
      <c r="BI437" s="218">
        <f>IF(N437="nulová",J437,0)</f>
        <v>0</v>
      </c>
      <c r="BJ437" s="19" t="s">
        <v>85</v>
      </c>
      <c r="BK437" s="218">
        <f>ROUND(I437*H437,2)</f>
        <v>0</v>
      </c>
      <c r="BL437" s="19" t="s">
        <v>168</v>
      </c>
      <c r="BM437" s="217" t="s">
        <v>1728</v>
      </c>
    </row>
    <row r="438" s="2" customFormat="1">
      <c r="A438" s="40"/>
      <c r="B438" s="41"/>
      <c r="C438" s="42"/>
      <c r="D438" s="219" t="s">
        <v>170</v>
      </c>
      <c r="E438" s="42"/>
      <c r="F438" s="220" t="s">
        <v>1729</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9" t="s">
        <v>170</v>
      </c>
      <c r="AU438" s="19" t="s">
        <v>87</v>
      </c>
    </row>
    <row r="439" s="2" customFormat="1">
      <c r="A439" s="40"/>
      <c r="B439" s="41"/>
      <c r="C439" s="42"/>
      <c r="D439" s="224" t="s">
        <v>172</v>
      </c>
      <c r="E439" s="42"/>
      <c r="F439" s="225" t="s">
        <v>1724</v>
      </c>
      <c r="G439" s="42"/>
      <c r="H439" s="42"/>
      <c r="I439" s="221"/>
      <c r="J439" s="42"/>
      <c r="K439" s="42"/>
      <c r="L439" s="46"/>
      <c r="M439" s="222"/>
      <c r="N439" s="223"/>
      <c r="O439" s="86"/>
      <c r="P439" s="86"/>
      <c r="Q439" s="86"/>
      <c r="R439" s="86"/>
      <c r="S439" s="86"/>
      <c r="T439" s="87"/>
      <c r="U439" s="40"/>
      <c r="V439" s="40"/>
      <c r="W439" s="40"/>
      <c r="X439" s="40"/>
      <c r="Y439" s="40"/>
      <c r="Z439" s="40"/>
      <c r="AA439" s="40"/>
      <c r="AB439" s="40"/>
      <c r="AC439" s="40"/>
      <c r="AD439" s="40"/>
      <c r="AE439" s="40"/>
      <c r="AT439" s="19" t="s">
        <v>172</v>
      </c>
      <c r="AU439" s="19" t="s">
        <v>87</v>
      </c>
    </row>
    <row r="440" s="13" customFormat="1">
      <c r="A440" s="13"/>
      <c r="B440" s="226"/>
      <c r="C440" s="227"/>
      <c r="D440" s="224" t="s">
        <v>174</v>
      </c>
      <c r="E440" s="228" t="s">
        <v>21</v>
      </c>
      <c r="F440" s="229" t="s">
        <v>1730</v>
      </c>
      <c r="G440" s="227"/>
      <c r="H440" s="230">
        <v>430.80000000000001</v>
      </c>
      <c r="I440" s="231"/>
      <c r="J440" s="227"/>
      <c r="K440" s="227"/>
      <c r="L440" s="232"/>
      <c r="M440" s="233"/>
      <c r="N440" s="234"/>
      <c r="O440" s="234"/>
      <c r="P440" s="234"/>
      <c r="Q440" s="234"/>
      <c r="R440" s="234"/>
      <c r="S440" s="234"/>
      <c r="T440" s="235"/>
      <c r="U440" s="13"/>
      <c r="V440" s="13"/>
      <c r="W440" s="13"/>
      <c r="X440" s="13"/>
      <c r="Y440" s="13"/>
      <c r="Z440" s="13"/>
      <c r="AA440" s="13"/>
      <c r="AB440" s="13"/>
      <c r="AC440" s="13"/>
      <c r="AD440" s="13"/>
      <c r="AE440" s="13"/>
      <c r="AT440" s="236" t="s">
        <v>174</v>
      </c>
      <c r="AU440" s="236" t="s">
        <v>87</v>
      </c>
      <c r="AV440" s="13" t="s">
        <v>87</v>
      </c>
      <c r="AW440" s="13" t="s">
        <v>38</v>
      </c>
      <c r="AX440" s="13" t="s">
        <v>85</v>
      </c>
      <c r="AY440" s="236" t="s">
        <v>161</v>
      </c>
    </row>
    <row r="441" s="2" customFormat="1" ht="24.15" customHeight="1">
      <c r="A441" s="40"/>
      <c r="B441" s="41"/>
      <c r="C441" s="206" t="s">
        <v>479</v>
      </c>
      <c r="D441" s="206" t="s">
        <v>163</v>
      </c>
      <c r="E441" s="207" t="s">
        <v>1731</v>
      </c>
      <c r="F441" s="208" t="s">
        <v>1732</v>
      </c>
      <c r="G441" s="209" t="s">
        <v>956</v>
      </c>
      <c r="H441" s="210">
        <v>137.26400000000001</v>
      </c>
      <c r="I441" s="211"/>
      <c r="J441" s="212">
        <f>ROUND(I441*H441,2)</f>
        <v>0</v>
      </c>
      <c r="K441" s="208" t="s">
        <v>167</v>
      </c>
      <c r="L441" s="46"/>
      <c r="M441" s="213" t="s">
        <v>21</v>
      </c>
      <c r="N441" s="214" t="s">
        <v>48</v>
      </c>
      <c r="O441" s="86"/>
      <c r="P441" s="215">
        <f>O441*H441</f>
        <v>0</v>
      </c>
      <c r="Q441" s="215">
        <v>2.83331</v>
      </c>
      <c r="R441" s="215">
        <f>Q441*H441</f>
        <v>388.91146384000001</v>
      </c>
      <c r="S441" s="215">
        <v>0</v>
      </c>
      <c r="T441" s="216">
        <f>S441*H441</f>
        <v>0</v>
      </c>
      <c r="U441" s="40"/>
      <c r="V441" s="40"/>
      <c r="W441" s="40"/>
      <c r="X441" s="40"/>
      <c r="Y441" s="40"/>
      <c r="Z441" s="40"/>
      <c r="AA441" s="40"/>
      <c r="AB441" s="40"/>
      <c r="AC441" s="40"/>
      <c r="AD441" s="40"/>
      <c r="AE441" s="40"/>
      <c r="AR441" s="217" t="s">
        <v>168</v>
      </c>
      <c r="AT441" s="217" t="s">
        <v>163</v>
      </c>
      <c r="AU441" s="217" t="s">
        <v>87</v>
      </c>
      <c r="AY441" s="19" t="s">
        <v>161</v>
      </c>
      <c r="BE441" s="218">
        <f>IF(N441="základní",J441,0)</f>
        <v>0</v>
      </c>
      <c r="BF441" s="218">
        <f>IF(N441="snížená",J441,0)</f>
        <v>0</v>
      </c>
      <c r="BG441" s="218">
        <f>IF(N441="zákl. přenesená",J441,0)</f>
        <v>0</v>
      </c>
      <c r="BH441" s="218">
        <f>IF(N441="sníž. přenesená",J441,0)</f>
        <v>0</v>
      </c>
      <c r="BI441" s="218">
        <f>IF(N441="nulová",J441,0)</f>
        <v>0</v>
      </c>
      <c r="BJ441" s="19" t="s">
        <v>85</v>
      </c>
      <c r="BK441" s="218">
        <f>ROUND(I441*H441,2)</f>
        <v>0</v>
      </c>
      <c r="BL441" s="19" t="s">
        <v>168</v>
      </c>
      <c r="BM441" s="217" t="s">
        <v>1733</v>
      </c>
    </row>
    <row r="442" s="2" customFormat="1">
      <c r="A442" s="40"/>
      <c r="B442" s="41"/>
      <c r="C442" s="42"/>
      <c r="D442" s="219" t="s">
        <v>170</v>
      </c>
      <c r="E442" s="42"/>
      <c r="F442" s="220" t="s">
        <v>1734</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9" t="s">
        <v>170</v>
      </c>
      <c r="AU442" s="19" t="s">
        <v>87</v>
      </c>
    </row>
    <row r="443" s="2" customFormat="1">
      <c r="A443" s="40"/>
      <c r="B443" s="41"/>
      <c r="C443" s="42"/>
      <c r="D443" s="224" t="s">
        <v>172</v>
      </c>
      <c r="E443" s="42"/>
      <c r="F443" s="225" t="s">
        <v>1735</v>
      </c>
      <c r="G443" s="42"/>
      <c r="H443" s="42"/>
      <c r="I443" s="221"/>
      <c r="J443" s="42"/>
      <c r="K443" s="42"/>
      <c r="L443" s="46"/>
      <c r="M443" s="222"/>
      <c r="N443" s="223"/>
      <c r="O443" s="86"/>
      <c r="P443" s="86"/>
      <c r="Q443" s="86"/>
      <c r="R443" s="86"/>
      <c r="S443" s="86"/>
      <c r="T443" s="87"/>
      <c r="U443" s="40"/>
      <c r="V443" s="40"/>
      <c r="W443" s="40"/>
      <c r="X443" s="40"/>
      <c r="Y443" s="40"/>
      <c r="Z443" s="40"/>
      <c r="AA443" s="40"/>
      <c r="AB443" s="40"/>
      <c r="AC443" s="40"/>
      <c r="AD443" s="40"/>
      <c r="AE443" s="40"/>
      <c r="AT443" s="19" t="s">
        <v>172</v>
      </c>
      <c r="AU443" s="19" t="s">
        <v>87</v>
      </c>
    </row>
    <row r="444" s="13" customFormat="1">
      <c r="A444" s="13"/>
      <c r="B444" s="226"/>
      <c r="C444" s="227"/>
      <c r="D444" s="224" t="s">
        <v>174</v>
      </c>
      <c r="E444" s="228" t="s">
        <v>21</v>
      </c>
      <c r="F444" s="229" t="s">
        <v>1736</v>
      </c>
      <c r="G444" s="227"/>
      <c r="H444" s="230">
        <v>137.26400000000001</v>
      </c>
      <c r="I444" s="231"/>
      <c r="J444" s="227"/>
      <c r="K444" s="227"/>
      <c r="L444" s="232"/>
      <c r="M444" s="233"/>
      <c r="N444" s="234"/>
      <c r="O444" s="234"/>
      <c r="P444" s="234"/>
      <c r="Q444" s="234"/>
      <c r="R444" s="234"/>
      <c r="S444" s="234"/>
      <c r="T444" s="235"/>
      <c r="U444" s="13"/>
      <c r="V444" s="13"/>
      <c r="W444" s="13"/>
      <c r="X444" s="13"/>
      <c r="Y444" s="13"/>
      <c r="Z444" s="13"/>
      <c r="AA444" s="13"/>
      <c r="AB444" s="13"/>
      <c r="AC444" s="13"/>
      <c r="AD444" s="13"/>
      <c r="AE444" s="13"/>
      <c r="AT444" s="236" t="s">
        <v>174</v>
      </c>
      <c r="AU444" s="236" t="s">
        <v>87</v>
      </c>
      <c r="AV444" s="13" t="s">
        <v>87</v>
      </c>
      <c r="AW444" s="13" t="s">
        <v>38</v>
      </c>
      <c r="AX444" s="13" t="s">
        <v>85</v>
      </c>
      <c r="AY444" s="236" t="s">
        <v>161</v>
      </c>
    </row>
    <row r="445" s="2" customFormat="1" ht="24.15" customHeight="1">
      <c r="A445" s="40"/>
      <c r="B445" s="41"/>
      <c r="C445" s="206" t="s">
        <v>485</v>
      </c>
      <c r="D445" s="206" t="s">
        <v>163</v>
      </c>
      <c r="E445" s="207" t="s">
        <v>1737</v>
      </c>
      <c r="F445" s="208" t="s">
        <v>1738</v>
      </c>
      <c r="G445" s="209" t="s">
        <v>956</v>
      </c>
      <c r="H445" s="210">
        <v>4.0430000000000001</v>
      </c>
      <c r="I445" s="211"/>
      <c r="J445" s="212">
        <f>ROUND(I445*H445,2)</f>
        <v>0</v>
      </c>
      <c r="K445" s="208" t="s">
        <v>167</v>
      </c>
      <c r="L445" s="46"/>
      <c r="M445" s="213" t="s">
        <v>21</v>
      </c>
      <c r="N445" s="214" t="s">
        <v>48</v>
      </c>
      <c r="O445" s="86"/>
      <c r="P445" s="215">
        <f>O445*H445</f>
        <v>0</v>
      </c>
      <c r="Q445" s="215">
        <v>0</v>
      </c>
      <c r="R445" s="215">
        <f>Q445*H445</f>
        <v>0</v>
      </c>
      <c r="S445" s="215">
        <v>0</v>
      </c>
      <c r="T445" s="216">
        <f>S445*H445</f>
        <v>0</v>
      </c>
      <c r="U445" s="40"/>
      <c r="V445" s="40"/>
      <c r="W445" s="40"/>
      <c r="X445" s="40"/>
      <c r="Y445" s="40"/>
      <c r="Z445" s="40"/>
      <c r="AA445" s="40"/>
      <c r="AB445" s="40"/>
      <c r="AC445" s="40"/>
      <c r="AD445" s="40"/>
      <c r="AE445" s="40"/>
      <c r="AR445" s="217" t="s">
        <v>168</v>
      </c>
      <c r="AT445" s="217" t="s">
        <v>163</v>
      </c>
      <c r="AU445" s="217" t="s">
        <v>87</v>
      </c>
      <c r="AY445" s="19" t="s">
        <v>161</v>
      </c>
      <c r="BE445" s="218">
        <f>IF(N445="základní",J445,0)</f>
        <v>0</v>
      </c>
      <c r="BF445" s="218">
        <f>IF(N445="snížená",J445,0)</f>
        <v>0</v>
      </c>
      <c r="BG445" s="218">
        <f>IF(N445="zákl. přenesená",J445,0)</f>
        <v>0</v>
      </c>
      <c r="BH445" s="218">
        <f>IF(N445="sníž. přenesená",J445,0)</f>
        <v>0</v>
      </c>
      <c r="BI445" s="218">
        <f>IF(N445="nulová",J445,0)</f>
        <v>0</v>
      </c>
      <c r="BJ445" s="19" t="s">
        <v>85</v>
      </c>
      <c r="BK445" s="218">
        <f>ROUND(I445*H445,2)</f>
        <v>0</v>
      </c>
      <c r="BL445" s="19" t="s">
        <v>168</v>
      </c>
      <c r="BM445" s="217" t="s">
        <v>1739</v>
      </c>
    </row>
    <row r="446" s="2" customFormat="1">
      <c r="A446" s="40"/>
      <c r="B446" s="41"/>
      <c r="C446" s="42"/>
      <c r="D446" s="219" t="s">
        <v>170</v>
      </c>
      <c r="E446" s="42"/>
      <c r="F446" s="220" t="s">
        <v>1740</v>
      </c>
      <c r="G446" s="42"/>
      <c r="H446" s="42"/>
      <c r="I446" s="221"/>
      <c r="J446" s="42"/>
      <c r="K446" s="42"/>
      <c r="L446" s="46"/>
      <c r="M446" s="222"/>
      <c r="N446" s="223"/>
      <c r="O446" s="86"/>
      <c r="P446" s="86"/>
      <c r="Q446" s="86"/>
      <c r="R446" s="86"/>
      <c r="S446" s="86"/>
      <c r="T446" s="87"/>
      <c r="U446" s="40"/>
      <c r="V446" s="40"/>
      <c r="W446" s="40"/>
      <c r="X446" s="40"/>
      <c r="Y446" s="40"/>
      <c r="Z446" s="40"/>
      <c r="AA446" s="40"/>
      <c r="AB446" s="40"/>
      <c r="AC446" s="40"/>
      <c r="AD446" s="40"/>
      <c r="AE446" s="40"/>
      <c r="AT446" s="19" t="s">
        <v>170</v>
      </c>
      <c r="AU446" s="19" t="s">
        <v>87</v>
      </c>
    </row>
    <row r="447" s="2" customFormat="1">
      <c r="A447" s="40"/>
      <c r="B447" s="41"/>
      <c r="C447" s="42"/>
      <c r="D447" s="224" t="s">
        <v>172</v>
      </c>
      <c r="E447" s="42"/>
      <c r="F447" s="225" t="s">
        <v>1741</v>
      </c>
      <c r="G447" s="42"/>
      <c r="H447" s="42"/>
      <c r="I447" s="221"/>
      <c r="J447" s="42"/>
      <c r="K447" s="42"/>
      <c r="L447" s="46"/>
      <c r="M447" s="222"/>
      <c r="N447" s="223"/>
      <c r="O447" s="86"/>
      <c r="P447" s="86"/>
      <c r="Q447" s="86"/>
      <c r="R447" s="86"/>
      <c r="S447" s="86"/>
      <c r="T447" s="87"/>
      <c r="U447" s="40"/>
      <c r="V447" s="40"/>
      <c r="W447" s="40"/>
      <c r="X447" s="40"/>
      <c r="Y447" s="40"/>
      <c r="Z447" s="40"/>
      <c r="AA447" s="40"/>
      <c r="AB447" s="40"/>
      <c r="AC447" s="40"/>
      <c r="AD447" s="40"/>
      <c r="AE447" s="40"/>
      <c r="AT447" s="19" t="s">
        <v>172</v>
      </c>
      <c r="AU447" s="19" t="s">
        <v>87</v>
      </c>
    </row>
    <row r="448" s="13" customFormat="1">
      <c r="A448" s="13"/>
      <c r="B448" s="226"/>
      <c r="C448" s="227"/>
      <c r="D448" s="224" t="s">
        <v>174</v>
      </c>
      <c r="E448" s="228" t="s">
        <v>21</v>
      </c>
      <c r="F448" s="229" t="s">
        <v>1742</v>
      </c>
      <c r="G448" s="227"/>
      <c r="H448" s="230">
        <v>4.0430000000000001</v>
      </c>
      <c r="I448" s="231"/>
      <c r="J448" s="227"/>
      <c r="K448" s="227"/>
      <c r="L448" s="232"/>
      <c r="M448" s="233"/>
      <c r="N448" s="234"/>
      <c r="O448" s="234"/>
      <c r="P448" s="234"/>
      <c r="Q448" s="234"/>
      <c r="R448" s="234"/>
      <c r="S448" s="234"/>
      <c r="T448" s="235"/>
      <c r="U448" s="13"/>
      <c r="V448" s="13"/>
      <c r="W448" s="13"/>
      <c r="X448" s="13"/>
      <c r="Y448" s="13"/>
      <c r="Z448" s="13"/>
      <c r="AA448" s="13"/>
      <c r="AB448" s="13"/>
      <c r="AC448" s="13"/>
      <c r="AD448" s="13"/>
      <c r="AE448" s="13"/>
      <c r="AT448" s="236" t="s">
        <v>174</v>
      </c>
      <c r="AU448" s="236" t="s">
        <v>87</v>
      </c>
      <c r="AV448" s="13" t="s">
        <v>87</v>
      </c>
      <c r="AW448" s="13" t="s">
        <v>38</v>
      </c>
      <c r="AX448" s="13" t="s">
        <v>85</v>
      </c>
      <c r="AY448" s="236" t="s">
        <v>161</v>
      </c>
    </row>
    <row r="449" s="2" customFormat="1" ht="16.5" customHeight="1">
      <c r="A449" s="40"/>
      <c r="B449" s="41"/>
      <c r="C449" s="206" t="s">
        <v>493</v>
      </c>
      <c r="D449" s="206" t="s">
        <v>163</v>
      </c>
      <c r="E449" s="207" t="s">
        <v>1109</v>
      </c>
      <c r="F449" s="208" t="s">
        <v>1110</v>
      </c>
      <c r="G449" s="209" t="s">
        <v>956</v>
      </c>
      <c r="H449" s="210">
        <v>90.299999999999997</v>
      </c>
      <c r="I449" s="211"/>
      <c r="J449" s="212">
        <f>ROUND(I449*H449,2)</f>
        <v>0</v>
      </c>
      <c r="K449" s="208" t="s">
        <v>167</v>
      </c>
      <c r="L449" s="46"/>
      <c r="M449" s="213" t="s">
        <v>21</v>
      </c>
      <c r="N449" s="214" t="s">
        <v>48</v>
      </c>
      <c r="O449" s="86"/>
      <c r="P449" s="215">
        <f>O449*H449</f>
        <v>0</v>
      </c>
      <c r="Q449" s="215">
        <v>0</v>
      </c>
      <c r="R449" s="215">
        <f>Q449*H449</f>
        <v>0</v>
      </c>
      <c r="S449" s="215">
        <v>0</v>
      </c>
      <c r="T449" s="216">
        <f>S449*H449</f>
        <v>0</v>
      </c>
      <c r="U449" s="40"/>
      <c r="V449" s="40"/>
      <c r="W449" s="40"/>
      <c r="X449" s="40"/>
      <c r="Y449" s="40"/>
      <c r="Z449" s="40"/>
      <c r="AA449" s="40"/>
      <c r="AB449" s="40"/>
      <c r="AC449" s="40"/>
      <c r="AD449" s="40"/>
      <c r="AE449" s="40"/>
      <c r="AR449" s="217" t="s">
        <v>168</v>
      </c>
      <c r="AT449" s="217" t="s">
        <v>163</v>
      </c>
      <c r="AU449" s="217" t="s">
        <v>87</v>
      </c>
      <c r="AY449" s="19" t="s">
        <v>161</v>
      </c>
      <c r="BE449" s="218">
        <f>IF(N449="základní",J449,0)</f>
        <v>0</v>
      </c>
      <c r="BF449" s="218">
        <f>IF(N449="snížená",J449,0)</f>
        <v>0</v>
      </c>
      <c r="BG449" s="218">
        <f>IF(N449="zákl. přenesená",J449,0)</f>
        <v>0</v>
      </c>
      <c r="BH449" s="218">
        <f>IF(N449="sníž. přenesená",J449,0)</f>
        <v>0</v>
      </c>
      <c r="BI449" s="218">
        <f>IF(N449="nulová",J449,0)</f>
        <v>0</v>
      </c>
      <c r="BJ449" s="19" t="s">
        <v>85</v>
      </c>
      <c r="BK449" s="218">
        <f>ROUND(I449*H449,2)</f>
        <v>0</v>
      </c>
      <c r="BL449" s="19" t="s">
        <v>168</v>
      </c>
      <c r="BM449" s="217" t="s">
        <v>1743</v>
      </c>
    </row>
    <row r="450" s="2" customFormat="1">
      <c r="A450" s="40"/>
      <c r="B450" s="41"/>
      <c r="C450" s="42"/>
      <c r="D450" s="219" t="s">
        <v>170</v>
      </c>
      <c r="E450" s="42"/>
      <c r="F450" s="220" t="s">
        <v>1112</v>
      </c>
      <c r="G450" s="42"/>
      <c r="H450" s="42"/>
      <c r="I450" s="221"/>
      <c r="J450" s="42"/>
      <c r="K450" s="42"/>
      <c r="L450" s="46"/>
      <c r="M450" s="222"/>
      <c r="N450" s="223"/>
      <c r="O450" s="86"/>
      <c r="P450" s="86"/>
      <c r="Q450" s="86"/>
      <c r="R450" s="86"/>
      <c r="S450" s="86"/>
      <c r="T450" s="87"/>
      <c r="U450" s="40"/>
      <c r="V450" s="40"/>
      <c r="W450" s="40"/>
      <c r="X450" s="40"/>
      <c r="Y450" s="40"/>
      <c r="Z450" s="40"/>
      <c r="AA450" s="40"/>
      <c r="AB450" s="40"/>
      <c r="AC450" s="40"/>
      <c r="AD450" s="40"/>
      <c r="AE450" s="40"/>
      <c r="AT450" s="19" t="s">
        <v>170</v>
      </c>
      <c r="AU450" s="19" t="s">
        <v>87</v>
      </c>
    </row>
    <row r="451" s="2" customFormat="1">
      <c r="A451" s="40"/>
      <c r="B451" s="41"/>
      <c r="C451" s="42"/>
      <c r="D451" s="224" t="s">
        <v>172</v>
      </c>
      <c r="E451" s="42"/>
      <c r="F451" s="225" t="s">
        <v>1113</v>
      </c>
      <c r="G451" s="42"/>
      <c r="H451" s="42"/>
      <c r="I451" s="221"/>
      <c r="J451" s="42"/>
      <c r="K451" s="42"/>
      <c r="L451" s="46"/>
      <c r="M451" s="222"/>
      <c r="N451" s="223"/>
      <c r="O451" s="86"/>
      <c r="P451" s="86"/>
      <c r="Q451" s="86"/>
      <c r="R451" s="86"/>
      <c r="S451" s="86"/>
      <c r="T451" s="87"/>
      <c r="U451" s="40"/>
      <c r="V451" s="40"/>
      <c r="W451" s="40"/>
      <c r="X451" s="40"/>
      <c r="Y451" s="40"/>
      <c r="Z451" s="40"/>
      <c r="AA451" s="40"/>
      <c r="AB451" s="40"/>
      <c r="AC451" s="40"/>
      <c r="AD451" s="40"/>
      <c r="AE451" s="40"/>
      <c r="AT451" s="19" t="s">
        <v>172</v>
      </c>
      <c r="AU451" s="19" t="s">
        <v>87</v>
      </c>
    </row>
    <row r="452" s="13" customFormat="1">
      <c r="A452" s="13"/>
      <c r="B452" s="226"/>
      <c r="C452" s="227"/>
      <c r="D452" s="224" t="s">
        <v>174</v>
      </c>
      <c r="E452" s="228" t="s">
        <v>21</v>
      </c>
      <c r="F452" s="229" t="s">
        <v>1744</v>
      </c>
      <c r="G452" s="227"/>
      <c r="H452" s="230">
        <v>11.76</v>
      </c>
      <c r="I452" s="231"/>
      <c r="J452" s="227"/>
      <c r="K452" s="227"/>
      <c r="L452" s="232"/>
      <c r="M452" s="233"/>
      <c r="N452" s="234"/>
      <c r="O452" s="234"/>
      <c r="P452" s="234"/>
      <c r="Q452" s="234"/>
      <c r="R452" s="234"/>
      <c r="S452" s="234"/>
      <c r="T452" s="235"/>
      <c r="U452" s="13"/>
      <c r="V452" s="13"/>
      <c r="W452" s="13"/>
      <c r="X452" s="13"/>
      <c r="Y452" s="13"/>
      <c r="Z452" s="13"/>
      <c r="AA452" s="13"/>
      <c r="AB452" s="13"/>
      <c r="AC452" s="13"/>
      <c r="AD452" s="13"/>
      <c r="AE452" s="13"/>
      <c r="AT452" s="236" t="s">
        <v>174</v>
      </c>
      <c r="AU452" s="236" t="s">
        <v>87</v>
      </c>
      <c r="AV452" s="13" t="s">
        <v>87</v>
      </c>
      <c r="AW452" s="13" t="s">
        <v>38</v>
      </c>
      <c r="AX452" s="13" t="s">
        <v>77</v>
      </c>
      <c r="AY452" s="236" t="s">
        <v>161</v>
      </c>
    </row>
    <row r="453" s="13" customFormat="1">
      <c r="A453" s="13"/>
      <c r="B453" s="226"/>
      <c r="C453" s="227"/>
      <c r="D453" s="224" t="s">
        <v>174</v>
      </c>
      <c r="E453" s="228" t="s">
        <v>21</v>
      </c>
      <c r="F453" s="229" t="s">
        <v>1745</v>
      </c>
      <c r="G453" s="227"/>
      <c r="H453" s="230">
        <v>78.540000000000006</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174</v>
      </c>
      <c r="AU453" s="236" t="s">
        <v>87</v>
      </c>
      <c r="AV453" s="13" t="s">
        <v>87</v>
      </c>
      <c r="AW453" s="13" t="s">
        <v>38</v>
      </c>
      <c r="AX453" s="13" t="s">
        <v>77</v>
      </c>
      <c r="AY453" s="236" t="s">
        <v>161</v>
      </c>
    </row>
    <row r="454" s="14" customFormat="1">
      <c r="A454" s="14"/>
      <c r="B454" s="237"/>
      <c r="C454" s="238"/>
      <c r="D454" s="224" t="s">
        <v>174</v>
      </c>
      <c r="E454" s="239" t="s">
        <v>21</v>
      </c>
      <c r="F454" s="240" t="s">
        <v>177</v>
      </c>
      <c r="G454" s="238"/>
      <c r="H454" s="241">
        <v>90.299999999999997</v>
      </c>
      <c r="I454" s="242"/>
      <c r="J454" s="238"/>
      <c r="K454" s="238"/>
      <c r="L454" s="243"/>
      <c r="M454" s="244"/>
      <c r="N454" s="245"/>
      <c r="O454" s="245"/>
      <c r="P454" s="245"/>
      <c r="Q454" s="245"/>
      <c r="R454" s="245"/>
      <c r="S454" s="245"/>
      <c r="T454" s="246"/>
      <c r="U454" s="14"/>
      <c r="V454" s="14"/>
      <c r="W454" s="14"/>
      <c r="X454" s="14"/>
      <c r="Y454" s="14"/>
      <c r="Z454" s="14"/>
      <c r="AA454" s="14"/>
      <c r="AB454" s="14"/>
      <c r="AC454" s="14"/>
      <c r="AD454" s="14"/>
      <c r="AE454" s="14"/>
      <c r="AT454" s="247" t="s">
        <v>174</v>
      </c>
      <c r="AU454" s="247" t="s">
        <v>87</v>
      </c>
      <c r="AV454" s="14" t="s">
        <v>168</v>
      </c>
      <c r="AW454" s="14" t="s">
        <v>38</v>
      </c>
      <c r="AX454" s="14" t="s">
        <v>85</v>
      </c>
      <c r="AY454" s="247" t="s">
        <v>161</v>
      </c>
    </row>
    <row r="455" s="2" customFormat="1" ht="24.15" customHeight="1">
      <c r="A455" s="40"/>
      <c r="B455" s="41"/>
      <c r="C455" s="206" t="s">
        <v>503</v>
      </c>
      <c r="D455" s="206" t="s">
        <v>163</v>
      </c>
      <c r="E455" s="207" t="s">
        <v>1433</v>
      </c>
      <c r="F455" s="208" t="s">
        <v>1434</v>
      </c>
      <c r="G455" s="209" t="s">
        <v>956</v>
      </c>
      <c r="H455" s="210">
        <v>25.440000000000001</v>
      </c>
      <c r="I455" s="211"/>
      <c r="J455" s="212">
        <f>ROUND(I455*H455,2)</f>
        <v>0</v>
      </c>
      <c r="K455" s="208" t="s">
        <v>167</v>
      </c>
      <c r="L455" s="46"/>
      <c r="M455" s="213" t="s">
        <v>21</v>
      </c>
      <c r="N455" s="214" t="s">
        <v>48</v>
      </c>
      <c r="O455" s="86"/>
      <c r="P455" s="215">
        <f>O455*H455</f>
        <v>0</v>
      </c>
      <c r="Q455" s="215">
        <v>2.0874999999999999</v>
      </c>
      <c r="R455" s="215">
        <f>Q455*H455</f>
        <v>53.106000000000002</v>
      </c>
      <c r="S455" s="215">
        <v>0</v>
      </c>
      <c r="T455" s="216">
        <f>S455*H455</f>
        <v>0</v>
      </c>
      <c r="U455" s="40"/>
      <c r="V455" s="40"/>
      <c r="W455" s="40"/>
      <c r="X455" s="40"/>
      <c r="Y455" s="40"/>
      <c r="Z455" s="40"/>
      <c r="AA455" s="40"/>
      <c r="AB455" s="40"/>
      <c r="AC455" s="40"/>
      <c r="AD455" s="40"/>
      <c r="AE455" s="40"/>
      <c r="AR455" s="217" t="s">
        <v>168</v>
      </c>
      <c r="AT455" s="217" t="s">
        <v>163</v>
      </c>
      <c r="AU455" s="217" t="s">
        <v>87</v>
      </c>
      <c r="AY455" s="19" t="s">
        <v>161</v>
      </c>
      <c r="BE455" s="218">
        <f>IF(N455="základní",J455,0)</f>
        <v>0</v>
      </c>
      <c r="BF455" s="218">
        <f>IF(N455="snížená",J455,0)</f>
        <v>0</v>
      </c>
      <c r="BG455" s="218">
        <f>IF(N455="zákl. přenesená",J455,0)</f>
        <v>0</v>
      </c>
      <c r="BH455" s="218">
        <f>IF(N455="sníž. přenesená",J455,0)</f>
        <v>0</v>
      </c>
      <c r="BI455" s="218">
        <f>IF(N455="nulová",J455,0)</f>
        <v>0</v>
      </c>
      <c r="BJ455" s="19" t="s">
        <v>85</v>
      </c>
      <c r="BK455" s="218">
        <f>ROUND(I455*H455,2)</f>
        <v>0</v>
      </c>
      <c r="BL455" s="19" t="s">
        <v>168</v>
      </c>
      <c r="BM455" s="217" t="s">
        <v>1746</v>
      </c>
    </row>
    <row r="456" s="2" customFormat="1">
      <c r="A456" s="40"/>
      <c r="B456" s="41"/>
      <c r="C456" s="42"/>
      <c r="D456" s="219" t="s">
        <v>170</v>
      </c>
      <c r="E456" s="42"/>
      <c r="F456" s="220" t="s">
        <v>1436</v>
      </c>
      <c r="G456" s="42"/>
      <c r="H456" s="42"/>
      <c r="I456" s="221"/>
      <c r="J456" s="42"/>
      <c r="K456" s="42"/>
      <c r="L456" s="46"/>
      <c r="M456" s="222"/>
      <c r="N456" s="223"/>
      <c r="O456" s="86"/>
      <c r="P456" s="86"/>
      <c r="Q456" s="86"/>
      <c r="R456" s="86"/>
      <c r="S456" s="86"/>
      <c r="T456" s="87"/>
      <c r="U456" s="40"/>
      <c r="V456" s="40"/>
      <c r="W456" s="40"/>
      <c r="X456" s="40"/>
      <c r="Y456" s="40"/>
      <c r="Z456" s="40"/>
      <c r="AA456" s="40"/>
      <c r="AB456" s="40"/>
      <c r="AC456" s="40"/>
      <c r="AD456" s="40"/>
      <c r="AE456" s="40"/>
      <c r="AT456" s="19" t="s">
        <v>170</v>
      </c>
      <c r="AU456" s="19" t="s">
        <v>87</v>
      </c>
    </row>
    <row r="457" s="2" customFormat="1">
      <c r="A457" s="40"/>
      <c r="B457" s="41"/>
      <c r="C457" s="42"/>
      <c r="D457" s="224" t="s">
        <v>172</v>
      </c>
      <c r="E457" s="42"/>
      <c r="F457" s="225" t="s">
        <v>1437</v>
      </c>
      <c r="G457" s="42"/>
      <c r="H457" s="42"/>
      <c r="I457" s="221"/>
      <c r="J457" s="42"/>
      <c r="K457" s="42"/>
      <c r="L457" s="46"/>
      <c r="M457" s="222"/>
      <c r="N457" s="223"/>
      <c r="O457" s="86"/>
      <c r="P457" s="86"/>
      <c r="Q457" s="86"/>
      <c r="R457" s="86"/>
      <c r="S457" s="86"/>
      <c r="T457" s="87"/>
      <c r="U457" s="40"/>
      <c r="V457" s="40"/>
      <c r="W457" s="40"/>
      <c r="X457" s="40"/>
      <c r="Y457" s="40"/>
      <c r="Z457" s="40"/>
      <c r="AA457" s="40"/>
      <c r="AB457" s="40"/>
      <c r="AC457" s="40"/>
      <c r="AD457" s="40"/>
      <c r="AE457" s="40"/>
      <c r="AT457" s="19" t="s">
        <v>172</v>
      </c>
      <c r="AU457" s="19" t="s">
        <v>87</v>
      </c>
    </row>
    <row r="458" s="13" customFormat="1">
      <c r="A458" s="13"/>
      <c r="B458" s="226"/>
      <c r="C458" s="227"/>
      <c r="D458" s="224" t="s">
        <v>174</v>
      </c>
      <c r="E458" s="228" t="s">
        <v>21</v>
      </c>
      <c r="F458" s="229" t="s">
        <v>1747</v>
      </c>
      <c r="G458" s="227"/>
      <c r="H458" s="230">
        <v>25.440000000000001</v>
      </c>
      <c r="I458" s="231"/>
      <c r="J458" s="227"/>
      <c r="K458" s="227"/>
      <c r="L458" s="232"/>
      <c r="M458" s="233"/>
      <c r="N458" s="234"/>
      <c r="O458" s="234"/>
      <c r="P458" s="234"/>
      <c r="Q458" s="234"/>
      <c r="R458" s="234"/>
      <c r="S458" s="234"/>
      <c r="T458" s="235"/>
      <c r="U458" s="13"/>
      <c r="V458" s="13"/>
      <c r="W458" s="13"/>
      <c r="X458" s="13"/>
      <c r="Y458" s="13"/>
      <c r="Z458" s="13"/>
      <c r="AA458" s="13"/>
      <c r="AB458" s="13"/>
      <c r="AC458" s="13"/>
      <c r="AD458" s="13"/>
      <c r="AE458" s="13"/>
      <c r="AT458" s="236" t="s">
        <v>174</v>
      </c>
      <c r="AU458" s="236" t="s">
        <v>87</v>
      </c>
      <c r="AV458" s="13" t="s">
        <v>87</v>
      </c>
      <c r="AW458" s="13" t="s">
        <v>38</v>
      </c>
      <c r="AX458" s="13" t="s">
        <v>85</v>
      </c>
      <c r="AY458" s="236" t="s">
        <v>161</v>
      </c>
    </row>
    <row r="459" s="2" customFormat="1" ht="37.8" customHeight="1">
      <c r="A459" s="40"/>
      <c r="B459" s="41"/>
      <c r="C459" s="206" t="s">
        <v>510</v>
      </c>
      <c r="D459" s="206" t="s">
        <v>163</v>
      </c>
      <c r="E459" s="207" t="s">
        <v>1116</v>
      </c>
      <c r="F459" s="208" t="s">
        <v>1117</v>
      </c>
      <c r="G459" s="209" t="s">
        <v>956</v>
      </c>
      <c r="H459" s="210">
        <v>337.5</v>
      </c>
      <c r="I459" s="211"/>
      <c r="J459" s="212">
        <f>ROUND(I459*H459,2)</f>
        <v>0</v>
      </c>
      <c r="K459" s="208" t="s">
        <v>167</v>
      </c>
      <c r="L459" s="46"/>
      <c r="M459" s="213" t="s">
        <v>21</v>
      </c>
      <c r="N459" s="214" t="s">
        <v>48</v>
      </c>
      <c r="O459" s="86"/>
      <c r="P459" s="215">
        <f>O459*H459</f>
        <v>0</v>
      </c>
      <c r="Q459" s="215">
        <v>1.8480000000000001</v>
      </c>
      <c r="R459" s="215">
        <f>Q459*H459</f>
        <v>623.70000000000005</v>
      </c>
      <c r="S459" s="215">
        <v>0</v>
      </c>
      <c r="T459" s="216">
        <f>S459*H459</f>
        <v>0</v>
      </c>
      <c r="U459" s="40"/>
      <c r="V459" s="40"/>
      <c r="W459" s="40"/>
      <c r="X459" s="40"/>
      <c r="Y459" s="40"/>
      <c r="Z459" s="40"/>
      <c r="AA459" s="40"/>
      <c r="AB459" s="40"/>
      <c r="AC459" s="40"/>
      <c r="AD459" s="40"/>
      <c r="AE459" s="40"/>
      <c r="AR459" s="217" t="s">
        <v>168</v>
      </c>
      <c r="AT459" s="217" t="s">
        <v>163</v>
      </c>
      <c r="AU459" s="217" t="s">
        <v>87</v>
      </c>
      <c r="AY459" s="19" t="s">
        <v>161</v>
      </c>
      <c r="BE459" s="218">
        <f>IF(N459="základní",J459,0)</f>
        <v>0</v>
      </c>
      <c r="BF459" s="218">
        <f>IF(N459="snížená",J459,0)</f>
        <v>0</v>
      </c>
      <c r="BG459" s="218">
        <f>IF(N459="zákl. přenesená",J459,0)</f>
        <v>0</v>
      </c>
      <c r="BH459" s="218">
        <f>IF(N459="sníž. přenesená",J459,0)</f>
        <v>0</v>
      </c>
      <c r="BI459" s="218">
        <f>IF(N459="nulová",J459,0)</f>
        <v>0</v>
      </c>
      <c r="BJ459" s="19" t="s">
        <v>85</v>
      </c>
      <c r="BK459" s="218">
        <f>ROUND(I459*H459,2)</f>
        <v>0</v>
      </c>
      <c r="BL459" s="19" t="s">
        <v>168</v>
      </c>
      <c r="BM459" s="217" t="s">
        <v>1748</v>
      </c>
    </row>
    <row r="460" s="2" customFormat="1">
      <c r="A460" s="40"/>
      <c r="B460" s="41"/>
      <c r="C460" s="42"/>
      <c r="D460" s="219" t="s">
        <v>170</v>
      </c>
      <c r="E460" s="42"/>
      <c r="F460" s="220" t="s">
        <v>1119</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9" t="s">
        <v>170</v>
      </c>
      <c r="AU460" s="19" t="s">
        <v>87</v>
      </c>
    </row>
    <row r="461" s="2" customFormat="1">
      <c r="A461" s="40"/>
      <c r="B461" s="41"/>
      <c r="C461" s="42"/>
      <c r="D461" s="224" t="s">
        <v>172</v>
      </c>
      <c r="E461" s="42"/>
      <c r="F461" s="225" t="s">
        <v>1120</v>
      </c>
      <c r="G461" s="42"/>
      <c r="H461" s="42"/>
      <c r="I461" s="221"/>
      <c r="J461" s="42"/>
      <c r="K461" s="42"/>
      <c r="L461" s="46"/>
      <c r="M461" s="222"/>
      <c r="N461" s="223"/>
      <c r="O461" s="86"/>
      <c r="P461" s="86"/>
      <c r="Q461" s="86"/>
      <c r="R461" s="86"/>
      <c r="S461" s="86"/>
      <c r="T461" s="87"/>
      <c r="U461" s="40"/>
      <c r="V461" s="40"/>
      <c r="W461" s="40"/>
      <c r="X461" s="40"/>
      <c r="Y461" s="40"/>
      <c r="Z461" s="40"/>
      <c r="AA461" s="40"/>
      <c r="AB461" s="40"/>
      <c r="AC461" s="40"/>
      <c r="AD461" s="40"/>
      <c r="AE461" s="40"/>
      <c r="AT461" s="19" t="s">
        <v>172</v>
      </c>
      <c r="AU461" s="19" t="s">
        <v>87</v>
      </c>
    </row>
    <row r="462" s="13" customFormat="1">
      <c r="A462" s="13"/>
      <c r="B462" s="226"/>
      <c r="C462" s="227"/>
      <c r="D462" s="224" t="s">
        <v>174</v>
      </c>
      <c r="E462" s="228" t="s">
        <v>21</v>
      </c>
      <c r="F462" s="229" t="s">
        <v>1749</v>
      </c>
      <c r="G462" s="227"/>
      <c r="H462" s="230">
        <v>337.5</v>
      </c>
      <c r="I462" s="231"/>
      <c r="J462" s="227"/>
      <c r="K462" s="227"/>
      <c r="L462" s="232"/>
      <c r="M462" s="233"/>
      <c r="N462" s="234"/>
      <c r="O462" s="234"/>
      <c r="P462" s="234"/>
      <c r="Q462" s="234"/>
      <c r="R462" s="234"/>
      <c r="S462" s="234"/>
      <c r="T462" s="235"/>
      <c r="U462" s="13"/>
      <c r="V462" s="13"/>
      <c r="W462" s="13"/>
      <c r="X462" s="13"/>
      <c r="Y462" s="13"/>
      <c r="Z462" s="13"/>
      <c r="AA462" s="13"/>
      <c r="AB462" s="13"/>
      <c r="AC462" s="13"/>
      <c r="AD462" s="13"/>
      <c r="AE462" s="13"/>
      <c r="AT462" s="236" t="s">
        <v>174</v>
      </c>
      <c r="AU462" s="236" t="s">
        <v>87</v>
      </c>
      <c r="AV462" s="13" t="s">
        <v>87</v>
      </c>
      <c r="AW462" s="13" t="s">
        <v>38</v>
      </c>
      <c r="AX462" s="13" t="s">
        <v>85</v>
      </c>
      <c r="AY462" s="236" t="s">
        <v>161</v>
      </c>
    </row>
    <row r="463" s="2" customFormat="1" ht="33" customHeight="1">
      <c r="A463" s="40"/>
      <c r="B463" s="41"/>
      <c r="C463" s="206" t="s">
        <v>514</v>
      </c>
      <c r="D463" s="206" t="s">
        <v>163</v>
      </c>
      <c r="E463" s="207" t="s">
        <v>1122</v>
      </c>
      <c r="F463" s="208" t="s">
        <v>1123</v>
      </c>
      <c r="G463" s="209" t="s">
        <v>956</v>
      </c>
      <c r="H463" s="210">
        <v>217.25999999999999</v>
      </c>
      <c r="I463" s="211"/>
      <c r="J463" s="212">
        <f>ROUND(I463*H463,2)</f>
        <v>0</v>
      </c>
      <c r="K463" s="208" t="s">
        <v>167</v>
      </c>
      <c r="L463" s="46"/>
      <c r="M463" s="213" t="s">
        <v>21</v>
      </c>
      <c r="N463" s="214" t="s">
        <v>48</v>
      </c>
      <c r="O463" s="86"/>
      <c r="P463" s="215">
        <f>O463*H463</f>
        <v>0</v>
      </c>
      <c r="Q463" s="215">
        <v>1.54</v>
      </c>
      <c r="R463" s="215">
        <f>Q463*H463</f>
        <v>334.5804</v>
      </c>
      <c r="S463" s="215">
        <v>0</v>
      </c>
      <c r="T463" s="216">
        <f>S463*H463</f>
        <v>0</v>
      </c>
      <c r="U463" s="40"/>
      <c r="V463" s="40"/>
      <c r="W463" s="40"/>
      <c r="X463" s="40"/>
      <c r="Y463" s="40"/>
      <c r="Z463" s="40"/>
      <c r="AA463" s="40"/>
      <c r="AB463" s="40"/>
      <c r="AC463" s="40"/>
      <c r="AD463" s="40"/>
      <c r="AE463" s="40"/>
      <c r="AR463" s="217" t="s">
        <v>168</v>
      </c>
      <c r="AT463" s="217" t="s">
        <v>163</v>
      </c>
      <c r="AU463" s="217" t="s">
        <v>87</v>
      </c>
      <c r="AY463" s="19" t="s">
        <v>161</v>
      </c>
      <c r="BE463" s="218">
        <f>IF(N463="základní",J463,0)</f>
        <v>0</v>
      </c>
      <c r="BF463" s="218">
        <f>IF(N463="snížená",J463,0)</f>
        <v>0</v>
      </c>
      <c r="BG463" s="218">
        <f>IF(N463="zákl. přenesená",J463,0)</f>
        <v>0</v>
      </c>
      <c r="BH463" s="218">
        <f>IF(N463="sníž. přenesená",J463,0)</f>
        <v>0</v>
      </c>
      <c r="BI463" s="218">
        <f>IF(N463="nulová",J463,0)</f>
        <v>0</v>
      </c>
      <c r="BJ463" s="19" t="s">
        <v>85</v>
      </c>
      <c r="BK463" s="218">
        <f>ROUND(I463*H463,2)</f>
        <v>0</v>
      </c>
      <c r="BL463" s="19" t="s">
        <v>168</v>
      </c>
      <c r="BM463" s="217" t="s">
        <v>1750</v>
      </c>
    </row>
    <row r="464" s="2" customFormat="1">
      <c r="A464" s="40"/>
      <c r="B464" s="41"/>
      <c r="C464" s="42"/>
      <c r="D464" s="219" t="s">
        <v>170</v>
      </c>
      <c r="E464" s="42"/>
      <c r="F464" s="220" t="s">
        <v>1125</v>
      </c>
      <c r="G464" s="42"/>
      <c r="H464" s="42"/>
      <c r="I464" s="221"/>
      <c r="J464" s="42"/>
      <c r="K464" s="42"/>
      <c r="L464" s="46"/>
      <c r="M464" s="222"/>
      <c r="N464" s="223"/>
      <c r="O464" s="86"/>
      <c r="P464" s="86"/>
      <c r="Q464" s="86"/>
      <c r="R464" s="86"/>
      <c r="S464" s="86"/>
      <c r="T464" s="87"/>
      <c r="U464" s="40"/>
      <c r="V464" s="40"/>
      <c r="W464" s="40"/>
      <c r="X464" s="40"/>
      <c r="Y464" s="40"/>
      <c r="Z464" s="40"/>
      <c r="AA464" s="40"/>
      <c r="AB464" s="40"/>
      <c r="AC464" s="40"/>
      <c r="AD464" s="40"/>
      <c r="AE464" s="40"/>
      <c r="AT464" s="19" t="s">
        <v>170</v>
      </c>
      <c r="AU464" s="19" t="s">
        <v>87</v>
      </c>
    </row>
    <row r="465" s="2" customFormat="1">
      <c r="A465" s="40"/>
      <c r="B465" s="41"/>
      <c r="C465" s="42"/>
      <c r="D465" s="224" t="s">
        <v>172</v>
      </c>
      <c r="E465" s="42"/>
      <c r="F465" s="225" t="s">
        <v>1120</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9" t="s">
        <v>172</v>
      </c>
      <c r="AU465" s="19" t="s">
        <v>87</v>
      </c>
    </row>
    <row r="466" s="13" customFormat="1">
      <c r="A466" s="13"/>
      <c r="B466" s="226"/>
      <c r="C466" s="227"/>
      <c r="D466" s="224" t="s">
        <v>174</v>
      </c>
      <c r="E466" s="228" t="s">
        <v>21</v>
      </c>
      <c r="F466" s="229" t="s">
        <v>1751</v>
      </c>
      <c r="G466" s="227"/>
      <c r="H466" s="230">
        <v>152.63999999999999</v>
      </c>
      <c r="I466" s="231"/>
      <c r="J466" s="227"/>
      <c r="K466" s="227"/>
      <c r="L466" s="232"/>
      <c r="M466" s="233"/>
      <c r="N466" s="234"/>
      <c r="O466" s="234"/>
      <c r="P466" s="234"/>
      <c r="Q466" s="234"/>
      <c r="R466" s="234"/>
      <c r="S466" s="234"/>
      <c r="T466" s="235"/>
      <c r="U466" s="13"/>
      <c r="V466" s="13"/>
      <c r="W466" s="13"/>
      <c r="X466" s="13"/>
      <c r="Y466" s="13"/>
      <c r="Z466" s="13"/>
      <c r="AA466" s="13"/>
      <c r="AB466" s="13"/>
      <c r="AC466" s="13"/>
      <c r="AD466" s="13"/>
      <c r="AE466" s="13"/>
      <c r="AT466" s="236" t="s">
        <v>174</v>
      </c>
      <c r="AU466" s="236" t="s">
        <v>87</v>
      </c>
      <c r="AV466" s="13" t="s">
        <v>87</v>
      </c>
      <c r="AW466" s="13" t="s">
        <v>38</v>
      </c>
      <c r="AX466" s="13" t="s">
        <v>77</v>
      </c>
      <c r="AY466" s="236" t="s">
        <v>161</v>
      </c>
    </row>
    <row r="467" s="13" customFormat="1">
      <c r="A467" s="13"/>
      <c r="B467" s="226"/>
      <c r="C467" s="227"/>
      <c r="D467" s="224" t="s">
        <v>174</v>
      </c>
      <c r="E467" s="228" t="s">
        <v>21</v>
      </c>
      <c r="F467" s="229" t="s">
        <v>1752</v>
      </c>
      <c r="G467" s="227"/>
      <c r="H467" s="230">
        <v>64.620000000000005</v>
      </c>
      <c r="I467" s="231"/>
      <c r="J467" s="227"/>
      <c r="K467" s="227"/>
      <c r="L467" s="232"/>
      <c r="M467" s="233"/>
      <c r="N467" s="234"/>
      <c r="O467" s="234"/>
      <c r="P467" s="234"/>
      <c r="Q467" s="234"/>
      <c r="R467" s="234"/>
      <c r="S467" s="234"/>
      <c r="T467" s="235"/>
      <c r="U467" s="13"/>
      <c r="V467" s="13"/>
      <c r="W467" s="13"/>
      <c r="X467" s="13"/>
      <c r="Y467" s="13"/>
      <c r="Z467" s="13"/>
      <c r="AA467" s="13"/>
      <c r="AB467" s="13"/>
      <c r="AC467" s="13"/>
      <c r="AD467" s="13"/>
      <c r="AE467" s="13"/>
      <c r="AT467" s="236" t="s">
        <v>174</v>
      </c>
      <c r="AU467" s="236" t="s">
        <v>87</v>
      </c>
      <c r="AV467" s="13" t="s">
        <v>87</v>
      </c>
      <c r="AW467" s="13" t="s">
        <v>38</v>
      </c>
      <c r="AX467" s="13" t="s">
        <v>77</v>
      </c>
      <c r="AY467" s="236" t="s">
        <v>161</v>
      </c>
    </row>
    <row r="468" s="14" customFormat="1">
      <c r="A468" s="14"/>
      <c r="B468" s="237"/>
      <c r="C468" s="238"/>
      <c r="D468" s="224" t="s">
        <v>174</v>
      </c>
      <c r="E468" s="239" t="s">
        <v>21</v>
      </c>
      <c r="F468" s="240" t="s">
        <v>177</v>
      </c>
      <c r="G468" s="238"/>
      <c r="H468" s="241">
        <v>217.25999999999999</v>
      </c>
      <c r="I468" s="242"/>
      <c r="J468" s="238"/>
      <c r="K468" s="238"/>
      <c r="L468" s="243"/>
      <c r="M468" s="244"/>
      <c r="N468" s="245"/>
      <c r="O468" s="245"/>
      <c r="P468" s="245"/>
      <c r="Q468" s="245"/>
      <c r="R468" s="245"/>
      <c r="S468" s="245"/>
      <c r="T468" s="246"/>
      <c r="U468" s="14"/>
      <c r="V468" s="14"/>
      <c r="W468" s="14"/>
      <c r="X468" s="14"/>
      <c r="Y468" s="14"/>
      <c r="Z468" s="14"/>
      <c r="AA468" s="14"/>
      <c r="AB468" s="14"/>
      <c r="AC468" s="14"/>
      <c r="AD468" s="14"/>
      <c r="AE468" s="14"/>
      <c r="AT468" s="247" t="s">
        <v>174</v>
      </c>
      <c r="AU468" s="247" t="s">
        <v>87</v>
      </c>
      <c r="AV468" s="14" t="s">
        <v>168</v>
      </c>
      <c r="AW468" s="14" t="s">
        <v>38</v>
      </c>
      <c r="AX468" s="14" t="s">
        <v>85</v>
      </c>
      <c r="AY468" s="247" t="s">
        <v>161</v>
      </c>
    </row>
    <row r="469" s="2" customFormat="1" ht="24.15" customHeight="1">
      <c r="A469" s="40"/>
      <c r="B469" s="41"/>
      <c r="C469" s="206" t="s">
        <v>521</v>
      </c>
      <c r="D469" s="206" t="s">
        <v>163</v>
      </c>
      <c r="E469" s="207" t="s">
        <v>1753</v>
      </c>
      <c r="F469" s="208" t="s">
        <v>1754</v>
      </c>
      <c r="G469" s="209" t="s">
        <v>956</v>
      </c>
      <c r="H469" s="210">
        <v>135.762</v>
      </c>
      <c r="I469" s="211"/>
      <c r="J469" s="212">
        <f>ROUND(I469*H469,2)</f>
        <v>0</v>
      </c>
      <c r="K469" s="208" t="s">
        <v>167</v>
      </c>
      <c r="L469" s="46"/>
      <c r="M469" s="213" t="s">
        <v>21</v>
      </c>
      <c r="N469" s="214" t="s">
        <v>48</v>
      </c>
      <c r="O469" s="86"/>
      <c r="P469" s="215">
        <f>O469*H469</f>
        <v>0</v>
      </c>
      <c r="Q469" s="215">
        <v>2.4142999999999999</v>
      </c>
      <c r="R469" s="215">
        <f>Q469*H469</f>
        <v>327.77019659999996</v>
      </c>
      <c r="S469" s="215">
        <v>0</v>
      </c>
      <c r="T469" s="216">
        <f>S469*H469</f>
        <v>0</v>
      </c>
      <c r="U469" s="40"/>
      <c r="V469" s="40"/>
      <c r="W469" s="40"/>
      <c r="X469" s="40"/>
      <c r="Y469" s="40"/>
      <c r="Z469" s="40"/>
      <c r="AA469" s="40"/>
      <c r="AB469" s="40"/>
      <c r="AC469" s="40"/>
      <c r="AD469" s="40"/>
      <c r="AE469" s="40"/>
      <c r="AR469" s="217" t="s">
        <v>168</v>
      </c>
      <c r="AT469" s="217" t="s">
        <v>163</v>
      </c>
      <c r="AU469" s="217" t="s">
        <v>87</v>
      </c>
      <c r="AY469" s="19" t="s">
        <v>161</v>
      </c>
      <c r="BE469" s="218">
        <f>IF(N469="základní",J469,0)</f>
        <v>0</v>
      </c>
      <c r="BF469" s="218">
        <f>IF(N469="snížená",J469,0)</f>
        <v>0</v>
      </c>
      <c r="BG469" s="218">
        <f>IF(N469="zákl. přenesená",J469,0)</f>
        <v>0</v>
      </c>
      <c r="BH469" s="218">
        <f>IF(N469="sníž. přenesená",J469,0)</f>
        <v>0</v>
      </c>
      <c r="BI469" s="218">
        <f>IF(N469="nulová",J469,0)</f>
        <v>0</v>
      </c>
      <c r="BJ469" s="19" t="s">
        <v>85</v>
      </c>
      <c r="BK469" s="218">
        <f>ROUND(I469*H469,2)</f>
        <v>0</v>
      </c>
      <c r="BL469" s="19" t="s">
        <v>168</v>
      </c>
      <c r="BM469" s="217" t="s">
        <v>1755</v>
      </c>
    </row>
    <row r="470" s="2" customFormat="1">
      <c r="A470" s="40"/>
      <c r="B470" s="41"/>
      <c r="C470" s="42"/>
      <c r="D470" s="219" t="s">
        <v>170</v>
      </c>
      <c r="E470" s="42"/>
      <c r="F470" s="220" t="s">
        <v>1756</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9" t="s">
        <v>170</v>
      </c>
      <c r="AU470" s="19" t="s">
        <v>87</v>
      </c>
    </row>
    <row r="471" s="2" customFormat="1">
      <c r="A471" s="40"/>
      <c r="B471" s="41"/>
      <c r="C471" s="42"/>
      <c r="D471" s="224" t="s">
        <v>172</v>
      </c>
      <c r="E471" s="42"/>
      <c r="F471" s="225" t="s">
        <v>1757</v>
      </c>
      <c r="G471" s="42"/>
      <c r="H471" s="42"/>
      <c r="I471" s="221"/>
      <c r="J471" s="42"/>
      <c r="K471" s="42"/>
      <c r="L471" s="46"/>
      <c r="M471" s="222"/>
      <c r="N471" s="223"/>
      <c r="O471" s="86"/>
      <c r="P471" s="86"/>
      <c r="Q471" s="86"/>
      <c r="R471" s="86"/>
      <c r="S471" s="86"/>
      <c r="T471" s="87"/>
      <c r="U471" s="40"/>
      <c r="V471" s="40"/>
      <c r="W471" s="40"/>
      <c r="X471" s="40"/>
      <c r="Y471" s="40"/>
      <c r="Z471" s="40"/>
      <c r="AA471" s="40"/>
      <c r="AB471" s="40"/>
      <c r="AC471" s="40"/>
      <c r="AD471" s="40"/>
      <c r="AE471" s="40"/>
      <c r="AT471" s="19" t="s">
        <v>172</v>
      </c>
      <c r="AU471" s="19" t="s">
        <v>87</v>
      </c>
    </row>
    <row r="472" s="13" customFormat="1">
      <c r="A472" s="13"/>
      <c r="B472" s="226"/>
      <c r="C472" s="227"/>
      <c r="D472" s="224" t="s">
        <v>174</v>
      </c>
      <c r="E472" s="228" t="s">
        <v>21</v>
      </c>
      <c r="F472" s="229" t="s">
        <v>1758</v>
      </c>
      <c r="G472" s="227"/>
      <c r="H472" s="230">
        <v>135.762</v>
      </c>
      <c r="I472" s="231"/>
      <c r="J472" s="227"/>
      <c r="K472" s="227"/>
      <c r="L472" s="232"/>
      <c r="M472" s="233"/>
      <c r="N472" s="234"/>
      <c r="O472" s="234"/>
      <c r="P472" s="234"/>
      <c r="Q472" s="234"/>
      <c r="R472" s="234"/>
      <c r="S472" s="234"/>
      <c r="T472" s="235"/>
      <c r="U472" s="13"/>
      <c r="V472" s="13"/>
      <c r="W472" s="13"/>
      <c r="X472" s="13"/>
      <c r="Y472" s="13"/>
      <c r="Z472" s="13"/>
      <c r="AA472" s="13"/>
      <c r="AB472" s="13"/>
      <c r="AC472" s="13"/>
      <c r="AD472" s="13"/>
      <c r="AE472" s="13"/>
      <c r="AT472" s="236" t="s">
        <v>174</v>
      </c>
      <c r="AU472" s="236" t="s">
        <v>87</v>
      </c>
      <c r="AV472" s="13" t="s">
        <v>87</v>
      </c>
      <c r="AW472" s="13" t="s">
        <v>38</v>
      </c>
      <c r="AX472" s="13" t="s">
        <v>85</v>
      </c>
      <c r="AY472" s="236" t="s">
        <v>161</v>
      </c>
    </row>
    <row r="473" s="2" customFormat="1" ht="16.5" customHeight="1">
      <c r="A473" s="40"/>
      <c r="B473" s="41"/>
      <c r="C473" s="206" t="s">
        <v>527</v>
      </c>
      <c r="D473" s="206" t="s">
        <v>163</v>
      </c>
      <c r="E473" s="207" t="s">
        <v>1759</v>
      </c>
      <c r="F473" s="208" t="s">
        <v>1760</v>
      </c>
      <c r="G473" s="209" t="s">
        <v>188</v>
      </c>
      <c r="H473" s="210">
        <v>271.524</v>
      </c>
      <c r="I473" s="211"/>
      <c r="J473" s="212">
        <f>ROUND(I473*H473,2)</f>
        <v>0</v>
      </c>
      <c r="K473" s="208" t="s">
        <v>167</v>
      </c>
      <c r="L473" s="46"/>
      <c r="M473" s="213" t="s">
        <v>21</v>
      </c>
      <c r="N473" s="214" t="s">
        <v>48</v>
      </c>
      <c r="O473" s="86"/>
      <c r="P473" s="215">
        <f>O473*H473</f>
        <v>0</v>
      </c>
      <c r="Q473" s="215">
        <v>0</v>
      </c>
      <c r="R473" s="215">
        <f>Q473*H473</f>
        <v>0</v>
      </c>
      <c r="S473" s="215">
        <v>0</v>
      </c>
      <c r="T473" s="216">
        <f>S473*H473</f>
        <v>0</v>
      </c>
      <c r="U473" s="40"/>
      <c r="V473" s="40"/>
      <c r="W473" s="40"/>
      <c r="X473" s="40"/>
      <c r="Y473" s="40"/>
      <c r="Z473" s="40"/>
      <c r="AA473" s="40"/>
      <c r="AB473" s="40"/>
      <c r="AC473" s="40"/>
      <c r="AD473" s="40"/>
      <c r="AE473" s="40"/>
      <c r="AR473" s="217" t="s">
        <v>168</v>
      </c>
      <c r="AT473" s="217" t="s">
        <v>163</v>
      </c>
      <c r="AU473" s="217" t="s">
        <v>87</v>
      </c>
      <c r="AY473" s="19" t="s">
        <v>161</v>
      </c>
      <c r="BE473" s="218">
        <f>IF(N473="základní",J473,0)</f>
        <v>0</v>
      </c>
      <c r="BF473" s="218">
        <f>IF(N473="snížená",J473,0)</f>
        <v>0</v>
      </c>
      <c r="BG473" s="218">
        <f>IF(N473="zákl. přenesená",J473,0)</f>
        <v>0</v>
      </c>
      <c r="BH473" s="218">
        <f>IF(N473="sníž. přenesená",J473,0)</f>
        <v>0</v>
      </c>
      <c r="BI473" s="218">
        <f>IF(N473="nulová",J473,0)</f>
        <v>0</v>
      </c>
      <c r="BJ473" s="19" t="s">
        <v>85</v>
      </c>
      <c r="BK473" s="218">
        <f>ROUND(I473*H473,2)</f>
        <v>0</v>
      </c>
      <c r="BL473" s="19" t="s">
        <v>168</v>
      </c>
      <c r="BM473" s="217" t="s">
        <v>1761</v>
      </c>
    </row>
    <row r="474" s="2" customFormat="1">
      <c r="A474" s="40"/>
      <c r="B474" s="41"/>
      <c r="C474" s="42"/>
      <c r="D474" s="219" t="s">
        <v>170</v>
      </c>
      <c r="E474" s="42"/>
      <c r="F474" s="220" t="s">
        <v>1762</v>
      </c>
      <c r="G474" s="42"/>
      <c r="H474" s="42"/>
      <c r="I474" s="221"/>
      <c r="J474" s="42"/>
      <c r="K474" s="42"/>
      <c r="L474" s="46"/>
      <c r="M474" s="222"/>
      <c r="N474" s="223"/>
      <c r="O474" s="86"/>
      <c r="P474" s="86"/>
      <c r="Q474" s="86"/>
      <c r="R474" s="86"/>
      <c r="S474" s="86"/>
      <c r="T474" s="87"/>
      <c r="U474" s="40"/>
      <c r="V474" s="40"/>
      <c r="W474" s="40"/>
      <c r="X474" s="40"/>
      <c r="Y474" s="40"/>
      <c r="Z474" s="40"/>
      <c r="AA474" s="40"/>
      <c r="AB474" s="40"/>
      <c r="AC474" s="40"/>
      <c r="AD474" s="40"/>
      <c r="AE474" s="40"/>
      <c r="AT474" s="19" t="s">
        <v>170</v>
      </c>
      <c r="AU474" s="19" t="s">
        <v>87</v>
      </c>
    </row>
    <row r="475" s="2" customFormat="1">
      <c r="A475" s="40"/>
      <c r="B475" s="41"/>
      <c r="C475" s="42"/>
      <c r="D475" s="224" t="s">
        <v>172</v>
      </c>
      <c r="E475" s="42"/>
      <c r="F475" s="225" t="s">
        <v>1757</v>
      </c>
      <c r="G475" s="42"/>
      <c r="H475" s="42"/>
      <c r="I475" s="221"/>
      <c r="J475" s="42"/>
      <c r="K475" s="42"/>
      <c r="L475" s="46"/>
      <c r="M475" s="222"/>
      <c r="N475" s="223"/>
      <c r="O475" s="86"/>
      <c r="P475" s="86"/>
      <c r="Q475" s="86"/>
      <c r="R475" s="86"/>
      <c r="S475" s="86"/>
      <c r="T475" s="87"/>
      <c r="U475" s="40"/>
      <c r="V475" s="40"/>
      <c r="W475" s="40"/>
      <c r="X475" s="40"/>
      <c r="Y475" s="40"/>
      <c r="Z475" s="40"/>
      <c r="AA475" s="40"/>
      <c r="AB475" s="40"/>
      <c r="AC475" s="40"/>
      <c r="AD475" s="40"/>
      <c r="AE475" s="40"/>
      <c r="AT475" s="19" t="s">
        <v>172</v>
      </c>
      <c r="AU475" s="19" t="s">
        <v>87</v>
      </c>
    </row>
    <row r="476" s="13" customFormat="1">
      <c r="A476" s="13"/>
      <c r="B476" s="226"/>
      <c r="C476" s="227"/>
      <c r="D476" s="224" t="s">
        <v>174</v>
      </c>
      <c r="E476" s="228" t="s">
        <v>21</v>
      </c>
      <c r="F476" s="229" t="s">
        <v>1763</v>
      </c>
      <c r="G476" s="227"/>
      <c r="H476" s="230">
        <v>271.524</v>
      </c>
      <c r="I476" s="231"/>
      <c r="J476" s="227"/>
      <c r="K476" s="227"/>
      <c r="L476" s="232"/>
      <c r="M476" s="233"/>
      <c r="N476" s="234"/>
      <c r="O476" s="234"/>
      <c r="P476" s="234"/>
      <c r="Q476" s="234"/>
      <c r="R476" s="234"/>
      <c r="S476" s="234"/>
      <c r="T476" s="235"/>
      <c r="U476" s="13"/>
      <c r="V476" s="13"/>
      <c r="W476" s="13"/>
      <c r="X476" s="13"/>
      <c r="Y476" s="13"/>
      <c r="Z476" s="13"/>
      <c r="AA476" s="13"/>
      <c r="AB476" s="13"/>
      <c r="AC476" s="13"/>
      <c r="AD476" s="13"/>
      <c r="AE476" s="13"/>
      <c r="AT476" s="236" t="s">
        <v>174</v>
      </c>
      <c r="AU476" s="236" t="s">
        <v>87</v>
      </c>
      <c r="AV476" s="13" t="s">
        <v>87</v>
      </c>
      <c r="AW476" s="13" t="s">
        <v>38</v>
      </c>
      <c r="AX476" s="13" t="s">
        <v>85</v>
      </c>
      <c r="AY476" s="236" t="s">
        <v>161</v>
      </c>
    </row>
    <row r="477" s="2" customFormat="1" ht="16.5" customHeight="1">
      <c r="A477" s="40"/>
      <c r="B477" s="41"/>
      <c r="C477" s="206" t="s">
        <v>532</v>
      </c>
      <c r="D477" s="206" t="s">
        <v>163</v>
      </c>
      <c r="E477" s="207" t="s">
        <v>1764</v>
      </c>
      <c r="F477" s="208" t="s">
        <v>1765</v>
      </c>
      <c r="G477" s="209" t="s">
        <v>956</v>
      </c>
      <c r="H477" s="210">
        <v>12.924</v>
      </c>
      <c r="I477" s="211"/>
      <c r="J477" s="212">
        <f>ROUND(I477*H477,2)</f>
        <v>0</v>
      </c>
      <c r="K477" s="208" t="s">
        <v>167</v>
      </c>
      <c r="L477" s="46"/>
      <c r="M477" s="213" t="s">
        <v>21</v>
      </c>
      <c r="N477" s="214" t="s">
        <v>48</v>
      </c>
      <c r="O477" s="86"/>
      <c r="P477" s="215">
        <f>O477*H477</f>
        <v>0</v>
      </c>
      <c r="Q477" s="215">
        <v>2.4327899999999998</v>
      </c>
      <c r="R477" s="215">
        <f>Q477*H477</f>
        <v>31.441377959999997</v>
      </c>
      <c r="S477" s="215">
        <v>0</v>
      </c>
      <c r="T477" s="216">
        <f>S477*H477</f>
        <v>0</v>
      </c>
      <c r="U477" s="40"/>
      <c r="V477" s="40"/>
      <c r="W477" s="40"/>
      <c r="X477" s="40"/>
      <c r="Y477" s="40"/>
      <c r="Z477" s="40"/>
      <c r="AA477" s="40"/>
      <c r="AB477" s="40"/>
      <c r="AC477" s="40"/>
      <c r="AD477" s="40"/>
      <c r="AE477" s="40"/>
      <c r="AR477" s="217" t="s">
        <v>168</v>
      </c>
      <c r="AT477" s="217" t="s">
        <v>163</v>
      </c>
      <c r="AU477" s="217" t="s">
        <v>87</v>
      </c>
      <c r="AY477" s="19" t="s">
        <v>161</v>
      </c>
      <c r="BE477" s="218">
        <f>IF(N477="základní",J477,0)</f>
        <v>0</v>
      </c>
      <c r="BF477" s="218">
        <f>IF(N477="snížená",J477,0)</f>
        <v>0</v>
      </c>
      <c r="BG477" s="218">
        <f>IF(N477="zákl. přenesená",J477,0)</f>
        <v>0</v>
      </c>
      <c r="BH477" s="218">
        <f>IF(N477="sníž. přenesená",J477,0)</f>
        <v>0</v>
      </c>
      <c r="BI477" s="218">
        <f>IF(N477="nulová",J477,0)</f>
        <v>0</v>
      </c>
      <c r="BJ477" s="19" t="s">
        <v>85</v>
      </c>
      <c r="BK477" s="218">
        <f>ROUND(I477*H477,2)</f>
        <v>0</v>
      </c>
      <c r="BL477" s="19" t="s">
        <v>168</v>
      </c>
      <c r="BM477" s="217" t="s">
        <v>1766</v>
      </c>
    </row>
    <row r="478" s="2" customFormat="1">
      <c r="A478" s="40"/>
      <c r="B478" s="41"/>
      <c r="C478" s="42"/>
      <c r="D478" s="219" t="s">
        <v>170</v>
      </c>
      <c r="E478" s="42"/>
      <c r="F478" s="220" t="s">
        <v>1767</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9" t="s">
        <v>170</v>
      </c>
      <c r="AU478" s="19" t="s">
        <v>87</v>
      </c>
    </row>
    <row r="479" s="2" customFormat="1">
      <c r="A479" s="40"/>
      <c r="B479" s="41"/>
      <c r="C479" s="42"/>
      <c r="D479" s="224" t="s">
        <v>172</v>
      </c>
      <c r="E479" s="42"/>
      <c r="F479" s="225" t="s">
        <v>1768</v>
      </c>
      <c r="G479" s="42"/>
      <c r="H479" s="42"/>
      <c r="I479" s="221"/>
      <c r="J479" s="42"/>
      <c r="K479" s="42"/>
      <c r="L479" s="46"/>
      <c r="M479" s="222"/>
      <c r="N479" s="223"/>
      <c r="O479" s="86"/>
      <c r="P479" s="86"/>
      <c r="Q479" s="86"/>
      <c r="R479" s="86"/>
      <c r="S479" s="86"/>
      <c r="T479" s="87"/>
      <c r="U479" s="40"/>
      <c r="V479" s="40"/>
      <c r="W479" s="40"/>
      <c r="X479" s="40"/>
      <c r="Y479" s="40"/>
      <c r="Z479" s="40"/>
      <c r="AA479" s="40"/>
      <c r="AB479" s="40"/>
      <c r="AC479" s="40"/>
      <c r="AD479" s="40"/>
      <c r="AE479" s="40"/>
      <c r="AT479" s="19" t="s">
        <v>172</v>
      </c>
      <c r="AU479" s="19" t="s">
        <v>87</v>
      </c>
    </row>
    <row r="480" s="13" customFormat="1">
      <c r="A480" s="13"/>
      <c r="B480" s="226"/>
      <c r="C480" s="227"/>
      <c r="D480" s="224" t="s">
        <v>174</v>
      </c>
      <c r="E480" s="228" t="s">
        <v>21</v>
      </c>
      <c r="F480" s="229" t="s">
        <v>1769</v>
      </c>
      <c r="G480" s="227"/>
      <c r="H480" s="230">
        <v>12.924</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174</v>
      </c>
      <c r="AU480" s="236" t="s">
        <v>87</v>
      </c>
      <c r="AV480" s="13" t="s">
        <v>87</v>
      </c>
      <c r="AW480" s="13" t="s">
        <v>38</v>
      </c>
      <c r="AX480" s="13" t="s">
        <v>85</v>
      </c>
      <c r="AY480" s="236" t="s">
        <v>161</v>
      </c>
    </row>
    <row r="481" s="2" customFormat="1" ht="21.75" customHeight="1">
      <c r="A481" s="40"/>
      <c r="B481" s="41"/>
      <c r="C481" s="206" t="s">
        <v>539</v>
      </c>
      <c r="D481" s="206" t="s">
        <v>163</v>
      </c>
      <c r="E481" s="207" t="s">
        <v>1770</v>
      </c>
      <c r="F481" s="208" t="s">
        <v>1771</v>
      </c>
      <c r="G481" s="209" t="s">
        <v>201</v>
      </c>
      <c r="H481" s="210">
        <v>4.2000000000000002</v>
      </c>
      <c r="I481" s="211"/>
      <c r="J481" s="212">
        <f>ROUND(I481*H481,2)</f>
        <v>0</v>
      </c>
      <c r="K481" s="208" t="s">
        <v>21</v>
      </c>
      <c r="L481" s="46"/>
      <c r="M481" s="213" t="s">
        <v>21</v>
      </c>
      <c r="N481" s="214" t="s">
        <v>48</v>
      </c>
      <c r="O481" s="86"/>
      <c r="P481" s="215">
        <f>O481*H481</f>
        <v>0</v>
      </c>
      <c r="Q481" s="215">
        <v>0.057910000000000003</v>
      </c>
      <c r="R481" s="215">
        <f>Q481*H481</f>
        <v>0.24322200000000002</v>
      </c>
      <c r="S481" s="215">
        <v>0</v>
      </c>
      <c r="T481" s="216">
        <f>S481*H481</f>
        <v>0</v>
      </c>
      <c r="U481" s="40"/>
      <c r="V481" s="40"/>
      <c r="W481" s="40"/>
      <c r="X481" s="40"/>
      <c r="Y481" s="40"/>
      <c r="Z481" s="40"/>
      <c r="AA481" s="40"/>
      <c r="AB481" s="40"/>
      <c r="AC481" s="40"/>
      <c r="AD481" s="40"/>
      <c r="AE481" s="40"/>
      <c r="AR481" s="217" t="s">
        <v>168</v>
      </c>
      <c r="AT481" s="217" t="s">
        <v>163</v>
      </c>
      <c r="AU481" s="217" t="s">
        <v>87</v>
      </c>
      <c r="AY481" s="19" t="s">
        <v>161</v>
      </c>
      <c r="BE481" s="218">
        <f>IF(N481="základní",J481,0)</f>
        <v>0</v>
      </c>
      <c r="BF481" s="218">
        <f>IF(N481="snížená",J481,0)</f>
        <v>0</v>
      </c>
      <c r="BG481" s="218">
        <f>IF(N481="zákl. přenesená",J481,0)</f>
        <v>0</v>
      </c>
      <c r="BH481" s="218">
        <f>IF(N481="sníž. přenesená",J481,0)</f>
        <v>0</v>
      </c>
      <c r="BI481" s="218">
        <f>IF(N481="nulová",J481,0)</f>
        <v>0</v>
      </c>
      <c r="BJ481" s="19" t="s">
        <v>85</v>
      </c>
      <c r="BK481" s="218">
        <f>ROUND(I481*H481,2)</f>
        <v>0</v>
      </c>
      <c r="BL481" s="19" t="s">
        <v>168</v>
      </c>
      <c r="BM481" s="217" t="s">
        <v>1772</v>
      </c>
    </row>
    <row r="482" s="13" customFormat="1">
      <c r="A482" s="13"/>
      <c r="B482" s="226"/>
      <c r="C482" s="227"/>
      <c r="D482" s="224" t="s">
        <v>174</v>
      </c>
      <c r="E482" s="228" t="s">
        <v>21</v>
      </c>
      <c r="F482" s="229" t="s">
        <v>1773</v>
      </c>
      <c r="G482" s="227"/>
      <c r="H482" s="230">
        <v>4.2000000000000002</v>
      </c>
      <c r="I482" s="231"/>
      <c r="J482" s="227"/>
      <c r="K482" s="227"/>
      <c r="L482" s="232"/>
      <c r="M482" s="233"/>
      <c r="N482" s="234"/>
      <c r="O482" s="234"/>
      <c r="P482" s="234"/>
      <c r="Q482" s="234"/>
      <c r="R482" s="234"/>
      <c r="S482" s="234"/>
      <c r="T482" s="235"/>
      <c r="U482" s="13"/>
      <c r="V482" s="13"/>
      <c r="W482" s="13"/>
      <c r="X482" s="13"/>
      <c r="Y482" s="13"/>
      <c r="Z482" s="13"/>
      <c r="AA482" s="13"/>
      <c r="AB482" s="13"/>
      <c r="AC482" s="13"/>
      <c r="AD482" s="13"/>
      <c r="AE482" s="13"/>
      <c r="AT482" s="236" t="s">
        <v>174</v>
      </c>
      <c r="AU482" s="236" t="s">
        <v>87</v>
      </c>
      <c r="AV482" s="13" t="s">
        <v>87</v>
      </c>
      <c r="AW482" s="13" t="s">
        <v>38</v>
      </c>
      <c r="AX482" s="13" t="s">
        <v>85</v>
      </c>
      <c r="AY482" s="236" t="s">
        <v>161</v>
      </c>
    </row>
    <row r="483" s="2" customFormat="1" ht="37.8" customHeight="1">
      <c r="A483" s="40"/>
      <c r="B483" s="41"/>
      <c r="C483" s="206" t="s">
        <v>547</v>
      </c>
      <c r="D483" s="206" t="s">
        <v>163</v>
      </c>
      <c r="E483" s="207" t="s">
        <v>1774</v>
      </c>
      <c r="F483" s="208" t="s">
        <v>1775</v>
      </c>
      <c r="G483" s="209" t="s">
        <v>956</v>
      </c>
      <c r="H483" s="210">
        <v>677.42999999999995</v>
      </c>
      <c r="I483" s="211"/>
      <c r="J483" s="212">
        <f>ROUND(I483*H483,2)</f>
        <v>0</v>
      </c>
      <c r="K483" s="208" t="s">
        <v>21</v>
      </c>
      <c r="L483" s="46"/>
      <c r="M483" s="213" t="s">
        <v>21</v>
      </c>
      <c r="N483" s="214" t="s">
        <v>48</v>
      </c>
      <c r="O483" s="86"/>
      <c r="P483" s="215">
        <f>O483*H483</f>
        <v>0</v>
      </c>
      <c r="Q483" s="215">
        <v>1.54</v>
      </c>
      <c r="R483" s="215">
        <f>Q483*H483</f>
        <v>1043.2421999999999</v>
      </c>
      <c r="S483" s="215">
        <v>0</v>
      </c>
      <c r="T483" s="216">
        <f>S483*H483</f>
        <v>0</v>
      </c>
      <c r="U483" s="40"/>
      <c r="V483" s="40"/>
      <c r="W483" s="40"/>
      <c r="X483" s="40"/>
      <c r="Y483" s="40"/>
      <c r="Z483" s="40"/>
      <c r="AA483" s="40"/>
      <c r="AB483" s="40"/>
      <c r="AC483" s="40"/>
      <c r="AD483" s="40"/>
      <c r="AE483" s="40"/>
      <c r="AR483" s="217" t="s">
        <v>168</v>
      </c>
      <c r="AT483" s="217" t="s">
        <v>163</v>
      </c>
      <c r="AU483" s="217" t="s">
        <v>87</v>
      </c>
      <c r="AY483" s="19" t="s">
        <v>161</v>
      </c>
      <c r="BE483" s="218">
        <f>IF(N483="základní",J483,0)</f>
        <v>0</v>
      </c>
      <c r="BF483" s="218">
        <f>IF(N483="snížená",J483,0)</f>
        <v>0</v>
      </c>
      <c r="BG483" s="218">
        <f>IF(N483="zákl. přenesená",J483,0)</f>
        <v>0</v>
      </c>
      <c r="BH483" s="218">
        <f>IF(N483="sníž. přenesená",J483,0)</f>
        <v>0</v>
      </c>
      <c r="BI483" s="218">
        <f>IF(N483="nulová",J483,0)</f>
        <v>0</v>
      </c>
      <c r="BJ483" s="19" t="s">
        <v>85</v>
      </c>
      <c r="BK483" s="218">
        <f>ROUND(I483*H483,2)</f>
        <v>0</v>
      </c>
      <c r="BL483" s="19" t="s">
        <v>168</v>
      </c>
      <c r="BM483" s="217" t="s">
        <v>1776</v>
      </c>
    </row>
    <row r="484" s="2" customFormat="1">
      <c r="A484" s="40"/>
      <c r="B484" s="41"/>
      <c r="C484" s="42"/>
      <c r="D484" s="224" t="s">
        <v>172</v>
      </c>
      <c r="E484" s="42"/>
      <c r="F484" s="225" t="s">
        <v>1120</v>
      </c>
      <c r="G484" s="42"/>
      <c r="H484" s="42"/>
      <c r="I484" s="221"/>
      <c r="J484" s="42"/>
      <c r="K484" s="42"/>
      <c r="L484" s="46"/>
      <c r="M484" s="222"/>
      <c r="N484" s="223"/>
      <c r="O484" s="86"/>
      <c r="P484" s="86"/>
      <c r="Q484" s="86"/>
      <c r="R484" s="86"/>
      <c r="S484" s="86"/>
      <c r="T484" s="87"/>
      <c r="U484" s="40"/>
      <c r="V484" s="40"/>
      <c r="W484" s="40"/>
      <c r="X484" s="40"/>
      <c r="Y484" s="40"/>
      <c r="Z484" s="40"/>
      <c r="AA484" s="40"/>
      <c r="AB484" s="40"/>
      <c r="AC484" s="40"/>
      <c r="AD484" s="40"/>
      <c r="AE484" s="40"/>
      <c r="AT484" s="19" t="s">
        <v>172</v>
      </c>
      <c r="AU484" s="19" t="s">
        <v>87</v>
      </c>
    </row>
    <row r="485" s="2" customFormat="1">
      <c r="A485" s="40"/>
      <c r="B485" s="41"/>
      <c r="C485" s="42"/>
      <c r="D485" s="224" t="s">
        <v>183</v>
      </c>
      <c r="E485" s="42"/>
      <c r="F485" s="225" t="s">
        <v>1777</v>
      </c>
      <c r="G485" s="42"/>
      <c r="H485" s="42"/>
      <c r="I485" s="221"/>
      <c r="J485" s="42"/>
      <c r="K485" s="42"/>
      <c r="L485" s="46"/>
      <c r="M485" s="222"/>
      <c r="N485" s="223"/>
      <c r="O485" s="86"/>
      <c r="P485" s="86"/>
      <c r="Q485" s="86"/>
      <c r="R485" s="86"/>
      <c r="S485" s="86"/>
      <c r="T485" s="87"/>
      <c r="U485" s="40"/>
      <c r="V485" s="40"/>
      <c r="W485" s="40"/>
      <c r="X485" s="40"/>
      <c r="Y485" s="40"/>
      <c r="Z485" s="40"/>
      <c r="AA485" s="40"/>
      <c r="AB485" s="40"/>
      <c r="AC485" s="40"/>
      <c r="AD485" s="40"/>
      <c r="AE485" s="40"/>
      <c r="AT485" s="19" t="s">
        <v>183</v>
      </c>
      <c r="AU485" s="19" t="s">
        <v>87</v>
      </c>
    </row>
    <row r="486" s="13" customFormat="1">
      <c r="A486" s="13"/>
      <c r="B486" s="226"/>
      <c r="C486" s="227"/>
      <c r="D486" s="224" t="s">
        <v>174</v>
      </c>
      <c r="E486" s="228" t="s">
        <v>21</v>
      </c>
      <c r="F486" s="229" t="s">
        <v>1450</v>
      </c>
      <c r="G486" s="227"/>
      <c r="H486" s="230">
        <v>742.04999999999995</v>
      </c>
      <c r="I486" s="231"/>
      <c r="J486" s="227"/>
      <c r="K486" s="227"/>
      <c r="L486" s="232"/>
      <c r="M486" s="233"/>
      <c r="N486" s="234"/>
      <c r="O486" s="234"/>
      <c r="P486" s="234"/>
      <c r="Q486" s="234"/>
      <c r="R486" s="234"/>
      <c r="S486" s="234"/>
      <c r="T486" s="235"/>
      <c r="U486" s="13"/>
      <c r="V486" s="13"/>
      <c r="W486" s="13"/>
      <c r="X486" s="13"/>
      <c r="Y486" s="13"/>
      <c r="Z486" s="13"/>
      <c r="AA486" s="13"/>
      <c r="AB486" s="13"/>
      <c r="AC486" s="13"/>
      <c r="AD486" s="13"/>
      <c r="AE486" s="13"/>
      <c r="AT486" s="236" t="s">
        <v>174</v>
      </c>
      <c r="AU486" s="236" t="s">
        <v>87</v>
      </c>
      <c r="AV486" s="13" t="s">
        <v>87</v>
      </c>
      <c r="AW486" s="13" t="s">
        <v>38</v>
      </c>
      <c r="AX486" s="13" t="s">
        <v>77</v>
      </c>
      <c r="AY486" s="236" t="s">
        <v>161</v>
      </c>
    </row>
    <row r="487" s="13" customFormat="1">
      <c r="A487" s="13"/>
      <c r="B487" s="226"/>
      <c r="C487" s="227"/>
      <c r="D487" s="224" t="s">
        <v>174</v>
      </c>
      <c r="E487" s="228" t="s">
        <v>21</v>
      </c>
      <c r="F487" s="229" t="s">
        <v>1778</v>
      </c>
      <c r="G487" s="227"/>
      <c r="H487" s="230">
        <v>-64.620000000000005</v>
      </c>
      <c r="I487" s="231"/>
      <c r="J487" s="227"/>
      <c r="K487" s="227"/>
      <c r="L487" s="232"/>
      <c r="M487" s="233"/>
      <c r="N487" s="234"/>
      <c r="O487" s="234"/>
      <c r="P487" s="234"/>
      <c r="Q487" s="234"/>
      <c r="R487" s="234"/>
      <c r="S487" s="234"/>
      <c r="T487" s="235"/>
      <c r="U487" s="13"/>
      <c r="V487" s="13"/>
      <c r="W487" s="13"/>
      <c r="X487" s="13"/>
      <c r="Y487" s="13"/>
      <c r="Z487" s="13"/>
      <c r="AA487" s="13"/>
      <c r="AB487" s="13"/>
      <c r="AC487" s="13"/>
      <c r="AD487" s="13"/>
      <c r="AE487" s="13"/>
      <c r="AT487" s="236" t="s">
        <v>174</v>
      </c>
      <c r="AU487" s="236" t="s">
        <v>87</v>
      </c>
      <c r="AV487" s="13" t="s">
        <v>87</v>
      </c>
      <c r="AW487" s="13" t="s">
        <v>38</v>
      </c>
      <c r="AX487" s="13" t="s">
        <v>77</v>
      </c>
      <c r="AY487" s="236" t="s">
        <v>161</v>
      </c>
    </row>
    <row r="488" s="14" customFormat="1">
      <c r="A488" s="14"/>
      <c r="B488" s="237"/>
      <c r="C488" s="238"/>
      <c r="D488" s="224" t="s">
        <v>174</v>
      </c>
      <c r="E488" s="239" t="s">
        <v>21</v>
      </c>
      <c r="F488" s="240" t="s">
        <v>177</v>
      </c>
      <c r="G488" s="238"/>
      <c r="H488" s="241">
        <v>677.42999999999995</v>
      </c>
      <c r="I488" s="242"/>
      <c r="J488" s="238"/>
      <c r="K488" s="238"/>
      <c r="L488" s="243"/>
      <c r="M488" s="244"/>
      <c r="N488" s="245"/>
      <c r="O488" s="245"/>
      <c r="P488" s="245"/>
      <c r="Q488" s="245"/>
      <c r="R488" s="245"/>
      <c r="S488" s="245"/>
      <c r="T488" s="246"/>
      <c r="U488" s="14"/>
      <c r="V488" s="14"/>
      <c r="W488" s="14"/>
      <c r="X488" s="14"/>
      <c r="Y488" s="14"/>
      <c r="Z488" s="14"/>
      <c r="AA488" s="14"/>
      <c r="AB488" s="14"/>
      <c r="AC488" s="14"/>
      <c r="AD488" s="14"/>
      <c r="AE488" s="14"/>
      <c r="AT488" s="247" t="s">
        <v>174</v>
      </c>
      <c r="AU488" s="247" t="s">
        <v>87</v>
      </c>
      <c r="AV488" s="14" t="s">
        <v>168</v>
      </c>
      <c r="AW488" s="14" t="s">
        <v>38</v>
      </c>
      <c r="AX488" s="14" t="s">
        <v>85</v>
      </c>
      <c r="AY488" s="247" t="s">
        <v>161</v>
      </c>
    </row>
    <row r="489" s="2" customFormat="1" ht="24.15" customHeight="1">
      <c r="A489" s="40"/>
      <c r="B489" s="41"/>
      <c r="C489" s="206" t="s">
        <v>554</v>
      </c>
      <c r="D489" s="206" t="s">
        <v>163</v>
      </c>
      <c r="E489" s="207" t="s">
        <v>1779</v>
      </c>
      <c r="F489" s="208" t="s">
        <v>1780</v>
      </c>
      <c r="G489" s="209" t="s">
        <v>188</v>
      </c>
      <c r="H489" s="210">
        <v>133</v>
      </c>
      <c r="I489" s="211"/>
      <c r="J489" s="212">
        <f>ROUND(I489*H489,2)</f>
        <v>0</v>
      </c>
      <c r="K489" s="208" t="s">
        <v>167</v>
      </c>
      <c r="L489" s="46"/>
      <c r="M489" s="213" t="s">
        <v>21</v>
      </c>
      <c r="N489" s="214" t="s">
        <v>48</v>
      </c>
      <c r="O489" s="86"/>
      <c r="P489" s="215">
        <f>O489*H489</f>
        <v>0</v>
      </c>
      <c r="Q489" s="215">
        <v>0.43340000000000001</v>
      </c>
      <c r="R489" s="215">
        <f>Q489*H489</f>
        <v>57.642200000000003</v>
      </c>
      <c r="S489" s="215">
        <v>0</v>
      </c>
      <c r="T489" s="216">
        <f>S489*H489</f>
        <v>0</v>
      </c>
      <c r="U489" s="40"/>
      <c r="V489" s="40"/>
      <c r="W489" s="40"/>
      <c r="X489" s="40"/>
      <c r="Y489" s="40"/>
      <c r="Z489" s="40"/>
      <c r="AA489" s="40"/>
      <c r="AB489" s="40"/>
      <c r="AC489" s="40"/>
      <c r="AD489" s="40"/>
      <c r="AE489" s="40"/>
      <c r="AR489" s="217" t="s">
        <v>168</v>
      </c>
      <c r="AT489" s="217" t="s">
        <v>163</v>
      </c>
      <c r="AU489" s="217" t="s">
        <v>87</v>
      </c>
      <c r="AY489" s="19" t="s">
        <v>161</v>
      </c>
      <c r="BE489" s="218">
        <f>IF(N489="základní",J489,0)</f>
        <v>0</v>
      </c>
      <c r="BF489" s="218">
        <f>IF(N489="snížená",J489,0)</f>
        <v>0</v>
      </c>
      <c r="BG489" s="218">
        <f>IF(N489="zákl. přenesená",J489,0)</f>
        <v>0</v>
      </c>
      <c r="BH489" s="218">
        <f>IF(N489="sníž. přenesená",J489,0)</f>
        <v>0</v>
      </c>
      <c r="BI489" s="218">
        <f>IF(N489="nulová",J489,0)</f>
        <v>0</v>
      </c>
      <c r="BJ489" s="19" t="s">
        <v>85</v>
      </c>
      <c r="BK489" s="218">
        <f>ROUND(I489*H489,2)</f>
        <v>0</v>
      </c>
      <c r="BL489" s="19" t="s">
        <v>168</v>
      </c>
      <c r="BM489" s="217" t="s">
        <v>1781</v>
      </c>
    </row>
    <row r="490" s="2" customFormat="1">
      <c r="A490" s="40"/>
      <c r="B490" s="41"/>
      <c r="C490" s="42"/>
      <c r="D490" s="219" t="s">
        <v>170</v>
      </c>
      <c r="E490" s="42"/>
      <c r="F490" s="220" t="s">
        <v>1782</v>
      </c>
      <c r="G490" s="42"/>
      <c r="H490" s="42"/>
      <c r="I490" s="221"/>
      <c r="J490" s="42"/>
      <c r="K490" s="42"/>
      <c r="L490" s="46"/>
      <c r="M490" s="222"/>
      <c r="N490" s="223"/>
      <c r="O490" s="86"/>
      <c r="P490" s="86"/>
      <c r="Q490" s="86"/>
      <c r="R490" s="86"/>
      <c r="S490" s="86"/>
      <c r="T490" s="87"/>
      <c r="U490" s="40"/>
      <c r="V490" s="40"/>
      <c r="W490" s="40"/>
      <c r="X490" s="40"/>
      <c r="Y490" s="40"/>
      <c r="Z490" s="40"/>
      <c r="AA490" s="40"/>
      <c r="AB490" s="40"/>
      <c r="AC490" s="40"/>
      <c r="AD490" s="40"/>
      <c r="AE490" s="40"/>
      <c r="AT490" s="19" t="s">
        <v>170</v>
      </c>
      <c r="AU490" s="19" t="s">
        <v>87</v>
      </c>
    </row>
    <row r="491" s="2" customFormat="1">
      <c r="A491" s="40"/>
      <c r="B491" s="41"/>
      <c r="C491" s="42"/>
      <c r="D491" s="224" t="s">
        <v>172</v>
      </c>
      <c r="E491" s="42"/>
      <c r="F491" s="225" t="s">
        <v>1783</v>
      </c>
      <c r="G491" s="42"/>
      <c r="H491" s="42"/>
      <c r="I491" s="221"/>
      <c r="J491" s="42"/>
      <c r="K491" s="42"/>
      <c r="L491" s="46"/>
      <c r="M491" s="222"/>
      <c r="N491" s="223"/>
      <c r="O491" s="86"/>
      <c r="P491" s="86"/>
      <c r="Q491" s="86"/>
      <c r="R491" s="86"/>
      <c r="S491" s="86"/>
      <c r="T491" s="87"/>
      <c r="U491" s="40"/>
      <c r="V491" s="40"/>
      <c r="W491" s="40"/>
      <c r="X491" s="40"/>
      <c r="Y491" s="40"/>
      <c r="Z491" s="40"/>
      <c r="AA491" s="40"/>
      <c r="AB491" s="40"/>
      <c r="AC491" s="40"/>
      <c r="AD491" s="40"/>
      <c r="AE491" s="40"/>
      <c r="AT491" s="19" t="s">
        <v>172</v>
      </c>
      <c r="AU491" s="19" t="s">
        <v>87</v>
      </c>
    </row>
    <row r="492" s="13" customFormat="1">
      <c r="A492" s="13"/>
      <c r="B492" s="226"/>
      <c r="C492" s="227"/>
      <c r="D492" s="224" t="s">
        <v>174</v>
      </c>
      <c r="E492" s="228" t="s">
        <v>21</v>
      </c>
      <c r="F492" s="229" t="s">
        <v>1784</v>
      </c>
      <c r="G492" s="227"/>
      <c r="H492" s="230">
        <v>133</v>
      </c>
      <c r="I492" s="231"/>
      <c r="J492" s="227"/>
      <c r="K492" s="227"/>
      <c r="L492" s="232"/>
      <c r="M492" s="233"/>
      <c r="N492" s="234"/>
      <c r="O492" s="234"/>
      <c r="P492" s="234"/>
      <c r="Q492" s="234"/>
      <c r="R492" s="234"/>
      <c r="S492" s="234"/>
      <c r="T492" s="235"/>
      <c r="U492" s="13"/>
      <c r="V492" s="13"/>
      <c r="W492" s="13"/>
      <c r="X492" s="13"/>
      <c r="Y492" s="13"/>
      <c r="Z492" s="13"/>
      <c r="AA492" s="13"/>
      <c r="AB492" s="13"/>
      <c r="AC492" s="13"/>
      <c r="AD492" s="13"/>
      <c r="AE492" s="13"/>
      <c r="AT492" s="236" t="s">
        <v>174</v>
      </c>
      <c r="AU492" s="236" t="s">
        <v>87</v>
      </c>
      <c r="AV492" s="13" t="s">
        <v>87</v>
      </c>
      <c r="AW492" s="13" t="s">
        <v>38</v>
      </c>
      <c r="AX492" s="13" t="s">
        <v>85</v>
      </c>
      <c r="AY492" s="236" t="s">
        <v>161</v>
      </c>
    </row>
    <row r="493" s="12" customFormat="1" ht="22.8" customHeight="1">
      <c r="A493" s="12"/>
      <c r="B493" s="190"/>
      <c r="C493" s="191"/>
      <c r="D493" s="192" t="s">
        <v>76</v>
      </c>
      <c r="E493" s="204" t="s">
        <v>216</v>
      </c>
      <c r="F493" s="204" t="s">
        <v>1785</v>
      </c>
      <c r="G493" s="191"/>
      <c r="H493" s="191"/>
      <c r="I493" s="194"/>
      <c r="J493" s="205">
        <f>BK493</f>
        <v>0</v>
      </c>
      <c r="K493" s="191"/>
      <c r="L493" s="196"/>
      <c r="M493" s="197"/>
      <c r="N493" s="198"/>
      <c r="O493" s="198"/>
      <c r="P493" s="199">
        <f>SUM(P494:P497)</f>
        <v>0</v>
      </c>
      <c r="Q493" s="198"/>
      <c r="R493" s="199">
        <f>SUM(R494:R497)</f>
        <v>0</v>
      </c>
      <c r="S493" s="198"/>
      <c r="T493" s="200">
        <f>SUM(T494:T497)</f>
        <v>0</v>
      </c>
      <c r="U493" s="12"/>
      <c r="V493" s="12"/>
      <c r="W493" s="12"/>
      <c r="X493" s="12"/>
      <c r="Y493" s="12"/>
      <c r="Z493" s="12"/>
      <c r="AA493" s="12"/>
      <c r="AB493" s="12"/>
      <c r="AC493" s="12"/>
      <c r="AD493" s="12"/>
      <c r="AE493" s="12"/>
      <c r="AR493" s="201" t="s">
        <v>85</v>
      </c>
      <c r="AT493" s="202" t="s">
        <v>76</v>
      </c>
      <c r="AU493" s="202" t="s">
        <v>85</v>
      </c>
      <c r="AY493" s="201" t="s">
        <v>161</v>
      </c>
      <c r="BK493" s="203">
        <f>SUM(BK494:BK497)</f>
        <v>0</v>
      </c>
    </row>
    <row r="494" s="2" customFormat="1" ht="16.5" customHeight="1">
      <c r="A494" s="40"/>
      <c r="B494" s="41"/>
      <c r="C494" s="206" t="s">
        <v>559</v>
      </c>
      <c r="D494" s="206" t="s">
        <v>163</v>
      </c>
      <c r="E494" s="207" t="s">
        <v>1786</v>
      </c>
      <c r="F494" s="208" t="s">
        <v>1787</v>
      </c>
      <c r="G494" s="209" t="s">
        <v>956</v>
      </c>
      <c r="H494" s="210">
        <v>273.02600000000001</v>
      </c>
      <c r="I494" s="211"/>
      <c r="J494" s="212">
        <f>ROUND(I494*H494,2)</f>
        <v>0</v>
      </c>
      <c r="K494" s="208" t="s">
        <v>21</v>
      </c>
      <c r="L494" s="46"/>
      <c r="M494" s="213" t="s">
        <v>21</v>
      </c>
      <c r="N494" s="214" t="s">
        <v>48</v>
      </c>
      <c r="O494" s="86"/>
      <c r="P494" s="215">
        <f>O494*H494</f>
        <v>0</v>
      </c>
      <c r="Q494" s="215">
        <v>0</v>
      </c>
      <c r="R494" s="215">
        <f>Q494*H494</f>
        <v>0</v>
      </c>
      <c r="S494" s="215">
        <v>0</v>
      </c>
      <c r="T494" s="216">
        <f>S494*H494</f>
        <v>0</v>
      </c>
      <c r="U494" s="40"/>
      <c r="V494" s="40"/>
      <c r="W494" s="40"/>
      <c r="X494" s="40"/>
      <c r="Y494" s="40"/>
      <c r="Z494" s="40"/>
      <c r="AA494" s="40"/>
      <c r="AB494" s="40"/>
      <c r="AC494" s="40"/>
      <c r="AD494" s="40"/>
      <c r="AE494" s="40"/>
      <c r="AR494" s="217" t="s">
        <v>168</v>
      </c>
      <c r="AT494" s="217" t="s">
        <v>163</v>
      </c>
      <c r="AU494" s="217" t="s">
        <v>87</v>
      </c>
      <c r="AY494" s="19" t="s">
        <v>161</v>
      </c>
      <c r="BE494" s="218">
        <f>IF(N494="základní",J494,0)</f>
        <v>0</v>
      </c>
      <c r="BF494" s="218">
        <f>IF(N494="snížená",J494,0)</f>
        <v>0</v>
      </c>
      <c r="BG494" s="218">
        <f>IF(N494="zákl. přenesená",J494,0)</f>
        <v>0</v>
      </c>
      <c r="BH494" s="218">
        <f>IF(N494="sníž. přenesená",J494,0)</f>
        <v>0</v>
      </c>
      <c r="BI494" s="218">
        <f>IF(N494="nulová",J494,0)</f>
        <v>0</v>
      </c>
      <c r="BJ494" s="19" t="s">
        <v>85</v>
      </c>
      <c r="BK494" s="218">
        <f>ROUND(I494*H494,2)</f>
        <v>0</v>
      </c>
      <c r="BL494" s="19" t="s">
        <v>168</v>
      </c>
      <c r="BM494" s="217" t="s">
        <v>1788</v>
      </c>
    </row>
    <row r="495" s="13" customFormat="1">
      <c r="A495" s="13"/>
      <c r="B495" s="226"/>
      <c r="C495" s="227"/>
      <c r="D495" s="224" t="s">
        <v>174</v>
      </c>
      <c r="E495" s="228" t="s">
        <v>21</v>
      </c>
      <c r="F495" s="229" t="s">
        <v>1758</v>
      </c>
      <c r="G495" s="227"/>
      <c r="H495" s="230">
        <v>135.762</v>
      </c>
      <c r="I495" s="231"/>
      <c r="J495" s="227"/>
      <c r="K495" s="227"/>
      <c r="L495" s="232"/>
      <c r="M495" s="233"/>
      <c r="N495" s="234"/>
      <c r="O495" s="234"/>
      <c r="P495" s="234"/>
      <c r="Q495" s="234"/>
      <c r="R495" s="234"/>
      <c r="S495" s="234"/>
      <c r="T495" s="235"/>
      <c r="U495" s="13"/>
      <c r="V495" s="13"/>
      <c r="W495" s="13"/>
      <c r="X495" s="13"/>
      <c r="Y495" s="13"/>
      <c r="Z495" s="13"/>
      <c r="AA495" s="13"/>
      <c r="AB495" s="13"/>
      <c r="AC495" s="13"/>
      <c r="AD495" s="13"/>
      <c r="AE495" s="13"/>
      <c r="AT495" s="236" t="s">
        <v>174</v>
      </c>
      <c r="AU495" s="236" t="s">
        <v>87</v>
      </c>
      <c r="AV495" s="13" t="s">
        <v>87</v>
      </c>
      <c r="AW495" s="13" t="s">
        <v>38</v>
      </c>
      <c r="AX495" s="13" t="s">
        <v>77</v>
      </c>
      <c r="AY495" s="236" t="s">
        <v>161</v>
      </c>
    </row>
    <row r="496" s="13" customFormat="1">
      <c r="A496" s="13"/>
      <c r="B496" s="226"/>
      <c r="C496" s="227"/>
      <c r="D496" s="224" t="s">
        <v>174</v>
      </c>
      <c r="E496" s="228" t="s">
        <v>21</v>
      </c>
      <c r="F496" s="229" t="s">
        <v>1736</v>
      </c>
      <c r="G496" s="227"/>
      <c r="H496" s="230">
        <v>137.26400000000001</v>
      </c>
      <c r="I496" s="231"/>
      <c r="J496" s="227"/>
      <c r="K496" s="227"/>
      <c r="L496" s="232"/>
      <c r="M496" s="233"/>
      <c r="N496" s="234"/>
      <c r="O496" s="234"/>
      <c r="P496" s="234"/>
      <c r="Q496" s="234"/>
      <c r="R496" s="234"/>
      <c r="S496" s="234"/>
      <c r="T496" s="235"/>
      <c r="U496" s="13"/>
      <c r="V496" s="13"/>
      <c r="W496" s="13"/>
      <c r="X496" s="13"/>
      <c r="Y496" s="13"/>
      <c r="Z496" s="13"/>
      <c r="AA496" s="13"/>
      <c r="AB496" s="13"/>
      <c r="AC496" s="13"/>
      <c r="AD496" s="13"/>
      <c r="AE496" s="13"/>
      <c r="AT496" s="236" t="s">
        <v>174</v>
      </c>
      <c r="AU496" s="236" t="s">
        <v>87</v>
      </c>
      <c r="AV496" s="13" t="s">
        <v>87</v>
      </c>
      <c r="AW496" s="13" t="s">
        <v>38</v>
      </c>
      <c r="AX496" s="13" t="s">
        <v>77</v>
      </c>
      <c r="AY496" s="236" t="s">
        <v>161</v>
      </c>
    </row>
    <row r="497" s="14" customFormat="1">
      <c r="A497" s="14"/>
      <c r="B497" s="237"/>
      <c r="C497" s="238"/>
      <c r="D497" s="224" t="s">
        <v>174</v>
      </c>
      <c r="E497" s="239" t="s">
        <v>21</v>
      </c>
      <c r="F497" s="240" t="s">
        <v>177</v>
      </c>
      <c r="G497" s="238"/>
      <c r="H497" s="241">
        <v>273.02600000000001</v>
      </c>
      <c r="I497" s="242"/>
      <c r="J497" s="238"/>
      <c r="K497" s="238"/>
      <c r="L497" s="243"/>
      <c r="M497" s="244"/>
      <c r="N497" s="245"/>
      <c r="O497" s="245"/>
      <c r="P497" s="245"/>
      <c r="Q497" s="245"/>
      <c r="R497" s="245"/>
      <c r="S497" s="245"/>
      <c r="T497" s="246"/>
      <c r="U497" s="14"/>
      <c r="V497" s="14"/>
      <c r="W497" s="14"/>
      <c r="X497" s="14"/>
      <c r="Y497" s="14"/>
      <c r="Z497" s="14"/>
      <c r="AA497" s="14"/>
      <c r="AB497" s="14"/>
      <c r="AC497" s="14"/>
      <c r="AD497" s="14"/>
      <c r="AE497" s="14"/>
      <c r="AT497" s="247" t="s">
        <v>174</v>
      </c>
      <c r="AU497" s="247" t="s">
        <v>87</v>
      </c>
      <c r="AV497" s="14" t="s">
        <v>168</v>
      </c>
      <c r="AW497" s="14" t="s">
        <v>38</v>
      </c>
      <c r="AX497" s="14" t="s">
        <v>85</v>
      </c>
      <c r="AY497" s="247" t="s">
        <v>161</v>
      </c>
    </row>
    <row r="498" s="12" customFormat="1" ht="22.8" customHeight="1">
      <c r="A498" s="12"/>
      <c r="B498" s="190"/>
      <c r="C498" s="191"/>
      <c r="D498" s="192" t="s">
        <v>76</v>
      </c>
      <c r="E498" s="204" t="s">
        <v>181</v>
      </c>
      <c r="F498" s="204" t="s">
        <v>293</v>
      </c>
      <c r="G498" s="191"/>
      <c r="H498" s="191"/>
      <c r="I498" s="194"/>
      <c r="J498" s="205">
        <f>BK498</f>
        <v>0</v>
      </c>
      <c r="K498" s="191"/>
      <c r="L498" s="196"/>
      <c r="M498" s="197"/>
      <c r="N498" s="198"/>
      <c r="O498" s="198"/>
      <c r="P498" s="199">
        <f>SUM(P499:P554)</f>
        <v>0</v>
      </c>
      <c r="Q498" s="198"/>
      <c r="R498" s="199">
        <f>SUM(R499:R554)</f>
        <v>0.51747105000000004</v>
      </c>
      <c r="S498" s="198"/>
      <c r="T498" s="200">
        <f>SUM(T499:T554)</f>
        <v>0</v>
      </c>
      <c r="U498" s="12"/>
      <c r="V498" s="12"/>
      <c r="W498" s="12"/>
      <c r="X498" s="12"/>
      <c r="Y498" s="12"/>
      <c r="Z498" s="12"/>
      <c r="AA498" s="12"/>
      <c r="AB498" s="12"/>
      <c r="AC498" s="12"/>
      <c r="AD498" s="12"/>
      <c r="AE498" s="12"/>
      <c r="AR498" s="201" t="s">
        <v>85</v>
      </c>
      <c r="AT498" s="202" t="s">
        <v>76</v>
      </c>
      <c r="AU498" s="202" t="s">
        <v>85</v>
      </c>
      <c r="AY498" s="201" t="s">
        <v>161</v>
      </c>
      <c r="BK498" s="203">
        <f>SUM(BK499:BK554)</f>
        <v>0</v>
      </c>
    </row>
    <row r="499" s="2" customFormat="1" ht="16.5" customHeight="1">
      <c r="A499" s="40"/>
      <c r="B499" s="41"/>
      <c r="C499" s="206" t="s">
        <v>564</v>
      </c>
      <c r="D499" s="206" t="s">
        <v>163</v>
      </c>
      <c r="E499" s="207" t="s">
        <v>1789</v>
      </c>
      <c r="F499" s="208" t="s">
        <v>1790</v>
      </c>
      <c r="G499" s="209" t="s">
        <v>232</v>
      </c>
      <c r="H499" s="210">
        <v>1</v>
      </c>
      <c r="I499" s="211"/>
      <c r="J499" s="212">
        <f>ROUND(I499*H499,2)</f>
        <v>0</v>
      </c>
      <c r="K499" s="208" t="s">
        <v>167</v>
      </c>
      <c r="L499" s="46"/>
      <c r="M499" s="213" t="s">
        <v>21</v>
      </c>
      <c r="N499" s="214" t="s">
        <v>48</v>
      </c>
      <c r="O499" s="86"/>
      <c r="P499" s="215">
        <f>O499*H499</f>
        <v>0</v>
      </c>
      <c r="Q499" s="215">
        <v>0</v>
      </c>
      <c r="R499" s="215">
        <f>Q499*H499</f>
        <v>0</v>
      </c>
      <c r="S499" s="215">
        <v>0</v>
      </c>
      <c r="T499" s="216">
        <f>S499*H499</f>
        <v>0</v>
      </c>
      <c r="U499" s="40"/>
      <c r="V499" s="40"/>
      <c r="W499" s="40"/>
      <c r="X499" s="40"/>
      <c r="Y499" s="40"/>
      <c r="Z499" s="40"/>
      <c r="AA499" s="40"/>
      <c r="AB499" s="40"/>
      <c r="AC499" s="40"/>
      <c r="AD499" s="40"/>
      <c r="AE499" s="40"/>
      <c r="AR499" s="217" t="s">
        <v>168</v>
      </c>
      <c r="AT499" s="217" t="s">
        <v>163</v>
      </c>
      <c r="AU499" s="217" t="s">
        <v>87</v>
      </c>
      <c r="AY499" s="19" t="s">
        <v>161</v>
      </c>
      <c r="BE499" s="218">
        <f>IF(N499="základní",J499,0)</f>
        <v>0</v>
      </c>
      <c r="BF499" s="218">
        <f>IF(N499="snížená",J499,0)</f>
        <v>0</v>
      </c>
      <c r="BG499" s="218">
        <f>IF(N499="zákl. přenesená",J499,0)</f>
        <v>0</v>
      </c>
      <c r="BH499" s="218">
        <f>IF(N499="sníž. přenesená",J499,0)</f>
        <v>0</v>
      </c>
      <c r="BI499" s="218">
        <f>IF(N499="nulová",J499,0)</f>
        <v>0</v>
      </c>
      <c r="BJ499" s="19" t="s">
        <v>85</v>
      </c>
      <c r="BK499" s="218">
        <f>ROUND(I499*H499,2)</f>
        <v>0</v>
      </c>
      <c r="BL499" s="19" t="s">
        <v>168</v>
      </c>
      <c r="BM499" s="217" t="s">
        <v>1791</v>
      </c>
    </row>
    <row r="500" s="2" customFormat="1">
      <c r="A500" s="40"/>
      <c r="B500" s="41"/>
      <c r="C500" s="42"/>
      <c r="D500" s="219" t="s">
        <v>170</v>
      </c>
      <c r="E500" s="42"/>
      <c r="F500" s="220" t="s">
        <v>1792</v>
      </c>
      <c r="G500" s="42"/>
      <c r="H500" s="42"/>
      <c r="I500" s="221"/>
      <c r="J500" s="42"/>
      <c r="K500" s="42"/>
      <c r="L500" s="46"/>
      <c r="M500" s="222"/>
      <c r="N500" s="223"/>
      <c r="O500" s="86"/>
      <c r="P500" s="86"/>
      <c r="Q500" s="86"/>
      <c r="R500" s="86"/>
      <c r="S500" s="86"/>
      <c r="T500" s="87"/>
      <c r="U500" s="40"/>
      <c r="V500" s="40"/>
      <c r="W500" s="40"/>
      <c r="X500" s="40"/>
      <c r="Y500" s="40"/>
      <c r="Z500" s="40"/>
      <c r="AA500" s="40"/>
      <c r="AB500" s="40"/>
      <c r="AC500" s="40"/>
      <c r="AD500" s="40"/>
      <c r="AE500" s="40"/>
      <c r="AT500" s="19" t="s">
        <v>170</v>
      </c>
      <c r="AU500" s="19" t="s">
        <v>87</v>
      </c>
    </row>
    <row r="501" s="2" customFormat="1">
      <c r="A501" s="40"/>
      <c r="B501" s="41"/>
      <c r="C501" s="42"/>
      <c r="D501" s="224" t="s">
        <v>172</v>
      </c>
      <c r="E501" s="42"/>
      <c r="F501" s="225" t="s">
        <v>1793</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172</v>
      </c>
      <c r="AU501" s="19" t="s">
        <v>87</v>
      </c>
    </row>
    <row r="502" s="13" customFormat="1">
      <c r="A502" s="13"/>
      <c r="B502" s="226"/>
      <c r="C502" s="227"/>
      <c r="D502" s="224" t="s">
        <v>174</v>
      </c>
      <c r="E502" s="228" t="s">
        <v>21</v>
      </c>
      <c r="F502" s="229" t="s">
        <v>1794</v>
      </c>
      <c r="G502" s="227"/>
      <c r="H502" s="230">
        <v>1</v>
      </c>
      <c r="I502" s="231"/>
      <c r="J502" s="227"/>
      <c r="K502" s="227"/>
      <c r="L502" s="232"/>
      <c r="M502" s="233"/>
      <c r="N502" s="234"/>
      <c r="O502" s="234"/>
      <c r="P502" s="234"/>
      <c r="Q502" s="234"/>
      <c r="R502" s="234"/>
      <c r="S502" s="234"/>
      <c r="T502" s="235"/>
      <c r="U502" s="13"/>
      <c r="V502" s="13"/>
      <c r="W502" s="13"/>
      <c r="X502" s="13"/>
      <c r="Y502" s="13"/>
      <c r="Z502" s="13"/>
      <c r="AA502" s="13"/>
      <c r="AB502" s="13"/>
      <c r="AC502" s="13"/>
      <c r="AD502" s="13"/>
      <c r="AE502" s="13"/>
      <c r="AT502" s="236" t="s">
        <v>174</v>
      </c>
      <c r="AU502" s="236" t="s">
        <v>87</v>
      </c>
      <c r="AV502" s="13" t="s">
        <v>87</v>
      </c>
      <c r="AW502" s="13" t="s">
        <v>38</v>
      </c>
      <c r="AX502" s="13" t="s">
        <v>85</v>
      </c>
      <c r="AY502" s="236" t="s">
        <v>161</v>
      </c>
    </row>
    <row r="503" s="2" customFormat="1" ht="16.5" customHeight="1">
      <c r="A503" s="40"/>
      <c r="B503" s="41"/>
      <c r="C503" s="206" t="s">
        <v>572</v>
      </c>
      <c r="D503" s="206" t="s">
        <v>163</v>
      </c>
      <c r="E503" s="207" t="s">
        <v>1795</v>
      </c>
      <c r="F503" s="208" t="s">
        <v>1796</v>
      </c>
      <c r="G503" s="209" t="s">
        <v>201</v>
      </c>
      <c r="H503" s="210">
        <v>17</v>
      </c>
      <c r="I503" s="211"/>
      <c r="J503" s="212">
        <f>ROUND(I503*H503,2)</f>
        <v>0</v>
      </c>
      <c r="K503" s="208" t="s">
        <v>167</v>
      </c>
      <c r="L503" s="46"/>
      <c r="M503" s="213" t="s">
        <v>21</v>
      </c>
      <c r="N503" s="214" t="s">
        <v>48</v>
      </c>
      <c r="O503" s="86"/>
      <c r="P503" s="215">
        <f>O503*H503</f>
        <v>0</v>
      </c>
      <c r="Q503" s="215">
        <v>2.0000000000000002E-05</v>
      </c>
      <c r="R503" s="215">
        <f>Q503*H503</f>
        <v>0.00034000000000000002</v>
      </c>
      <c r="S503" s="215">
        <v>0</v>
      </c>
      <c r="T503" s="216">
        <f>S503*H503</f>
        <v>0</v>
      </c>
      <c r="U503" s="40"/>
      <c r="V503" s="40"/>
      <c r="W503" s="40"/>
      <c r="X503" s="40"/>
      <c r="Y503" s="40"/>
      <c r="Z503" s="40"/>
      <c r="AA503" s="40"/>
      <c r="AB503" s="40"/>
      <c r="AC503" s="40"/>
      <c r="AD503" s="40"/>
      <c r="AE503" s="40"/>
      <c r="AR503" s="217" t="s">
        <v>168</v>
      </c>
      <c r="AT503" s="217" t="s">
        <v>163</v>
      </c>
      <c r="AU503" s="217" t="s">
        <v>87</v>
      </c>
      <c r="AY503" s="19" t="s">
        <v>161</v>
      </c>
      <c r="BE503" s="218">
        <f>IF(N503="základní",J503,0)</f>
        <v>0</v>
      </c>
      <c r="BF503" s="218">
        <f>IF(N503="snížená",J503,0)</f>
        <v>0</v>
      </c>
      <c r="BG503" s="218">
        <f>IF(N503="zákl. přenesená",J503,0)</f>
        <v>0</v>
      </c>
      <c r="BH503" s="218">
        <f>IF(N503="sníž. přenesená",J503,0)</f>
        <v>0</v>
      </c>
      <c r="BI503" s="218">
        <f>IF(N503="nulová",J503,0)</f>
        <v>0</v>
      </c>
      <c r="BJ503" s="19" t="s">
        <v>85</v>
      </c>
      <c r="BK503" s="218">
        <f>ROUND(I503*H503,2)</f>
        <v>0</v>
      </c>
      <c r="BL503" s="19" t="s">
        <v>168</v>
      </c>
      <c r="BM503" s="217" t="s">
        <v>1797</v>
      </c>
    </row>
    <row r="504" s="2" customFormat="1">
      <c r="A504" s="40"/>
      <c r="B504" s="41"/>
      <c r="C504" s="42"/>
      <c r="D504" s="219" t="s">
        <v>170</v>
      </c>
      <c r="E504" s="42"/>
      <c r="F504" s="220" t="s">
        <v>1798</v>
      </c>
      <c r="G504" s="42"/>
      <c r="H504" s="42"/>
      <c r="I504" s="221"/>
      <c r="J504" s="42"/>
      <c r="K504" s="42"/>
      <c r="L504" s="46"/>
      <c r="M504" s="222"/>
      <c r="N504" s="223"/>
      <c r="O504" s="86"/>
      <c r="P504" s="86"/>
      <c r="Q504" s="86"/>
      <c r="R504" s="86"/>
      <c r="S504" s="86"/>
      <c r="T504" s="87"/>
      <c r="U504" s="40"/>
      <c r="V504" s="40"/>
      <c r="W504" s="40"/>
      <c r="X504" s="40"/>
      <c r="Y504" s="40"/>
      <c r="Z504" s="40"/>
      <c r="AA504" s="40"/>
      <c r="AB504" s="40"/>
      <c r="AC504" s="40"/>
      <c r="AD504" s="40"/>
      <c r="AE504" s="40"/>
      <c r="AT504" s="19" t="s">
        <v>170</v>
      </c>
      <c r="AU504" s="19" t="s">
        <v>87</v>
      </c>
    </row>
    <row r="505" s="13" customFormat="1">
      <c r="A505" s="13"/>
      <c r="B505" s="226"/>
      <c r="C505" s="227"/>
      <c r="D505" s="224" t="s">
        <v>174</v>
      </c>
      <c r="E505" s="228" t="s">
        <v>21</v>
      </c>
      <c r="F505" s="229" t="s">
        <v>1799</v>
      </c>
      <c r="G505" s="227"/>
      <c r="H505" s="230">
        <v>17</v>
      </c>
      <c r="I505" s="231"/>
      <c r="J505" s="227"/>
      <c r="K505" s="227"/>
      <c r="L505" s="232"/>
      <c r="M505" s="233"/>
      <c r="N505" s="234"/>
      <c r="O505" s="234"/>
      <c r="P505" s="234"/>
      <c r="Q505" s="234"/>
      <c r="R505" s="234"/>
      <c r="S505" s="234"/>
      <c r="T505" s="235"/>
      <c r="U505" s="13"/>
      <c r="V505" s="13"/>
      <c r="W505" s="13"/>
      <c r="X505" s="13"/>
      <c r="Y505" s="13"/>
      <c r="Z505" s="13"/>
      <c r="AA505" s="13"/>
      <c r="AB505" s="13"/>
      <c r="AC505" s="13"/>
      <c r="AD505" s="13"/>
      <c r="AE505" s="13"/>
      <c r="AT505" s="236" t="s">
        <v>174</v>
      </c>
      <c r="AU505" s="236" t="s">
        <v>87</v>
      </c>
      <c r="AV505" s="13" t="s">
        <v>87</v>
      </c>
      <c r="AW505" s="13" t="s">
        <v>38</v>
      </c>
      <c r="AX505" s="13" t="s">
        <v>85</v>
      </c>
      <c r="AY505" s="236" t="s">
        <v>161</v>
      </c>
    </row>
    <row r="506" s="2" customFormat="1" ht="16.5" customHeight="1">
      <c r="A506" s="40"/>
      <c r="B506" s="41"/>
      <c r="C506" s="248" t="s">
        <v>577</v>
      </c>
      <c r="D506" s="248" t="s">
        <v>178</v>
      </c>
      <c r="E506" s="249" t="s">
        <v>1800</v>
      </c>
      <c r="F506" s="250" t="s">
        <v>1801</v>
      </c>
      <c r="G506" s="251" t="s">
        <v>201</v>
      </c>
      <c r="H506" s="252">
        <v>17</v>
      </c>
      <c r="I506" s="253"/>
      <c r="J506" s="254">
        <f>ROUND(I506*H506,2)</f>
        <v>0</v>
      </c>
      <c r="K506" s="250" t="s">
        <v>167</v>
      </c>
      <c r="L506" s="255"/>
      <c r="M506" s="256" t="s">
        <v>21</v>
      </c>
      <c r="N506" s="257" t="s">
        <v>48</v>
      </c>
      <c r="O506" s="86"/>
      <c r="P506" s="215">
        <f>O506*H506</f>
        <v>0</v>
      </c>
      <c r="Q506" s="215">
        <v>0.014999999999999999</v>
      </c>
      <c r="R506" s="215">
        <f>Q506*H506</f>
        <v>0.255</v>
      </c>
      <c r="S506" s="215">
        <v>0</v>
      </c>
      <c r="T506" s="216">
        <f>S506*H506</f>
        <v>0</v>
      </c>
      <c r="U506" s="40"/>
      <c r="V506" s="40"/>
      <c r="W506" s="40"/>
      <c r="X506" s="40"/>
      <c r="Y506" s="40"/>
      <c r="Z506" s="40"/>
      <c r="AA506" s="40"/>
      <c r="AB506" s="40"/>
      <c r="AC506" s="40"/>
      <c r="AD506" s="40"/>
      <c r="AE506" s="40"/>
      <c r="AR506" s="217" t="s">
        <v>181</v>
      </c>
      <c r="AT506" s="217" t="s">
        <v>178</v>
      </c>
      <c r="AU506" s="217" t="s">
        <v>87</v>
      </c>
      <c r="AY506" s="19" t="s">
        <v>161</v>
      </c>
      <c r="BE506" s="218">
        <f>IF(N506="základní",J506,0)</f>
        <v>0</v>
      </c>
      <c r="BF506" s="218">
        <f>IF(N506="snížená",J506,0)</f>
        <v>0</v>
      </c>
      <c r="BG506" s="218">
        <f>IF(N506="zákl. přenesená",J506,0)</f>
        <v>0</v>
      </c>
      <c r="BH506" s="218">
        <f>IF(N506="sníž. přenesená",J506,0)</f>
        <v>0</v>
      </c>
      <c r="BI506" s="218">
        <f>IF(N506="nulová",J506,0)</f>
        <v>0</v>
      </c>
      <c r="BJ506" s="19" t="s">
        <v>85</v>
      </c>
      <c r="BK506" s="218">
        <f>ROUND(I506*H506,2)</f>
        <v>0</v>
      </c>
      <c r="BL506" s="19" t="s">
        <v>168</v>
      </c>
      <c r="BM506" s="217" t="s">
        <v>1802</v>
      </c>
    </row>
    <row r="507" s="2" customFormat="1" ht="24.15" customHeight="1">
      <c r="A507" s="40"/>
      <c r="B507" s="41"/>
      <c r="C507" s="206" t="s">
        <v>583</v>
      </c>
      <c r="D507" s="206" t="s">
        <v>163</v>
      </c>
      <c r="E507" s="207" t="s">
        <v>1803</v>
      </c>
      <c r="F507" s="208" t="s">
        <v>1804</v>
      </c>
      <c r="G507" s="209" t="s">
        <v>232</v>
      </c>
      <c r="H507" s="210">
        <v>1</v>
      </c>
      <c r="I507" s="211"/>
      <c r="J507" s="212">
        <f>ROUND(I507*H507,2)</f>
        <v>0</v>
      </c>
      <c r="K507" s="208" t="s">
        <v>167</v>
      </c>
      <c r="L507" s="46"/>
      <c r="M507" s="213" t="s">
        <v>21</v>
      </c>
      <c r="N507" s="214" t="s">
        <v>48</v>
      </c>
      <c r="O507" s="86"/>
      <c r="P507" s="215">
        <f>O507*H507</f>
        <v>0</v>
      </c>
      <c r="Q507" s="215">
        <v>0</v>
      </c>
      <c r="R507" s="215">
        <f>Q507*H507</f>
        <v>0</v>
      </c>
      <c r="S507" s="215">
        <v>0</v>
      </c>
      <c r="T507" s="216">
        <f>S507*H507</f>
        <v>0</v>
      </c>
      <c r="U507" s="40"/>
      <c r="V507" s="40"/>
      <c r="W507" s="40"/>
      <c r="X507" s="40"/>
      <c r="Y507" s="40"/>
      <c r="Z507" s="40"/>
      <c r="AA507" s="40"/>
      <c r="AB507" s="40"/>
      <c r="AC507" s="40"/>
      <c r="AD507" s="40"/>
      <c r="AE507" s="40"/>
      <c r="AR507" s="217" t="s">
        <v>168</v>
      </c>
      <c r="AT507" s="217" t="s">
        <v>163</v>
      </c>
      <c r="AU507" s="217" t="s">
        <v>87</v>
      </c>
      <c r="AY507" s="19" t="s">
        <v>161</v>
      </c>
      <c r="BE507" s="218">
        <f>IF(N507="základní",J507,0)</f>
        <v>0</v>
      </c>
      <c r="BF507" s="218">
        <f>IF(N507="snížená",J507,0)</f>
        <v>0</v>
      </c>
      <c r="BG507" s="218">
        <f>IF(N507="zákl. přenesená",J507,0)</f>
        <v>0</v>
      </c>
      <c r="BH507" s="218">
        <f>IF(N507="sníž. přenesená",J507,0)</f>
        <v>0</v>
      </c>
      <c r="BI507" s="218">
        <f>IF(N507="nulová",J507,0)</f>
        <v>0</v>
      </c>
      <c r="BJ507" s="19" t="s">
        <v>85</v>
      </c>
      <c r="BK507" s="218">
        <f>ROUND(I507*H507,2)</f>
        <v>0</v>
      </c>
      <c r="BL507" s="19" t="s">
        <v>168</v>
      </c>
      <c r="BM507" s="217" t="s">
        <v>1805</v>
      </c>
    </row>
    <row r="508" s="2" customFormat="1">
      <c r="A508" s="40"/>
      <c r="B508" s="41"/>
      <c r="C508" s="42"/>
      <c r="D508" s="219" t="s">
        <v>170</v>
      </c>
      <c r="E508" s="42"/>
      <c r="F508" s="220" t="s">
        <v>1806</v>
      </c>
      <c r="G508" s="42"/>
      <c r="H508" s="42"/>
      <c r="I508" s="221"/>
      <c r="J508" s="42"/>
      <c r="K508" s="42"/>
      <c r="L508" s="46"/>
      <c r="M508" s="222"/>
      <c r="N508" s="223"/>
      <c r="O508" s="86"/>
      <c r="P508" s="86"/>
      <c r="Q508" s="86"/>
      <c r="R508" s="86"/>
      <c r="S508" s="86"/>
      <c r="T508" s="87"/>
      <c r="U508" s="40"/>
      <c r="V508" s="40"/>
      <c r="W508" s="40"/>
      <c r="X508" s="40"/>
      <c r="Y508" s="40"/>
      <c r="Z508" s="40"/>
      <c r="AA508" s="40"/>
      <c r="AB508" s="40"/>
      <c r="AC508" s="40"/>
      <c r="AD508" s="40"/>
      <c r="AE508" s="40"/>
      <c r="AT508" s="19" t="s">
        <v>170</v>
      </c>
      <c r="AU508" s="19" t="s">
        <v>87</v>
      </c>
    </row>
    <row r="509" s="2" customFormat="1">
      <c r="A509" s="40"/>
      <c r="B509" s="41"/>
      <c r="C509" s="42"/>
      <c r="D509" s="224" t="s">
        <v>172</v>
      </c>
      <c r="E509" s="42"/>
      <c r="F509" s="225" t="s">
        <v>1807</v>
      </c>
      <c r="G509" s="42"/>
      <c r="H509" s="42"/>
      <c r="I509" s="221"/>
      <c r="J509" s="42"/>
      <c r="K509" s="42"/>
      <c r="L509" s="46"/>
      <c r="M509" s="222"/>
      <c r="N509" s="223"/>
      <c r="O509" s="86"/>
      <c r="P509" s="86"/>
      <c r="Q509" s="86"/>
      <c r="R509" s="86"/>
      <c r="S509" s="86"/>
      <c r="T509" s="87"/>
      <c r="U509" s="40"/>
      <c r="V509" s="40"/>
      <c r="W509" s="40"/>
      <c r="X509" s="40"/>
      <c r="Y509" s="40"/>
      <c r="Z509" s="40"/>
      <c r="AA509" s="40"/>
      <c r="AB509" s="40"/>
      <c r="AC509" s="40"/>
      <c r="AD509" s="40"/>
      <c r="AE509" s="40"/>
      <c r="AT509" s="19" t="s">
        <v>172</v>
      </c>
      <c r="AU509" s="19" t="s">
        <v>87</v>
      </c>
    </row>
    <row r="510" s="13" customFormat="1">
      <c r="A510" s="13"/>
      <c r="B510" s="226"/>
      <c r="C510" s="227"/>
      <c r="D510" s="224" t="s">
        <v>174</v>
      </c>
      <c r="E510" s="228" t="s">
        <v>21</v>
      </c>
      <c r="F510" s="229" t="s">
        <v>1808</v>
      </c>
      <c r="G510" s="227"/>
      <c r="H510" s="230">
        <v>1</v>
      </c>
      <c r="I510" s="231"/>
      <c r="J510" s="227"/>
      <c r="K510" s="227"/>
      <c r="L510" s="232"/>
      <c r="M510" s="233"/>
      <c r="N510" s="234"/>
      <c r="O510" s="234"/>
      <c r="P510" s="234"/>
      <c r="Q510" s="234"/>
      <c r="R510" s="234"/>
      <c r="S510" s="234"/>
      <c r="T510" s="235"/>
      <c r="U510" s="13"/>
      <c r="V510" s="13"/>
      <c r="W510" s="13"/>
      <c r="X510" s="13"/>
      <c r="Y510" s="13"/>
      <c r="Z510" s="13"/>
      <c r="AA510" s="13"/>
      <c r="AB510" s="13"/>
      <c r="AC510" s="13"/>
      <c r="AD510" s="13"/>
      <c r="AE510" s="13"/>
      <c r="AT510" s="236" t="s">
        <v>174</v>
      </c>
      <c r="AU510" s="236" t="s">
        <v>87</v>
      </c>
      <c r="AV510" s="13" t="s">
        <v>87</v>
      </c>
      <c r="AW510" s="13" t="s">
        <v>38</v>
      </c>
      <c r="AX510" s="13" t="s">
        <v>85</v>
      </c>
      <c r="AY510" s="236" t="s">
        <v>161</v>
      </c>
    </row>
    <row r="511" s="2" customFormat="1" ht="16.5" customHeight="1">
      <c r="A511" s="40"/>
      <c r="B511" s="41"/>
      <c r="C511" s="248" t="s">
        <v>589</v>
      </c>
      <c r="D511" s="248" t="s">
        <v>178</v>
      </c>
      <c r="E511" s="249" t="s">
        <v>1809</v>
      </c>
      <c r="F511" s="250" t="s">
        <v>1810</v>
      </c>
      <c r="G511" s="251" t="s">
        <v>232</v>
      </c>
      <c r="H511" s="252">
        <v>1</v>
      </c>
      <c r="I511" s="253"/>
      <c r="J511" s="254">
        <f>ROUND(I511*H511,2)</f>
        <v>0</v>
      </c>
      <c r="K511" s="250" t="s">
        <v>167</v>
      </c>
      <c r="L511" s="255"/>
      <c r="M511" s="256" t="s">
        <v>21</v>
      </c>
      <c r="N511" s="257" t="s">
        <v>48</v>
      </c>
      <c r="O511" s="86"/>
      <c r="P511" s="215">
        <f>O511*H511</f>
        <v>0</v>
      </c>
      <c r="Q511" s="215">
        <v>0.00072000000000000005</v>
      </c>
      <c r="R511" s="215">
        <f>Q511*H511</f>
        <v>0.00072000000000000005</v>
      </c>
      <c r="S511" s="215">
        <v>0</v>
      </c>
      <c r="T511" s="216">
        <f>S511*H511</f>
        <v>0</v>
      </c>
      <c r="U511" s="40"/>
      <c r="V511" s="40"/>
      <c r="W511" s="40"/>
      <c r="X511" s="40"/>
      <c r="Y511" s="40"/>
      <c r="Z511" s="40"/>
      <c r="AA511" s="40"/>
      <c r="AB511" s="40"/>
      <c r="AC511" s="40"/>
      <c r="AD511" s="40"/>
      <c r="AE511" s="40"/>
      <c r="AR511" s="217" t="s">
        <v>181</v>
      </c>
      <c r="AT511" s="217" t="s">
        <v>178</v>
      </c>
      <c r="AU511" s="217" t="s">
        <v>87</v>
      </c>
      <c r="AY511" s="19" t="s">
        <v>161</v>
      </c>
      <c r="BE511" s="218">
        <f>IF(N511="základní",J511,0)</f>
        <v>0</v>
      </c>
      <c r="BF511" s="218">
        <f>IF(N511="snížená",J511,0)</f>
        <v>0</v>
      </c>
      <c r="BG511" s="218">
        <f>IF(N511="zákl. přenesená",J511,0)</f>
        <v>0</v>
      </c>
      <c r="BH511" s="218">
        <f>IF(N511="sníž. přenesená",J511,0)</f>
        <v>0</v>
      </c>
      <c r="BI511" s="218">
        <f>IF(N511="nulová",J511,0)</f>
        <v>0</v>
      </c>
      <c r="BJ511" s="19" t="s">
        <v>85</v>
      </c>
      <c r="BK511" s="218">
        <f>ROUND(I511*H511,2)</f>
        <v>0</v>
      </c>
      <c r="BL511" s="19" t="s">
        <v>168</v>
      </c>
      <c r="BM511" s="217" t="s">
        <v>1811</v>
      </c>
    </row>
    <row r="512" s="13" customFormat="1">
      <c r="A512" s="13"/>
      <c r="B512" s="226"/>
      <c r="C512" s="227"/>
      <c r="D512" s="224" t="s">
        <v>174</v>
      </c>
      <c r="E512" s="228" t="s">
        <v>21</v>
      </c>
      <c r="F512" s="229" t="s">
        <v>1808</v>
      </c>
      <c r="G512" s="227"/>
      <c r="H512" s="230">
        <v>1</v>
      </c>
      <c r="I512" s="231"/>
      <c r="J512" s="227"/>
      <c r="K512" s="227"/>
      <c r="L512" s="232"/>
      <c r="M512" s="233"/>
      <c r="N512" s="234"/>
      <c r="O512" s="234"/>
      <c r="P512" s="234"/>
      <c r="Q512" s="234"/>
      <c r="R512" s="234"/>
      <c r="S512" s="234"/>
      <c r="T512" s="235"/>
      <c r="U512" s="13"/>
      <c r="V512" s="13"/>
      <c r="W512" s="13"/>
      <c r="X512" s="13"/>
      <c r="Y512" s="13"/>
      <c r="Z512" s="13"/>
      <c r="AA512" s="13"/>
      <c r="AB512" s="13"/>
      <c r="AC512" s="13"/>
      <c r="AD512" s="13"/>
      <c r="AE512" s="13"/>
      <c r="AT512" s="236" t="s">
        <v>174</v>
      </c>
      <c r="AU512" s="236" t="s">
        <v>87</v>
      </c>
      <c r="AV512" s="13" t="s">
        <v>87</v>
      </c>
      <c r="AW512" s="13" t="s">
        <v>38</v>
      </c>
      <c r="AX512" s="13" t="s">
        <v>85</v>
      </c>
      <c r="AY512" s="236" t="s">
        <v>161</v>
      </c>
    </row>
    <row r="513" s="2" customFormat="1" ht="24.15" customHeight="1">
      <c r="A513" s="40"/>
      <c r="B513" s="41"/>
      <c r="C513" s="206" t="s">
        <v>595</v>
      </c>
      <c r="D513" s="206" t="s">
        <v>163</v>
      </c>
      <c r="E513" s="207" t="s">
        <v>337</v>
      </c>
      <c r="F513" s="208" t="s">
        <v>338</v>
      </c>
      <c r="G513" s="209" t="s">
        <v>232</v>
      </c>
      <c r="H513" s="210">
        <v>1</v>
      </c>
      <c r="I513" s="211"/>
      <c r="J513" s="212">
        <f>ROUND(I513*H513,2)</f>
        <v>0</v>
      </c>
      <c r="K513" s="208" t="s">
        <v>167</v>
      </c>
      <c r="L513" s="46"/>
      <c r="M513" s="213" t="s">
        <v>21</v>
      </c>
      <c r="N513" s="214" t="s">
        <v>48</v>
      </c>
      <c r="O513" s="86"/>
      <c r="P513" s="215">
        <f>O513*H513</f>
        <v>0</v>
      </c>
      <c r="Q513" s="215">
        <v>0.00545</v>
      </c>
      <c r="R513" s="215">
        <f>Q513*H513</f>
        <v>0.00545</v>
      </c>
      <c r="S513" s="215">
        <v>0</v>
      </c>
      <c r="T513" s="216">
        <f>S513*H513</f>
        <v>0</v>
      </c>
      <c r="U513" s="40"/>
      <c r="V513" s="40"/>
      <c r="W513" s="40"/>
      <c r="X513" s="40"/>
      <c r="Y513" s="40"/>
      <c r="Z513" s="40"/>
      <c r="AA513" s="40"/>
      <c r="AB513" s="40"/>
      <c r="AC513" s="40"/>
      <c r="AD513" s="40"/>
      <c r="AE513" s="40"/>
      <c r="AR513" s="217" t="s">
        <v>168</v>
      </c>
      <c r="AT513" s="217" t="s">
        <v>163</v>
      </c>
      <c r="AU513" s="217" t="s">
        <v>87</v>
      </c>
      <c r="AY513" s="19" t="s">
        <v>161</v>
      </c>
      <c r="BE513" s="218">
        <f>IF(N513="základní",J513,0)</f>
        <v>0</v>
      </c>
      <c r="BF513" s="218">
        <f>IF(N513="snížená",J513,0)</f>
        <v>0</v>
      </c>
      <c r="BG513" s="218">
        <f>IF(N513="zákl. přenesená",J513,0)</f>
        <v>0</v>
      </c>
      <c r="BH513" s="218">
        <f>IF(N513="sníž. přenesená",J513,0)</f>
        <v>0</v>
      </c>
      <c r="BI513" s="218">
        <f>IF(N513="nulová",J513,0)</f>
        <v>0</v>
      </c>
      <c r="BJ513" s="19" t="s">
        <v>85</v>
      </c>
      <c r="BK513" s="218">
        <f>ROUND(I513*H513,2)</f>
        <v>0</v>
      </c>
      <c r="BL513" s="19" t="s">
        <v>168</v>
      </c>
      <c r="BM513" s="217" t="s">
        <v>1812</v>
      </c>
    </row>
    <row r="514" s="2" customFormat="1">
      <c r="A514" s="40"/>
      <c r="B514" s="41"/>
      <c r="C514" s="42"/>
      <c r="D514" s="219" t="s">
        <v>170</v>
      </c>
      <c r="E514" s="42"/>
      <c r="F514" s="220" t="s">
        <v>340</v>
      </c>
      <c r="G514" s="42"/>
      <c r="H514" s="42"/>
      <c r="I514" s="221"/>
      <c r="J514" s="42"/>
      <c r="K514" s="42"/>
      <c r="L514" s="46"/>
      <c r="M514" s="222"/>
      <c r="N514" s="223"/>
      <c r="O514" s="86"/>
      <c r="P514" s="86"/>
      <c r="Q514" s="86"/>
      <c r="R514" s="86"/>
      <c r="S514" s="86"/>
      <c r="T514" s="87"/>
      <c r="U514" s="40"/>
      <c r="V514" s="40"/>
      <c r="W514" s="40"/>
      <c r="X514" s="40"/>
      <c r="Y514" s="40"/>
      <c r="Z514" s="40"/>
      <c r="AA514" s="40"/>
      <c r="AB514" s="40"/>
      <c r="AC514" s="40"/>
      <c r="AD514" s="40"/>
      <c r="AE514" s="40"/>
      <c r="AT514" s="19" t="s">
        <v>170</v>
      </c>
      <c r="AU514" s="19" t="s">
        <v>87</v>
      </c>
    </row>
    <row r="515" s="2" customFormat="1">
      <c r="A515" s="40"/>
      <c r="B515" s="41"/>
      <c r="C515" s="42"/>
      <c r="D515" s="224" t="s">
        <v>172</v>
      </c>
      <c r="E515" s="42"/>
      <c r="F515" s="225" t="s">
        <v>299</v>
      </c>
      <c r="G515" s="42"/>
      <c r="H515" s="42"/>
      <c r="I515" s="221"/>
      <c r="J515" s="42"/>
      <c r="K515" s="42"/>
      <c r="L515" s="46"/>
      <c r="M515" s="222"/>
      <c r="N515" s="223"/>
      <c r="O515" s="86"/>
      <c r="P515" s="86"/>
      <c r="Q515" s="86"/>
      <c r="R515" s="86"/>
      <c r="S515" s="86"/>
      <c r="T515" s="87"/>
      <c r="U515" s="40"/>
      <c r="V515" s="40"/>
      <c r="W515" s="40"/>
      <c r="X515" s="40"/>
      <c r="Y515" s="40"/>
      <c r="Z515" s="40"/>
      <c r="AA515" s="40"/>
      <c r="AB515" s="40"/>
      <c r="AC515" s="40"/>
      <c r="AD515" s="40"/>
      <c r="AE515" s="40"/>
      <c r="AT515" s="19" t="s">
        <v>172</v>
      </c>
      <c r="AU515" s="19" t="s">
        <v>87</v>
      </c>
    </row>
    <row r="516" s="2" customFormat="1">
      <c r="A516" s="40"/>
      <c r="B516" s="41"/>
      <c r="C516" s="42"/>
      <c r="D516" s="224" t="s">
        <v>183</v>
      </c>
      <c r="E516" s="42"/>
      <c r="F516" s="225" t="s">
        <v>1813</v>
      </c>
      <c r="G516" s="42"/>
      <c r="H516" s="42"/>
      <c r="I516" s="221"/>
      <c r="J516" s="42"/>
      <c r="K516" s="42"/>
      <c r="L516" s="46"/>
      <c r="M516" s="222"/>
      <c r="N516" s="223"/>
      <c r="O516" s="86"/>
      <c r="P516" s="86"/>
      <c r="Q516" s="86"/>
      <c r="R516" s="86"/>
      <c r="S516" s="86"/>
      <c r="T516" s="87"/>
      <c r="U516" s="40"/>
      <c r="V516" s="40"/>
      <c r="W516" s="40"/>
      <c r="X516" s="40"/>
      <c r="Y516" s="40"/>
      <c r="Z516" s="40"/>
      <c r="AA516" s="40"/>
      <c r="AB516" s="40"/>
      <c r="AC516" s="40"/>
      <c r="AD516" s="40"/>
      <c r="AE516" s="40"/>
      <c r="AT516" s="19" t="s">
        <v>183</v>
      </c>
      <c r="AU516" s="19" t="s">
        <v>87</v>
      </c>
    </row>
    <row r="517" s="13" customFormat="1">
      <c r="A517" s="13"/>
      <c r="B517" s="226"/>
      <c r="C517" s="227"/>
      <c r="D517" s="224" t="s">
        <v>174</v>
      </c>
      <c r="E517" s="228" t="s">
        <v>21</v>
      </c>
      <c r="F517" s="229" t="s">
        <v>1814</v>
      </c>
      <c r="G517" s="227"/>
      <c r="H517" s="230">
        <v>1</v>
      </c>
      <c r="I517" s="231"/>
      <c r="J517" s="227"/>
      <c r="K517" s="227"/>
      <c r="L517" s="232"/>
      <c r="M517" s="233"/>
      <c r="N517" s="234"/>
      <c r="O517" s="234"/>
      <c r="P517" s="234"/>
      <c r="Q517" s="234"/>
      <c r="R517" s="234"/>
      <c r="S517" s="234"/>
      <c r="T517" s="235"/>
      <c r="U517" s="13"/>
      <c r="V517" s="13"/>
      <c r="W517" s="13"/>
      <c r="X517" s="13"/>
      <c r="Y517" s="13"/>
      <c r="Z517" s="13"/>
      <c r="AA517" s="13"/>
      <c r="AB517" s="13"/>
      <c r="AC517" s="13"/>
      <c r="AD517" s="13"/>
      <c r="AE517" s="13"/>
      <c r="AT517" s="236" t="s">
        <v>174</v>
      </c>
      <c r="AU517" s="236" t="s">
        <v>87</v>
      </c>
      <c r="AV517" s="13" t="s">
        <v>87</v>
      </c>
      <c r="AW517" s="13" t="s">
        <v>38</v>
      </c>
      <c r="AX517" s="13" t="s">
        <v>85</v>
      </c>
      <c r="AY517" s="236" t="s">
        <v>161</v>
      </c>
    </row>
    <row r="518" s="2" customFormat="1" ht="16.5" customHeight="1">
      <c r="A518" s="40"/>
      <c r="B518" s="41"/>
      <c r="C518" s="248" t="s">
        <v>601</v>
      </c>
      <c r="D518" s="248" t="s">
        <v>178</v>
      </c>
      <c r="E518" s="249" t="s">
        <v>1815</v>
      </c>
      <c r="F518" s="250" t="s">
        <v>1816</v>
      </c>
      <c r="G518" s="251" t="s">
        <v>232</v>
      </c>
      <c r="H518" s="252">
        <v>1</v>
      </c>
      <c r="I518" s="253"/>
      <c r="J518" s="254">
        <f>ROUND(I518*H518,2)</f>
        <v>0</v>
      </c>
      <c r="K518" s="250" t="s">
        <v>167</v>
      </c>
      <c r="L518" s="255"/>
      <c r="M518" s="256" t="s">
        <v>21</v>
      </c>
      <c r="N518" s="257" t="s">
        <v>48</v>
      </c>
      <c r="O518" s="86"/>
      <c r="P518" s="215">
        <f>O518*H518</f>
        <v>0</v>
      </c>
      <c r="Q518" s="215">
        <v>0.021999999999999999</v>
      </c>
      <c r="R518" s="215">
        <f>Q518*H518</f>
        <v>0.021999999999999999</v>
      </c>
      <c r="S518" s="215">
        <v>0</v>
      </c>
      <c r="T518" s="216">
        <f>S518*H518</f>
        <v>0</v>
      </c>
      <c r="U518" s="40"/>
      <c r="V518" s="40"/>
      <c r="W518" s="40"/>
      <c r="X518" s="40"/>
      <c r="Y518" s="40"/>
      <c r="Z518" s="40"/>
      <c r="AA518" s="40"/>
      <c r="AB518" s="40"/>
      <c r="AC518" s="40"/>
      <c r="AD518" s="40"/>
      <c r="AE518" s="40"/>
      <c r="AR518" s="217" t="s">
        <v>181</v>
      </c>
      <c r="AT518" s="217" t="s">
        <v>178</v>
      </c>
      <c r="AU518" s="217" t="s">
        <v>87</v>
      </c>
      <c r="AY518" s="19" t="s">
        <v>161</v>
      </c>
      <c r="BE518" s="218">
        <f>IF(N518="základní",J518,0)</f>
        <v>0</v>
      </c>
      <c r="BF518" s="218">
        <f>IF(N518="snížená",J518,0)</f>
        <v>0</v>
      </c>
      <c r="BG518" s="218">
        <f>IF(N518="zákl. přenesená",J518,0)</f>
        <v>0</v>
      </c>
      <c r="BH518" s="218">
        <f>IF(N518="sníž. přenesená",J518,0)</f>
        <v>0</v>
      </c>
      <c r="BI518" s="218">
        <f>IF(N518="nulová",J518,0)</f>
        <v>0</v>
      </c>
      <c r="BJ518" s="19" t="s">
        <v>85</v>
      </c>
      <c r="BK518" s="218">
        <f>ROUND(I518*H518,2)</f>
        <v>0</v>
      </c>
      <c r="BL518" s="19" t="s">
        <v>168</v>
      </c>
      <c r="BM518" s="217" t="s">
        <v>1817</v>
      </c>
    </row>
    <row r="519" s="2" customFormat="1" ht="24.15" customHeight="1">
      <c r="A519" s="40"/>
      <c r="B519" s="41"/>
      <c r="C519" s="206" t="s">
        <v>609</v>
      </c>
      <c r="D519" s="206" t="s">
        <v>163</v>
      </c>
      <c r="E519" s="207" t="s">
        <v>1818</v>
      </c>
      <c r="F519" s="208" t="s">
        <v>1819</v>
      </c>
      <c r="G519" s="209" t="s">
        <v>232</v>
      </c>
      <c r="H519" s="210">
        <v>1</v>
      </c>
      <c r="I519" s="211"/>
      <c r="J519" s="212">
        <f>ROUND(I519*H519,2)</f>
        <v>0</v>
      </c>
      <c r="K519" s="208" t="s">
        <v>167</v>
      </c>
      <c r="L519" s="46"/>
      <c r="M519" s="213" t="s">
        <v>21</v>
      </c>
      <c r="N519" s="214" t="s">
        <v>48</v>
      </c>
      <c r="O519" s="86"/>
      <c r="P519" s="215">
        <f>O519*H519</f>
        <v>0</v>
      </c>
      <c r="Q519" s="215">
        <v>0.058029999999999998</v>
      </c>
      <c r="R519" s="215">
        <f>Q519*H519</f>
        <v>0.058029999999999998</v>
      </c>
      <c r="S519" s="215">
        <v>0</v>
      </c>
      <c r="T519" s="216">
        <f>S519*H519</f>
        <v>0</v>
      </c>
      <c r="U519" s="40"/>
      <c r="V519" s="40"/>
      <c r="W519" s="40"/>
      <c r="X519" s="40"/>
      <c r="Y519" s="40"/>
      <c r="Z519" s="40"/>
      <c r="AA519" s="40"/>
      <c r="AB519" s="40"/>
      <c r="AC519" s="40"/>
      <c r="AD519" s="40"/>
      <c r="AE519" s="40"/>
      <c r="AR519" s="217" t="s">
        <v>168</v>
      </c>
      <c r="AT519" s="217" t="s">
        <v>163</v>
      </c>
      <c r="AU519" s="217" t="s">
        <v>87</v>
      </c>
      <c r="AY519" s="19" t="s">
        <v>161</v>
      </c>
      <c r="BE519" s="218">
        <f>IF(N519="základní",J519,0)</f>
        <v>0</v>
      </c>
      <c r="BF519" s="218">
        <f>IF(N519="snížená",J519,0)</f>
        <v>0</v>
      </c>
      <c r="BG519" s="218">
        <f>IF(N519="zákl. přenesená",J519,0)</f>
        <v>0</v>
      </c>
      <c r="BH519" s="218">
        <f>IF(N519="sníž. přenesená",J519,0)</f>
        <v>0</v>
      </c>
      <c r="BI519" s="218">
        <f>IF(N519="nulová",J519,0)</f>
        <v>0</v>
      </c>
      <c r="BJ519" s="19" t="s">
        <v>85</v>
      </c>
      <c r="BK519" s="218">
        <f>ROUND(I519*H519,2)</f>
        <v>0</v>
      </c>
      <c r="BL519" s="19" t="s">
        <v>168</v>
      </c>
      <c r="BM519" s="217" t="s">
        <v>1820</v>
      </c>
    </row>
    <row r="520" s="2" customFormat="1">
      <c r="A520" s="40"/>
      <c r="B520" s="41"/>
      <c r="C520" s="42"/>
      <c r="D520" s="219" t="s">
        <v>170</v>
      </c>
      <c r="E520" s="42"/>
      <c r="F520" s="220" t="s">
        <v>1821</v>
      </c>
      <c r="G520" s="42"/>
      <c r="H520" s="42"/>
      <c r="I520" s="221"/>
      <c r="J520" s="42"/>
      <c r="K520" s="42"/>
      <c r="L520" s="46"/>
      <c r="M520" s="222"/>
      <c r="N520" s="223"/>
      <c r="O520" s="86"/>
      <c r="P520" s="86"/>
      <c r="Q520" s="86"/>
      <c r="R520" s="86"/>
      <c r="S520" s="86"/>
      <c r="T520" s="87"/>
      <c r="U520" s="40"/>
      <c r="V520" s="40"/>
      <c r="W520" s="40"/>
      <c r="X520" s="40"/>
      <c r="Y520" s="40"/>
      <c r="Z520" s="40"/>
      <c r="AA520" s="40"/>
      <c r="AB520" s="40"/>
      <c r="AC520" s="40"/>
      <c r="AD520" s="40"/>
      <c r="AE520" s="40"/>
      <c r="AT520" s="19" t="s">
        <v>170</v>
      </c>
      <c r="AU520" s="19" t="s">
        <v>87</v>
      </c>
    </row>
    <row r="521" s="2" customFormat="1">
      <c r="A521" s="40"/>
      <c r="B521" s="41"/>
      <c r="C521" s="42"/>
      <c r="D521" s="224" t="s">
        <v>172</v>
      </c>
      <c r="E521" s="42"/>
      <c r="F521" s="225" t="s">
        <v>1822</v>
      </c>
      <c r="G521" s="42"/>
      <c r="H521" s="42"/>
      <c r="I521" s="221"/>
      <c r="J521" s="42"/>
      <c r="K521" s="42"/>
      <c r="L521" s="46"/>
      <c r="M521" s="222"/>
      <c r="N521" s="223"/>
      <c r="O521" s="86"/>
      <c r="P521" s="86"/>
      <c r="Q521" s="86"/>
      <c r="R521" s="86"/>
      <c r="S521" s="86"/>
      <c r="T521" s="87"/>
      <c r="U521" s="40"/>
      <c r="V521" s="40"/>
      <c r="W521" s="40"/>
      <c r="X521" s="40"/>
      <c r="Y521" s="40"/>
      <c r="Z521" s="40"/>
      <c r="AA521" s="40"/>
      <c r="AB521" s="40"/>
      <c r="AC521" s="40"/>
      <c r="AD521" s="40"/>
      <c r="AE521" s="40"/>
      <c r="AT521" s="19" t="s">
        <v>172</v>
      </c>
      <c r="AU521" s="19" t="s">
        <v>87</v>
      </c>
    </row>
    <row r="522" s="13" customFormat="1">
      <c r="A522" s="13"/>
      <c r="B522" s="226"/>
      <c r="C522" s="227"/>
      <c r="D522" s="224" t="s">
        <v>174</v>
      </c>
      <c r="E522" s="228" t="s">
        <v>21</v>
      </c>
      <c r="F522" s="229" t="s">
        <v>1823</v>
      </c>
      <c r="G522" s="227"/>
      <c r="H522" s="230">
        <v>1</v>
      </c>
      <c r="I522" s="231"/>
      <c r="J522" s="227"/>
      <c r="K522" s="227"/>
      <c r="L522" s="232"/>
      <c r="M522" s="233"/>
      <c r="N522" s="234"/>
      <c r="O522" s="234"/>
      <c r="P522" s="234"/>
      <c r="Q522" s="234"/>
      <c r="R522" s="234"/>
      <c r="S522" s="234"/>
      <c r="T522" s="235"/>
      <c r="U522" s="13"/>
      <c r="V522" s="13"/>
      <c r="W522" s="13"/>
      <c r="X522" s="13"/>
      <c r="Y522" s="13"/>
      <c r="Z522" s="13"/>
      <c r="AA522" s="13"/>
      <c r="AB522" s="13"/>
      <c r="AC522" s="13"/>
      <c r="AD522" s="13"/>
      <c r="AE522" s="13"/>
      <c r="AT522" s="236" t="s">
        <v>174</v>
      </c>
      <c r="AU522" s="236" t="s">
        <v>87</v>
      </c>
      <c r="AV522" s="13" t="s">
        <v>87</v>
      </c>
      <c r="AW522" s="13" t="s">
        <v>38</v>
      </c>
      <c r="AX522" s="13" t="s">
        <v>85</v>
      </c>
      <c r="AY522" s="236" t="s">
        <v>161</v>
      </c>
    </row>
    <row r="523" s="2" customFormat="1" ht="24.15" customHeight="1">
      <c r="A523" s="40"/>
      <c r="B523" s="41"/>
      <c r="C523" s="206" t="s">
        <v>615</v>
      </c>
      <c r="D523" s="206" t="s">
        <v>163</v>
      </c>
      <c r="E523" s="207" t="s">
        <v>1824</v>
      </c>
      <c r="F523" s="208" t="s">
        <v>1825</v>
      </c>
      <c r="G523" s="209" t="s">
        <v>232</v>
      </c>
      <c r="H523" s="210">
        <v>1</v>
      </c>
      <c r="I523" s="211"/>
      <c r="J523" s="212">
        <f>ROUND(I523*H523,2)</f>
        <v>0</v>
      </c>
      <c r="K523" s="208" t="s">
        <v>167</v>
      </c>
      <c r="L523" s="46"/>
      <c r="M523" s="213" t="s">
        <v>21</v>
      </c>
      <c r="N523" s="214" t="s">
        <v>48</v>
      </c>
      <c r="O523" s="86"/>
      <c r="P523" s="215">
        <f>O523*H523</f>
        <v>0</v>
      </c>
      <c r="Q523" s="215">
        <v>0.01136</v>
      </c>
      <c r="R523" s="215">
        <f>Q523*H523</f>
        <v>0.01136</v>
      </c>
      <c r="S523" s="215">
        <v>0</v>
      </c>
      <c r="T523" s="216">
        <f>S523*H523</f>
        <v>0</v>
      </c>
      <c r="U523" s="40"/>
      <c r="V523" s="40"/>
      <c r="W523" s="40"/>
      <c r="X523" s="40"/>
      <c r="Y523" s="40"/>
      <c r="Z523" s="40"/>
      <c r="AA523" s="40"/>
      <c r="AB523" s="40"/>
      <c r="AC523" s="40"/>
      <c r="AD523" s="40"/>
      <c r="AE523" s="40"/>
      <c r="AR523" s="217" t="s">
        <v>168</v>
      </c>
      <c r="AT523" s="217" t="s">
        <v>163</v>
      </c>
      <c r="AU523" s="217" t="s">
        <v>87</v>
      </c>
      <c r="AY523" s="19" t="s">
        <v>161</v>
      </c>
      <c r="BE523" s="218">
        <f>IF(N523="základní",J523,0)</f>
        <v>0</v>
      </c>
      <c r="BF523" s="218">
        <f>IF(N523="snížená",J523,0)</f>
        <v>0</v>
      </c>
      <c r="BG523" s="218">
        <f>IF(N523="zákl. přenesená",J523,0)</f>
        <v>0</v>
      </c>
      <c r="BH523" s="218">
        <f>IF(N523="sníž. přenesená",J523,0)</f>
        <v>0</v>
      </c>
      <c r="BI523" s="218">
        <f>IF(N523="nulová",J523,0)</f>
        <v>0</v>
      </c>
      <c r="BJ523" s="19" t="s">
        <v>85</v>
      </c>
      <c r="BK523" s="218">
        <f>ROUND(I523*H523,2)</f>
        <v>0</v>
      </c>
      <c r="BL523" s="19" t="s">
        <v>168</v>
      </c>
      <c r="BM523" s="217" t="s">
        <v>1826</v>
      </c>
    </row>
    <row r="524" s="2" customFormat="1">
      <c r="A524" s="40"/>
      <c r="B524" s="41"/>
      <c r="C524" s="42"/>
      <c r="D524" s="219" t="s">
        <v>170</v>
      </c>
      <c r="E524" s="42"/>
      <c r="F524" s="220" t="s">
        <v>1827</v>
      </c>
      <c r="G524" s="42"/>
      <c r="H524" s="42"/>
      <c r="I524" s="221"/>
      <c r="J524" s="42"/>
      <c r="K524" s="42"/>
      <c r="L524" s="46"/>
      <c r="M524" s="222"/>
      <c r="N524" s="223"/>
      <c r="O524" s="86"/>
      <c r="P524" s="86"/>
      <c r="Q524" s="86"/>
      <c r="R524" s="86"/>
      <c r="S524" s="86"/>
      <c r="T524" s="87"/>
      <c r="U524" s="40"/>
      <c r="V524" s="40"/>
      <c r="W524" s="40"/>
      <c r="X524" s="40"/>
      <c r="Y524" s="40"/>
      <c r="Z524" s="40"/>
      <c r="AA524" s="40"/>
      <c r="AB524" s="40"/>
      <c r="AC524" s="40"/>
      <c r="AD524" s="40"/>
      <c r="AE524" s="40"/>
      <c r="AT524" s="19" t="s">
        <v>170</v>
      </c>
      <c r="AU524" s="19" t="s">
        <v>87</v>
      </c>
    </row>
    <row r="525" s="2" customFormat="1">
      <c r="A525" s="40"/>
      <c r="B525" s="41"/>
      <c r="C525" s="42"/>
      <c r="D525" s="224" t="s">
        <v>172</v>
      </c>
      <c r="E525" s="42"/>
      <c r="F525" s="225" t="s">
        <v>1822</v>
      </c>
      <c r="G525" s="42"/>
      <c r="H525" s="42"/>
      <c r="I525" s="221"/>
      <c r="J525" s="42"/>
      <c r="K525" s="42"/>
      <c r="L525" s="46"/>
      <c r="M525" s="222"/>
      <c r="N525" s="223"/>
      <c r="O525" s="86"/>
      <c r="P525" s="86"/>
      <c r="Q525" s="86"/>
      <c r="R525" s="86"/>
      <c r="S525" s="86"/>
      <c r="T525" s="87"/>
      <c r="U525" s="40"/>
      <c r="V525" s="40"/>
      <c r="W525" s="40"/>
      <c r="X525" s="40"/>
      <c r="Y525" s="40"/>
      <c r="Z525" s="40"/>
      <c r="AA525" s="40"/>
      <c r="AB525" s="40"/>
      <c r="AC525" s="40"/>
      <c r="AD525" s="40"/>
      <c r="AE525" s="40"/>
      <c r="AT525" s="19" t="s">
        <v>172</v>
      </c>
      <c r="AU525" s="19" t="s">
        <v>87</v>
      </c>
    </row>
    <row r="526" s="13" customFormat="1">
      <c r="A526" s="13"/>
      <c r="B526" s="226"/>
      <c r="C526" s="227"/>
      <c r="D526" s="224" t="s">
        <v>174</v>
      </c>
      <c r="E526" s="228" t="s">
        <v>21</v>
      </c>
      <c r="F526" s="229" t="s">
        <v>1823</v>
      </c>
      <c r="G526" s="227"/>
      <c r="H526" s="230">
        <v>1</v>
      </c>
      <c r="I526" s="231"/>
      <c r="J526" s="227"/>
      <c r="K526" s="227"/>
      <c r="L526" s="232"/>
      <c r="M526" s="233"/>
      <c r="N526" s="234"/>
      <c r="O526" s="234"/>
      <c r="P526" s="234"/>
      <c r="Q526" s="234"/>
      <c r="R526" s="234"/>
      <c r="S526" s="234"/>
      <c r="T526" s="235"/>
      <c r="U526" s="13"/>
      <c r="V526" s="13"/>
      <c r="W526" s="13"/>
      <c r="X526" s="13"/>
      <c r="Y526" s="13"/>
      <c r="Z526" s="13"/>
      <c r="AA526" s="13"/>
      <c r="AB526" s="13"/>
      <c r="AC526" s="13"/>
      <c r="AD526" s="13"/>
      <c r="AE526" s="13"/>
      <c r="AT526" s="236" t="s">
        <v>174</v>
      </c>
      <c r="AU526" s="236" t="s">
        <v>87</v>
      </c>
      <c r="AV526" s="13" t="s">
        <v>87</v>
      </c>
      <c r="AW526" s="13" t="s">
        <v>38</v>
      </c>
      <c r="AX526" s="13" t="s">
        <v>85</v>
      </c>
      <c r="AY526" s="236" t="s">
        <v>161</v>
      </c>
    </row>
    <row r="527" s="2" customFormat="1" ht="24.15" customHeight="1">
      <c r="A527" s="40"/>
      <c r="B527" s="41"/>
      <c r="C527" s="206" t="s">
        <v>620</v>
      </c>
      <c r="D527" s="206" t="s">
        <v>163</v>
      </c>
      <c r="E527" s="207" t="s">
        <v>1828</v>
      </c>
      <c r="F527" s="208" t="s">
        <v>1829</v>
      </c>
      <c r="G527" s="209" t="s">
        <v>232</v>
      </c>
      <c r="H527" s="210">
        <v>1</v>
      </c>
      <c r="I527" s="211"/>
      <c r="J527" s="212">
        <f>ROUND(I527*H527,2)</f>
        <v>0</v>
      </c>
      <c r="K527" s="208" t="s">
        <v>167</v>
      </c>
      <c r="L527" s="46"/>
      <c r="M527" s="213" t="s">
        <v>21</v>
      </c>
      <c r="N527" s="214" t="s">
        <v>48</v>
      </c>
      <c r="O527" s="86"/>
      <c r="P527" s="215">
        <f>O527*H527</f>
        <v>0</v>
      </c>
      <c r="Q527" s="215">
        <v>0.0020300000000000001</v>
      </c>
      <c r="R527" s="215">
        <f>Q527*H527</f>
        <v>0.0020300000000000001</v>
      </c>
      <c r="S527" s="215">
        <v>0</v>
      </c>
      <c r="T527" s="216">
        <f>S527*H527</f>
        <v>0</v>
      </c>
      <c r="U527" s="40"/>
      <c r="V527" s="40"/>
      <c r="W527" s="40"/>
      <c r="X527" s="40"/>
      <c r="Y527" s="40"/>
      <c r="Z527" s="40"/>
      <c r="AA527" s="40"/>
      <c r="AB527" s="40"/>
      <c r="AC527" s="40"/>
      <c r="AD527" s="40"/>
      <c r="AE527" s="40"/>
      <c r="AR527" s="217" t="s">
        <v>168</v>
      </c>
      <c r="AT527" s="217" t="s">
        <v>163</v>
      </c>
      <c r="AU527" s="217" t="s">
        <v>87</v>
      </c>
      <c r="AY527" s="19" t="s">
        <v>161</v>
      </c>
      <c r="BE527" s="218">
        <f>IF(N527="základní",J527,0)</f>
        <v>0</v>
      </c>
      <c r="BF527" s="218">
        <f>IF(N527="snížená",J527,0)</f>
        <v>0</v>
      </c>
      <c r="BG527" s="218">
        <f>IF(N527="zákl. přenesená",J527,0)</f>
        <v>0</v>
      </c>
      <c r="BH527" s="218">
        <f>IF(N527="sníž. přenesená",J527,0)</f>
        <v>0</v>
      </c>
      <c r="BI527" s="218">
        <f>IF(N527="nulová",J527,0)</f>
        <v>0</v>
      </c>
      <c r="BJ527" s="19" t="s">
        <v>85</v>
      </c>
      <c r="BK527" s="218">
        <f>ROUND(I527*H527,2)</f>
        <v>0</v>
      </c>
      <c r="BL527" s="19" t="s">
        <v>168</v>
      </c>
      <c r="BM527" s="217" t="s">
        <v>1830</v>
      </c>
    </row>
    <row r="528" s="2" customFormat="1">
      <c r="A528" s="40"/>
      <c r="B528" s="41"/>
      <c r="C528" s="42"/>
      <c r="D528" s="219" t="s">
        <v>170</v>
      </c>
      <c r="E528" s="42"/>
      <c r="F528" s="220" t="s">
        <v>1831</v>
      </c>
      <c r="G528" s="42"/>
      <c r="H528" s="42"/>
      <c r="I528" s="221"/>
      <c r="J528" s="42"/>
      <c r="K528" s="42"/>
      <c r="L528" s="46"/>
      <c r="M528" s="222"/>
      <c r="N528" s="223"/>
      <c r="O528" s="86"/>
      <c r="P528" s="86"/>
      <c r="Q528" s="86"/>
      <c r="R528" s="86"/>
      <c r="S528" s="86"/>
      <c r="T528" s="87"/>
      <c r="U528" s="40"/>
      <c r="V528" s="40"/>
      <c r="W528" s="40"/>
      <c r="X528" s="40"/>
      <c r="Y528" s="40"/>
      <c r="Z528" s="40"/>
      <c r="AA528" s="40"/>
      <c r="AB528" s="40"/>
      <c r="AC528" s="40"/>
      <c r="AD528" s="40"/>
      <c r="AE528" s="40"/>
      <c r="AT528" s="19" t="s">
        <v>170</v>
      </c>
      <c r="AU528" s="19" t="s">
        <v>87</v>
      </c>
    </row>
    <row r="529" s="2" customFormat="1">
      <c r="A529" s="40"/>
      <c r="B529" s="41"/>
      <c r="C529" s="42"/>
      <c r="D529" s="224" t="s">
        <v>172</v>
      </c>
      <c r="E529" s="42"/>
      <c r="F529" s="225" t="s">
        <v>1822</v>
      </c>
      <c r="G529" s="42"/>
      <c r="H529" s="42"/>
      <c r="I529" s="221"/>
      <c r="J529" s="42"/>
      <c r="K529" s="42"/>
      <c r="L529" s="46"/>
      <c r="M529" s="222"/>
      <c r="N529" s="223"/>
      <c r="O529" s="86"/>
      <c r="P529" s="86"/>
      <c r="Q529" s="86"/>
      <c r="R529" s="86"/>
      <c r="S529" s="86"/>
      <c r="T529" s="87"/>
      <c r="U529" s="40"/>
      <c r="V529" s="40"/>
      <c r="W529" s="40"/>
      <c r="X529" s="40"/>
      <c r="Y529" s="40"/>
      <c r="Z529" s="40"/>
      <c r="AA529" s="40"/>
      <c r="AB529" s="40"/>
      <c r="AC529" s="40"/>
      <c r="AD529" s="40"/>
      <c r="AE529" s="40"/>
      <c r="AT529" s="19" t="s">
        <v>172</v>
      </c>
      <c r="AU529" s="19" t="s">
        <v>87</v>
      </c>
    </row>
    <row r="530" s="13" customFormat="1">
      <c r="A530" s="13"/>
      <c r="B530" s="226"/>
      <c r="C530" s="227"/>
      <c r="D530" s="224" t="s">
        <v>174</v>
      </c>
      <c r="E530" s="228" t="s">
        <v>21</v>
      </c>
      <c r="F530" s="229" t="s">
        <v>1823</v>
      </c>
      <c r="G530" s="227"/>
      <c r="H530" s="230">
        <v>1</v>
      </c>
      <c r="I530" s="231"/>
      <c r="J530" s="227"/>
      <c r="K530" s="227"/>
      <c r="L530" s="232"/>
      <c r="M530" s="233"/>
      <c r="N530" s="234"/>
      <c r="O530" s="234"/>
      <c r="P530" s="234"/>
      <c r="Q530" s="234"/>
      <c r="R530" s="234"/>
      <c r="S530" s="234"/>
      <c r="T530" s="235"/>
      <c r="U530" s="13"/>
      <c r="V530" s="13"/>
      <c r="W530" s="13"/>
      <c r="X530" s="13"/>
      <c r="Y530" s="13"/>
      <c r="Z530" s="13"/>
      <c r="AA530" s="13"/>
      <c r="AB530" s="13"/>
      <c r="AC530" s="13"/>
      <c r="AD530" s="13"/>
      <c r="AE530" s="13"/>
      <c r="AT530" s="236" t="s">
        <v>174</v>
      </c>
      <c r="AU530" s="236" t="s">
        <v>87</v>
      </c>
      <c r="AV530" s="13" t="s">
        <v>87</v>
      </c>
      <c r="AW530" s="13" t="s">
        <v>38</v>
      </c>
      <c r="AX530" s="13" t="s">
        <v>85</v>
      </c>
      <c r="AY530" s="236" t="s">
        <v>161</v>
      </c>
    </row>
    <row r="531" s="2" customFormat="1" ht="21.75" customHeight="1">
      <c r="A531" s="40"/>
      <c r="B531" s="41"/>
      <c r="C531" s="206" t="s">
        <v>626</v>
      </c>
      <c r="D531" s="206" t="s">
        <v>163</v>
      </c>
      <c r="E531" s="207" t="s">
        <v>1832</v>
      </c>
      <c r="F531" s="208" t="s">
        <v>1833</v>
      </c>
      <c r="G531" s="209" t="s">
        <v>956</v>
      </c>
      <c r="H531" s="210">
        <v>0.11799999999999999</v>
      </c>
      <c r="I531" s="211"/>
      <c r="J531" s="212">
        <f>ROUND(I531*H531,2)</f>
        <v>0</v>
      </c>
      <c r="K531" s="208" t="s">
        <v>167</v>
      </c>
      <c r="L531" s="46"/>
      <c r="M531" s="213" t="s">
        <v>21</v>
      </c>
      <c r="N531" s="214" t="s">
        <v>48</v>
      </c>
      <c r="O531" s="86"/>
      <c r="P531" s="215">
        <f>O531*H531</f>
        <v>0</v>
      </c>
      <c r="Q531" s="215">
        <v>0</v>
      </c>
      <c r="R531" s="215">
        <f>Q531*H531</f>
        <v>0</v>
      </c>
      <c r="S531" s="215">
        <v>0</v>
      </c>
      <c r="T531" s="216">
        <f>S531*H531</f>
        <v>0</v>
      </c>
      <c r="U531" s="40"/>
      <c r="V531" s="40"/>
      <c r="W531" s="40"/>
      <c r="X531" s="40"/>
      <c r="Y531" s="40"/>
      <c r="Z531" s="40"/>
      <c r="AA531" s="40"/>
      <c r="AB531" s="40"/>
      <c r="AC531" s="40"/>
      <c r="AD531" s="40"/>
      <c r="AE531" s="40"/>
      <c r="AR531" s="217" t="s">
        <v>168</v>
      </c>
      <c r="AT531" s="217" t="s">
        <v>163</v>
      </c>
      <c r="AU531" s="217" t="s">
        <v>87</v>
      </c>
      <c r="AY531" s="19" t="s">
        <v>161</v>
      </c>
      <c r="BE531" s="218">
        <f>IF(N531="základní",J531,0)</f>
        <v>0</v>
      </c>
      <c r="BF531" s="218">
        <f>IF(N531="snížená",J531,0)</f>
        <v>0</v>
      </c>
      <c r="BG531" s="218">
        <f>IF(N531="zákl. přenesená",J531,0)</f>
        <v>0</v>
      </c>
      <c r="BH531" s="218">
        <f>IF(N531="sníž. přenesená",J531,0)</f>
        <v>0</v>
      </c>
      <c r="BI531" s="218">
        <f>IF(N531="nulová",J531,0)</f>
        <v>0</v>
      </c>
      <c r="BJ531" s="19" t="s">
        <v>85</v>
      </c>
      <c r="BK531" s="218">
        <f>ROUND(I531*H531,2)</f>
        <v>0</v>
      </c>
      <c r="BL531" s="19" t="s">
        <v>168</v>
      </c>
      <c r="BM531" s="217" t="s">
        <v>1834</v>
      </c>
    </row>
    <row r="532" s="2" customFormat="1">
      <c r="A532" s="40"/>
      <c r="B532" s="41"/>
      <c r="C532" s="42"/>
      <c r="D532" s="219" t="s">
        <v>170</v>
      </c>
      <c r="E532" s="42"/>
      <c r="F532" s="220" t="s">
        <v>1835</v>
      </c>
      <c r="G532" s="42"/>
      <c r="H532" s="42"/>
      <c r="I532" s="221"/>
      <c r="J532" s="42"/>
      <c r="K532" s="42"/>
      <c r="L532" s="46"/>
      <c r="M532" s="222"/>
      <c r="N532" s="223"/>
      <c r="O532" s="86"/>
      <c r="P532" s="86"/>
      <c r="Q532" s="86"/>
      <c r="R532" s="86"/>
      <c r="S532" s="86"/>
      <c r="T532" s="87"/>
      <c r="U532" s="40"/>
      <c r="V532" s="40"/>
      <c r="W532" s="40"/>
      <c r="X532" s="40"/>
      <c r="Y532" s="40"/>
      <c r="Z532" s="40"/>
      <c r="AA532" s="40"/>
      <c r="AB532" s="40"/>
      <c r="AC532" s="40"/>
      <c r="AD532" s="40"/>
      <c r="AE532" s="40"/>
      <c r="AT532" s="19" t="s">
        <v>170</v>
      </c>
      <c r="AU532" s="19" t="s">
        <v>87</v>
      </c>
    </row>
    <row r="533" s="13" customFormat="1">
      <c r="A533" s="13"/>
      <c r="B533" s="226"/>
      <c r="C533" s="227"/>
      <c r="D533" s="224" t="s">
        <v>174</v>
      </c>
      <c r="E533" s="228" t="s">
        <v>21</v>
      </c>
      <c r="F533" s="229" t="s">
        <v>1836</v>
      </c>
      <c r="G533" s="227"/>
      <c r="H533" s="230">
        <v>0.11799999999999999</v>
      </c>
      <c r="I533" s="231"/>
      <c r="J533" s="227"/>
      <c r="K533" s="227"/>
      <c r="L533" s="232"/>
      <c r="M533" s="233"/>
      <c r="N533" s="234"/>
      <c r="O533" s="234"/>
      <c r="P533" s="234"/>
      <c r="Q533" s="234"/>
      <c r="R533" s="234"/>
      <c r="S533" s="234"/>
      <c r="T533" s="235"/>
      <c r="U533" s="13"/>
      <c r="V533" s="13"/>
      <c r="W533" s="13"/>
      <c r="X533" s="13"/>
      <c r="Y533" s="13"/>
      <c r="Z533" s="13"/>
      <c r="AA533" s="13"/>
      <c r="AB533" s="13"/>
      <c r="AC533" s="13"/>
      <c r="AD533" s="13"/>
      <c r="AE533" s="13"/>
      <c r="AT533" s="236" t="s">
        <v>174</v>
      </c>
      <c r="AU533" s="236" t="s">
        <v>87</v>
      </c>
      <c r="AV533" s="13" t="s">
        <v>87</v>
      </c>
      <c r="AW533" s="13" t="s">
        <v>38</v>
      </c>
      <c r="AX533" s="13" t="s">
        <v>85</v>
      </c>
      <c r="AY533" s="236" t="s">
        <v>161</v>
      </c>
    </row>
    <row r="534" s="2" customFormat="1" ht="16.5" customHeight="1">
      <c r="A534" s="40"/>
      <c r="B534" s="41"/>
      <c r="C534" s="206" t="s">
        <v>635</v>
      </c>
      <c r="D534" s="206" t="s">
        <v>163</v>
      </c>
      <c r="E534" s="207" t="s">
        <v>1837</v>
      </c>
      <c r="F534" s="208" t="s">
        <v>1838</v>
      </c>
      <c r="G534" s="209" t="s">
        <v>956</v>
      </c>
      <c r="H534" s="210">
        <v>11.84</v>
      </c>
      <c r="I534" s="211"/>
      <c r="J534" s="212">
        <f>ROUND(I534*H534,2)</f>
        <v>0</v>
      </c>
      <c r="K534" s="208" t="s">
        <v>167</v>
      </c>
      <c r="L534" s="46"/>
      <c r="M534" s="213" t="s">
        <v>21</v>
      </c>
      <c r="N534" s="214" t="s">
        <v>48</v>
      </c>
      <c r="O534" s="86"/>
      <c r="P534" s="215">
        <f>O534*H534</f>
        <v>0</v>
      </c>
      <c r="Q534" s="215">
        <v>0</v>
      </c>
      <c r="R534" s="215">
        <f>Q534*H534</f>
        <v>0</v>
      </c>
      <c r="S534" s="215">
        <v>0</v>
      </c>
      <c r="T534" s="216">
        <f>S534*H534</f>
        <v>0</v>
      </c>
      <c r="U534" s="40"/>
      <c r="V534" s="40"/>
      <c r="W534" s="40"/>
      <c r="X534" s="40"/>
      <c r="Y534" s="40"/>
      <c r="Z534" s="40"/>
      <c r="AA534" s="40"/>
      <c r="AB534" s="40"/>
      <c r="AC534" s="40"/>
      <c r="AD534" s="40"/>
      <c r="AE534" s="40"/>
      <c r="AR534" s="217" t="s">
        <v>168</v>
      </c>
      <c r="AT534" s="217" t="s">
        <v>163</v>
      </c>
      <c r="AU534" s="217" t="s">
        <v>87</v>
      </c>
      <c r="AY534" s="19" t="s">
        <v>161</v>
      </c>
      <c r="BE534" s="218">
        <f>IF(N534="základní",J534,0)</f>
        <v>0</v>
      </c>
      <c r="BF534" s="218">
        <f>IF(N534="snížená",J534,0)</f>
        <v>0</v>
      </c>
      <c r="BG534" s="218">
        <f>IF(N534="zákl. přenesená",J534,0)</f>
        <v>0</v>
      </c>
      <c r="BH534" s="218">
        <f>IF(N534="sníž. přenesená",J534,0)</f>
        <v>0</v>
      </c>
      <c r="BI534" s="218">
        <f>IF(N534="nulová",J534,0)</f>
        <v>0</v>
      </c>
      <c r="BJ534" s="19" t="s">
        <v>85</v>
      </c>
      <c r="BK534" s="218">
        <f>ROUND(I534*H534,2)</f>
        <v>0</v>
      </c>
      <c r="BL534" s="19" t="s">
        <v>168</v>
      </c>
      <c r="BM534" s="217" t="s">
        <v>1839</v>
      </c>
    </row>
    <row r="535" s="2" customFormat="1">
      <c r="A535" s="40"/>
      <c r="B535" s="41"/>
      <c r="C535" s="42"/>
      <c r="D535" s="219" t="s">
        <v>170</v>
      </c>
      <c r="E535" s="42"/>
      <c r="F535" s="220" t="s">
        <v>1840</v>
      </c>
      <c r="G535" s="42"/>
      <c r="H535" s="42"/>
      <c r="I535" s="221"/>
      <c r="J535" s="42"/>
      <c r="K535" s="42"/>
      <c r="L535" s="46"/>
      <c r="M535" s="222"/>
      <c r="N535" s="223"/>
      <c r="O535" s="86"/>
      <c r="P535" s="86"/>
      <c r="Q535" s="86"/>
      <c r="R535" s="86"/>
      <c r="S535" s="86"/>
      <c r="T535" s="87"/>
      <c r="U535" s="40"/>
      <c r="V535" s="40"/>
      <c r="W535" s="40"/>
      <c r="X535" s="40"/>
      <c r="Y535" s="40"/>
      <c r="Z535" s="40"/>
      <c r="AA535" s="40"/>
      <c r="AB535" s="40"/>
      <c r="AC535" s="40"/>
      <c r="AD535" s="40"/>
      <c r="AE535" s="40"/>
      <c r="AT535" s="19" t="s">
        <v>170</v>
      </c>
      <c r="AU535" s="19" t="s">
        <v>87</v>
      </c>
    </row>
    <row r="536" s="2" customFormat="1">
      <c r="A536" s="40"/>
      <c r="B536" s="41"/>
      <c r="C536" s="42"/>
      <c r="D536" s="224" t="s">
        <v>172</v>
      </c>
      <c r="E536" s="42"/>
      <c r="F536" s="225" t="s">
        <v>1841</v>
      </c>
      <c r="G536" s="42"/>
      <c r="H536" s="42"/>
      <c r="I536" s="221"/>
      <c r="J536" s="42"/>
      <c r="K536" s="42"/>
      <c r="L536" s="46"/>
      <c r="M536" s="222"/>
      <c r="N536" s="223"/>
      <c r="O536" s="86"/>
      <c r="P536" s="86"/>
      <c r="Q536" s="86"/>
      <c r="R536" s="86"/>
      <c r="S536" s="86"/>
      <c r="T536" s="87"/>
      <c r="U536" s="40"/>
      <c r="V536" s="40"/>
      <c r="W536" s="40"/>
      <c r="X536" s="40"/>
      <c r="Y536" s="40"/>
      <c r="Z536" s="40"/>
      <c r="AA536" s="40"/>
      <c r="AB536" s="40"/>
      <c r="AC536" s="40"/>
      <c r="AD536" s="40"/>
      <c r="AE536" s="40"/>
      <c r="AT536" s="19" t="s">
        <v>172</v>
      </c>
      <c r="AU536" s="19" t="s">
        <v>87</v>
      </c>
    </row>
    <row r="537" s="13" customFormat="1">
      <c r="A537" s="13"/>
      <c r="B537" s="226"/>
      <c r="C537" s="227"/>
      <c r="D537" s="224" t="s">
        <v>174</v>
      </c>
      <c r="E537" s="228" t="s">
        <v>21</v>
      </c>
      <c r="F537" s="229" t="s">
        <v>1842</v>
      </c>
      <c r="G537" s="227"/>
      <c r="H537" s="230">
        <v>10.539999999999999</v>
      </c>
      <c r="I537" s="231"/>
      <c r="J537" s="227"/>
      <c r="K537" s="227"/>
      <c r="L537" s="232"/>
      <c r="M537" s="233"/>
      <c r="N537" s="234"/>
      <c r="O537" s="234"/>
      <c r="P537" s="234"/>
      <c r="Q537" s="234"/>
      <c r="R537" s="234"/>
      <c r="S537" s="234"/>
      <c r="T537" s="235"/>
      <c r="U537" s="13"/>
      <c r="V537" s="13"/>
      <c r="W537" s="13"/>
      <c r="X537" s="13"/>
      <c r="Y537" s="13"/>
      <c r="Z537" s="13"/>
      <c r="AA537" s="13"/>
      <c r="AB537" s="13"/>
      <c r="AC537" s="13"/>
      <c r="AD537" s="13"/>
      <c r="AE537" s="13"/>
      <c r="AT537" s="236" t="s">
        <v>174</v>
      </c>
      <c r="AU537" s="236" t="s">
        <v>87</v>
      </c>
      <c r="AV537" s="13" t="s">
        <v>87</v>
      </c>
      <c r="AW537" s="13" t="s">
        <v>38</v>
      </c>
      <c r="AX537" s="13" t="s">
        <v>77</v>
      </c>
      <c r="AY537" s="236" t="s">
        <v>161</v>
      </c>
    </row>
    <row r="538" s="13" customFormat="1">
      <c r="A538" s="13"/>
      <c r="B538" s="226"/>
      <c r="C538" s="227"/>
      <c r="D538" s="224" t="s">
        <v>174</v>
      </c>
      <c r="E538" s="228" t="s">
        <v>21</v>
      </c>
      <c r="F538" s="229" t="s">
        <v>1843</v>
      </c>
      <c r="G538" s="227"/>
      <c r="H538" s="230">
        <v>1.3</v>
      </c>
      <c r="I538" s="231"/>
      <c r="J538" s="227"/>
      <c r="K538" s="227"/>
      <c r="L538" s="232"/>
      <c r="M538" s="233"/>
      <c r="N538" s="234"/>
      <c r="O538" s="234"/>
      <c r="P538" s="234"/>
      <c r="Q538" s="234"/>
      <c r="R538" s="234"/>
      <c r="S538" s="234"/>
      <c r="T538" s="235"/>
      <c r="U538" s="13"/>
      <c r="V538" s="13"/>
      <c r="W538" s="13"/>
      <c r="X538" s="13"/>
      <c r="Y538" s="13"/>
      <c r="Z538" s="13"/>
      <c r="AA538" s="13"/>
      <c r="AB538" s="13"/>
      <c r="AC538" s="13"/>
      <c r="AD538" s="13"/>
      <c r="AE538" s="13"/>
      <c r="AT538" s="236" t="s">
        <v>174</v>
      </c>
      <c r="AU538" s="236" t="s">
        <v>87</v>
      </c>
      <c r="AV538" s="13" t="s">
        <v>87</v>
      </c>
      <c r="AW538" s="13" t="s">
        <v>38</v>
      </c>
      <c r="AX538" s="13" t="s">
        <v>77</v>
      </c>
      <c r="AY538" s="236" t="s">
        <v>161</v>
      </c>
    </row>
    <row r="539" s="14" customFormat="1">
      <c r="A539" s="14"/>
      <c r="B539" s="237"/>
      <c r="C539" s="238"/>
      <c r="D539" s="224" t="s">
        <v>174</v>
      </c>
      <c r="E539" s="239" t="s">
        <v>21</v>
      </c>
      <c r="F539" s="240" t="s">
        <v>177</v>
      </c>
      <c r="G539" s="238"/>
      <c r="H539" s="241">
        <v>11.84</v>
      </c>
      <c r="I539" s="242"/>
      <c r="J539" s="238"/>
      <c r="K539" s="238"/>
      <c r="L539" s="243"/>
      <c r="M539" s="244"/>
      <c r="N539" s="245"/>
      <c r="O539" s="245"/>
      <c r="P539" s="245"/>
      <c r="Q539" s="245"/>
      <c r="R539" s="245"/>
      <c r="S539" s="245"/>
      <c r="T539" s="246"/>
      <c r="U539" s="14"/>
      <c r="V539" s="14"/>
      <c r="W539" s="14"/>
      <c r="X539" s="14"/>
      <c r="Y539" s="14"/>
      <c r="Z539" s="14"/>
      <c r="AA539" s="14"/>
      <c r="AB539" s="14"/>
      <c r="AC539" s="14"/>
      <c r="AD539" s="14"/>
      <c r="AE539" s="14"/>
      <c r="AT539" s="247" t="s">
        <v>174</v>
      </c>
      <c r="AU539" s="247" t="s">
        <v>87</v>
      </c>
      <c r="AV539" s="14" t="s">
        <v>168</v>
      </c>
      <c r="AW539" s="14" t="s">
        <v>38</v>
      </c>
      <c r="AX539" s="14" t="s">
        <v>85</v>
      </c>
      <c r="AY539" s="247" t="s">
        <v>161</v>
      </c>
    </row>
    <row r="540" s="2" customFormat="1" ht="16.5" customHeight="1">
      <c r="A540" s="40"/>
      <c r="B540" s="41"/>
      <c r="C540" s="206" t="s">
        <v>640</v>
      </c>
      <c r="D540" s="206" t="s">
        <v>163</v>
      </c>
      <c r="E540" s="207" t="s">
        <v>1844</v>
      </c>
      <c r="F540" s="208" t="s">
        <v>1845</v>
      </c>
      <c r="G540" s="209" t="s">
        <v>188</v>
      </c>
      <c r="H540" s="210">
        <v>1.155</v>
      </c>
      <c r="I540" s="211"/>
      <c r="J540" s="212">
        <f>ROUND(I540*H540,2)</f>
        <v>0</v>
      </c>
      <c r="K540" s="208" t="s">
        <v>167</v>
      </c>
      <c r="L540" s="46"/>
      <c r="M540" s="213" t="s">
        <v>21</v>
      </c>
      <c r="N540" s="214" t="s">
        <v>48</v>
      </c>
      <c r="O540" s="86"/>
      <c r="P540" s="215">
        <f>O540*H540</f>
        <v>0</v>
      </c>
      <c r="Q540" s="215">
        <v>0.0069100000000000003</v>
      </c>
      <c r="R540" s="215">
        <f>Q540*H540</f>
        <v>0.00798105</v>
      </c>
      <c r="S540" s="215">
        <v>0</v>
      </c>
      <c r="T540" s="216">
        <f>S540*H540</f>
        <v>0</v>
      </c>
      <c r="U540" s="40"/>
      <c r="V540" s="40"/>
      <c r="W540" s="40"/>
      <c r="X540" s="40"/>
      <c r="Y540" s="40"/>
      <c r="Z540" s="40"/>
      <c r="AA540" s="40"/>
      <c r="AB540" s="40"/>
      <c r="AC540" s="40"/>
      <c r="AD540" s="40"/>
      <c r="AE540" s="40"/>
      <c r="AR540" s="217" t="s">
        <v>168</v>
      </c>
      <c r="AT540" s="217" t="s">
        <v>163</v>
      </c>
      <c r="AU540" s="217" t="s">
        <v>87</v>
      </c>
      <c r="AY540" s="19" t="s">
        <v>161</v>
      </c>
      <c r="BE540" s="218">
        <f>IF(N540="základní",J540,0)</f>
        <v>0</v>
      </c>
      <c r="BF540" s="218">
        <f>IF(N540="snížená",J540,0)</f>
        <v>0</v>
      </c>
      <c r="BG540" s="218">
        <f>IF(N540="zákl. přenesená",J540,0)</f>
        <v>0</v>
      </c>
      <c r="BH540" s="218">
        <f>IF(N540="sníž. přenesená",J540,0)</f>
        <v>0</v>
      </c>
      <c r="BI540" s="218">
        <f>IF(N540="nulová",J540,0)</f>
        <v>0</v>
      </c>
      <c r="BJ540" s="19" t="s">
        <v>85</v>
      </c>
      <c r="BK540" s="218">
        <f>ROUND(I540*H540,2)</f>
        <v>0</v>
      </c>
      <c r="BL540" s="19" t="s">
        <v>168</v>
      </c>
      <c r="BM540" s="217" t="s">
        <v>1846</v>
      </c>
    </row>
    <row r="541" s="2" customFormat="1">
      <c r="A541" s="40"/>
      <c r="B541" s="41"/>
      <c r="C541" s="42"/>
      <c r="D541" s="219" t="s">
        <v>170</v>
      </c>
      <c r="E541" s="42"/>
      <c r="F541" s="220" t="s">
        <v>1847</v>
      </c>
      <c r="G541" s="42"/>
      <c r="H541" s="42"/>
      <c r="I541" s="221"/>
      <c r="J541" s="42"/>
      <c r="K541" s="42"/>
      <c r="L541" s="46"/>
      <c r="M541" s="222"/>
      <c r="N541" s="223"/>
      <c r="O541" s="86"/>
      <c r="P541" s="86"/>
      <c r="Q541" s="86"/>
      <c r="R541" s="86"/>
      <c r="S541" s="86"/>
      <c r="T541" s="87"/>
      <c r="U541" s="40"/>
      <c r="V541" s="40"/>
      <c r="W541" s="40"/>
      <c r="X541" s="40"/>
      <c r="Y541" s="40"/>
      <c r="Z541" s="40"/>
      <c r="AA541" s="40"/>
      <c r="AB541" s="40"/>
      <c r="AC541" s="40"/>
      <c r="AD541" s="40"/>
      <c r="AE541" s="40"/>
      <c r="AT541" s="19" t="s">
        <v>170</v>
      </c>
      <c r="AU541" s="19" t="s">
        <v>87</v>
      </c>
    </row>
    <row r="542" s="13" customFormat="1">
      <c r="A542" s="13"/>
      <c r="B542" s="226"/>
      <c r="C542" s="227"/>
      <c r="D542" s="224" t="s">
        <v>174</v>
      </c>
      <c r="E542" s="228" t="s">
        <v>21</v>
      </c>
      <c r="F542" s="229" t="s">
        <v>1848</v>
      </c>
      <c r="G542" s="227"/>
      <c r="H542" s="230">
        <v>1.155</v>
      </c>
      <c r="I542" s="231"/>
      <c r="J542" s="227"/>
      <c r="K542" s="227"/>
      <c r="L542" s="232"/>
      <c r="M542" s="233"/>
      <c r="N542" s="234"/>
      <c r="O542" s="234"/>
      <c r="P542" s="234"/>
      <c r="Q542" s="234"/>
      <c r="R542" s="234"/>
      <c r="S542" s="234"/>
      <c r="T542" s="235"/>
      <c r="U542" s="13"/>
      <c r="V542" s="13"/>
      <c r="W542" s="13"/>
      <c r="X542" s="13"/>
      <c r="Y542" s="13"/>
      <c r="Z542" s="13"/>
      <c r="AA542" s="13"/>
      <c r="AB542" s="13"/>
      <c r="AC542" s="13"/>
      <c r="AD542" s="13"/>
      <c r="AE542" s="13"/>
      <c r="AT542" s="236" t="s">
        <v>174</v>
      </c>
      <c r="AU542" s="236" t="s">
        <v>87</v>
      </c>
      <c r="AV542" s="13" t="s">
        <v>87</v>
      </c>
      <c r="AW542" s="13" t="s">
        <v>38</v>
      </c>
      <c r="AX542" s="13" t="s">
        <v>85</v>
      </c>
      <c r="AY542" s="236" t="s">
        <v>161</v>
      </c>
    </row>
    <row r="543" s="2" customFormat="1" ht="16.5" customHeight="1">
      <c r="A543" s="40"/>
      <c r="B543" s="41"/>
      <c r="C543" s="206" t="s">
        <v>645</v>
      </c>
      <c r="D543" s="206" t="s">
        <v>163</v>
      </c>
      <c r="E543" s="207" t="s">
        <v>1849</v>
      </c>
      <c r="F543" s="208" t="s">
        <v>1850</v>
      </c>
      <c r="G543" s="209" t="s">
        <v>188</v>
      </c>
      <c r="H543" s="210">
        <v>1.155</v>
      </c>
      <c r="I543" s="211"/>
      <c r="J543" s="212">
        <f>ROUND(I543*H543,2)</f>
        <v>0</v>
      </c>
      <c r="K543" s="208" t="s">
        <v>167</v>
      </c>
      <c r="L543" s="46"/>
      <c r="M543" s="213" t="s">
        <v>21</v>
      </c>
      <c r="N543" s="214" t="s">
        <v>48</v>
      </c>
      <c r="O543" s="86"/>
      <c r="P543" s="215">
        <f>O543*H543</f>
        <v>0</v>
      </c>
      <c r="Q543" s="215">
        <v>0</v>
      </c>
      <c r="R543" s="215">
        <f>Q543*H543</f>
        <v>0</v>
      </c>
      <c r="S543" s="215">
        <v>0</v>
      </c>
      <c r="T543" s="216">
        <f>S543*H543</f>
        <v>0</v>
      </c>
      <c r="U543" s="40"/>
      <c r="V543" s="40"/>
      <c r="W543" s="40"/>
      <c r="X543" s="40"/>
      <c r="Y543" s="40"/>
      <c r="Z543" s="40"/>
      <c r="AA543" s="40"/>
      <c r="AB543" s="40"/>
      <c r="AC543" s="40"/>
      <c r="AD543" s="40"/>
      <c r="AE543" s="40"/>
      <c r="AR543" s="217" t="s">
        <v>168</v>
      </c>
      <c r="AT543" s="217" t="s">
        <v>163</v>
      </c>
      <c r="AU543" s="217" t="s">
        <v>87</v>
      </c>
      <c r="AY543" s="19" t="s">
        <v>161</v>
      </c>
      <c r="BE543" s="218">
        <f>IF(N543="základní",J543,0)</f>
        <v>0</v>
      </c>
      <c r="BF543" s="218">
        <f>IF(N543="snížená",J543,0)</f>
        <v>0</v>
      </c>
      <c r="BG543" s="218">
        <f>IF(N543="zákl. přenesená",J543,0)</f>
        <v>0</v>
      </c>
      <c r="BH543" s="218">
        <f>IF(N543="sníž. přenesená",J543,0)</f>
        <v>0</v>
      </c>
      <c r="BI543" s="218">
        <f>IF(N543="nulová",J543,0)</f>
        <v>0</v>
      </c>
      <c r="BJ543" s="19" t="s">
        <v>85</v>
      </c>
      <c r="BK543" s="218">
        <f>ROUND(I543*H543,2)</f>
        <v>0</v>
      </c>
      <c r="BL543" s="19" t="s">
        <v>168</v>
      </c>
      <c r="BM543" s="217" t="s">
        <v>1851</v>
      </c>
    </row>
    <row r="544" s="2" customFormat="1">
      <c r="A544" s="40"/>
      <c r="B544" s="41"/>
      <c r="C544" s="42"/>
      <c r="D544" s="219" t="s">
        <v>170</v>
      </c>
      <c r="E544" s="42"/>
      <c r="F544" s="220" t="s">
        <v>1852</v>
      </c>
      <c r="G544" s="42"/>
      <c r="H544" s="42"/>
      <c r="I544" s="221"/>
      <c r="J544" s="42"/>
      <c r="K544" s="42"/>
      <c r="L544" s="46"/>
      <c r="M544" s="222"/>
      <c r="N544" s="223"/>
      <c r="O544" s="86"/>
      <c r="P544" s="86"/>
      <c r="Q544" s="86"/>
      <c r="R544" s="86"/>
      <c r="S544" s="86"/>
      <c r="T544" s="87"/>
      <c r="U544" s="40"/>
      <c r="V544" s="40"/>
      <c r="W544" s="40"/>
      <c r="X544" s="40"/>
      <c r="Y544" s="40"/>
      <c r="Z544" s="40"/>
      <c r="AA544" s="40"/>
      <c r="AB544" s="40"/>
      <c r="AC544" s="40"/>
      <c r="AD544" s="40"/>
      <c r="AE544" s="40"/>
      <c r="AT544" s="19" t="s">
        <v>170</v>
      </c>
      <c r="AU544" s="19" t="s">
        <v>87</v>
      </c>
    </row>
    <row r="545" s="2" customFormat="1" ht="16.5" customHeight="1">
      <c r="A545" s="40"/>
      <c r="B545" s="41"/>
      <c r="C545" s="206" t="s">
        <v>650</v>
      </c>
      <c r="D545" s="206" t="s">
        <v>163</v>
      </c>
      <c r="E545" s="207" t="s">
        <v>1853</v>
      </c>
      <c r="F545" s="208" t="s">
        <v>1854</v>
      </c>
      <c r="G545" s="209" t="s">
        <v>188</v>
      </c>
      <c r="H545" s="210">
        <v>33.600000000000001</v>
      </c>
      <c r="I545" s="211"/>
      <c r="J545" s="212">
        <f>ROUND(I545*H545,2)</f>
        <v>0</v>
      </c>
      <c r="K545" s="208" t="s">
        <v>167</v>
      </c>
      <c r="L545" s="46"/>
      <c r="M545" s="213" t="s">
        <v>21</v>
      </c>
      <c r="N545" s="214" t="s">
        <v>48</v>
      </c>
      <c r="O545" s="86"/>
      <c r="P545" s="215">
        <f>O545*H545</f>
        <v>0</v>
      </c>
      <c r="Q545" s="215">
        <v>0.0045999999999999999</v>
      </c>
      <c r="R545" s="215">
        <f>Q545*H545</f>
        <v>0.15456</v>
      </c>
      <c r="S545" s="215">
        <v>0</v>
      </c>
      <c r="T545" s="216">
        <f>S545*H545</f>
        <v>0</v>
      </c>
      <c r="U545" s="40"/>
      <c r="V545" s="40"/>
      <c r="W545" s="40"/>
      <c r="X545" s="40"/>
      <c r="Y545" s="40"/>
      <c r="Z545" s="40"/>
      <c r="AA545" s="40"/>
      <c r="AB545" s="40"/>
      <c r="AC545" s="40"/>
      <c r="AD545" s="40"/>
      <c r="AE545" s="40"/>
      <c r="AR545" s="217" t="s">
        <v>168</v>
      </c>
      <c r="AT545" s="217" t="s">
        <v>163</v>
      </c>
      <c r="AU545" s="217" t="s">
        <v>87</v>
      </c>
      <c r="AY545" s="19" t="s">
        <v>161</v>
      </c>
      <c r="BE545" s="218">
        <f>IF(N545="základní",J545,0)</f>
        <v>0</v>
      </c>
      <c r="BF545" s="218">
        <f>IF(N545="snížená",J545,0)</f>
        <v>0</v>
      </c>
      <c r="BG545" s="218">
        <f>IF(N545="zákl. přenesená",J545,0)</f>
        <v>0</v>
      </c>
      <c r="BH545" s="218">
        <f>IF(N545="sníž. přenesená",J545,0)</f>
        <v>0</v>
      </c>
      <c r="BI545" s="218">
        <f>IF(N545="nulová",J545,0)</f>
        <v>0</v>
      </c>
      <c r="BJ545" s="19" t="s">
        <v>85</v>
      </c>
      <c r="BK545" s="218">
        <f>ROUND(I545*H545,2)</f>
        <v>0</v>
      </c>
      <c r="BL545" s="19" t="s">
        <v>168</v>
      </c>
      <c r="BM545" s="217" t="s">
        <v>1855</v>
      </c>
    </row>
    <row r="546" s="2" customFormat="1">
      <c r="A546" s="40"/>
      <c r="B546" s="41"/>
      <c r="C546" s="42"/>
      <c r="D546" s="219" t="s">
        <v>170</v>
      </c>
      <c r="E546" s="42"/>
      <c r="F546" s="220" t="s">
        <v>1856</v>
      </c>
      <c r="G546" s="42"/>
      <c r="H546" s="42"/>
      <c r="I546" s="221"/>
      <c r="J546" s="42"/>
      <c r="K546" s="42"/>
      <c r="L546" s="46"/>
      <c r="M546" s="222"/>
      <c r="N546" s="223"/>
      <c r="O546" s="86"/>
      <c r="P546" s="86"/>
      <c r="Q546" s="86"/>
      <c r="R546" s="86"/>
      <c r="S546" s="86"/>
      <c r="T546" s="87"/>
      <c r="U546" s="40"/>
      <c r="V546" s="40"/>
      <c r="W546" s="40"/>
      <c r="X546" s="40"/>
      <c r="Y546" s="40"/>
      <c r="Z546" s="40"/>
      <c r="AA546" s="40"/>
      <c r="AB546" s="40"/>
      <c r="AC546" s="40"/>
      <c r="AD546" s="40"/>
      <c r="AE546" s="40"/>
      <c r="AT546" s="19" t="s">
        <v>170</v>
      </c>
      <c r="AU546" s="19" t="s">
        <v>87</v>
      </c>
    </row>
    <row r="547" s="13" customFormat="1">
      <c r="A547" s="13"/>
      <c r="B547" s="226"/>
      <c r="C547" s="227"/>
      <c r="D547" s="224" t="s">
        <v>174</v>
      </c>
      <c r="E547" s="228" t="s">
        <v>21</v>
      </c>
      <c r="F547" s="229" t="s">
        <v>1857</v>
      </c>
      <c r="G547" s="227"/>
      <c r="H547" s="230">
        <v>28.899999999999999</v>
      </c>
      <c r="I547" s="231"/>
      <c r="J547" s="227"/>
      <c r="K547" s="227"/>
      <c r="L547" s="232"/>
      <c r="M547" s="233"/>
      <c r="N547" s="234"/>
      <c r="O547" s="234"/>
      <c r="P547" s="234"/>
      <c r="Q547" s="234"/>
      <c r="R547" s="234"/>
      <c r="S547" s="234"/>
      <c r="T547" s="235"/>
      <c r="U547" s="13"/>
      <c r="V547" s="13"/>
      <c r="W547" s="13"/>
      <c r="X547" s="13"/>
      <c r="Y547" s="13"/>
      <c r="Z547" s="13"/>
      <c r="AA547" s="13"/>
      <c r="AB547" s="13"/>
      <c r="AC547" s="13"/>
      <c r="AD547" s="13"/>
      <c r="AE547" s="13"/>
      <c r="AT547" s="236" t="s">
        <v>174</v>
      </c>
      <c r="AU547" s="236" t="s">
        <v>87</v>
      </c>
      <c r="AV547" s="13" t="s">
        <v>87</v>
      </c>
      <c r="AW547" s="13" t="s">
        <v>38</v>
      </c>
      <c r="AX547" s="13" t="s">
        <v>77</v>
      </c>
      <c r="AY547" s="236" t="s">
        <v>161</v>
      </c>
    </row>
    <row r="548" s="13" customFormat="1">
      <c r="A548" s="13"/>
      <c r="B548" s="226"/>
      <c r="C548" s="227"/>
      <c r="D548" s="224" t="s">
        <v>174</v>
      </c>
      <c r="E548" s="228" t="s">
        <v>21</v>
      </c>
      <c r="F548" s="229" t="s">
        <v>1858</v>
      </c>
      <c r="G548" s="227"/>
      <c r="H548" s="230">
        <v>3.5</v>
      </c>
      <c r="I548" s="231"/>
      <c r="J548" s="227"/>
      <c r="K548" s="227"/>
      <c r="L548" s="232"/>
      <c r="M548" s="233"/>
      <c r="N548" s="234"/>
      <c r="O548" s="234"/>
      <c r="P548" s="234"/>
      <c r="Q548" s="234"/>
      <c r="R548" s="234"/>
      <c r="S548" s="234"/>
      <c r="T548" s="235"/>
      <c r="U548" s="13"/>
      <c r="V548" s="13"/>
      <c r="W548" s="13"/>
      <c r="X548" s="13"/>
      <c r="Y548" s="13"/>
      <c r="Z548" s="13"/>
      <c r="AA548" s="13"/>
      <c r="AB548" s="13"/>
      <c r="AC548" s="13"/>
      <c r="AD548" s="13"/>
      <c r="AE548" s="13"/>
      <c r="AT548" s="236" t="s">
        <v>174</v>
      </c>
      <c r="AU548" s="236" t="s">
        <v>87</v>
      </c>
      <c r="AV548" s="13" t="s">
        <v>87</v>
      </c>
      <c r="AW548" s="13" t="s">
        <v>38</v>
      </c>
      <c r="AX548" s="13" t="s">
        <v>77</v>
      </c>
      <c r="AY548" s="236" t="s">
        <v>161</v>
      </c>
    </row>
    <row r="549" s="13" customFormat="1">
      <c r="A549" s="13"/>
      <c r="B549" s="226"/>
      <c r="C549" s="227"/>
      <c r="D549" s="224" t="s">
        <v>174</v>
      </c>
      <c r="E549" s="228" t="s">
        <v>21</v>
      </c>
      <c r="F549" s="229" t="s">
        <v>1859</v>
      </c>
      <c r="G549" s="227"/>
      <c r="H549" s="230">
        <v>1.2</v>
      </c>
      <c r="I549" s="231"/>
      <c r="J549" s="227"/>
      <c r="K549" s="227"/>
      <c r="L549" s="232"/>
      <c r="M549" s="233"/>
      <c r="N549" s="234"/>
      <c r="O549" s="234"/>
      <c r="P549" s="234"/>
      <c r="Q549" s="234"/>
      <c r="R549" s="234"/>
      <c r="S549" s="234"/>
      <c r="T549" s="235"/>
      <c r="U549" s="13"/>
      <c r="V549" s="13"/>
      <c r="W549" s="13"/>
      <c r="X549" s="13"/>
      <c r="Y549" s="13"/>
      <c r="Z549" s="13"/>
      <c r="AA549" s="13"/>
      <c r="AB549" s="13"/>
      <c r="AC549" s="13"/>
      <c r="AD549" s="13"/>
      <c r="AE549" s="13"/>
      <c r="AT549" s="236" t="s">
        <v>174</v>
      </c>
      <c r="AU549" s="236" t="s">
        <v>87</v>
      </c>
      <c r="AV549" s="13" t="s">
        <v>87</v>
      </c>
      <c r="AW549" s="13" t="s">
        <v>38</v>
      </c>
      <c r="AX549" s="13" t="s">
        <v>77</v>
      </c>
      <c r="AY549" s="236" t="s">
        <v>161</v>
      </c>
    </row>
    <row r="550" s="14" customFormat="1">
      <c r="A550" s="14"/>
      <c r="B550" s="237"/>
      <c r="C550" s="238"/>
      <c r="D550" s="224" t="s">
        <v>174</v>
      </c>
      <c r="E550" s="239" t="s">
        <v>21</v>
      </c>
      <c r="F550" s="240" t="s">
        <v>177</v>
      </c>
      <c r="G550" s="238"/>
      <c r="H550" s="241">
        <v>33.600000000000001</v>
      </c>
      <c r="I550" s="242"/>
      <c r="J550" s="238"/>
      <c r="K550" s="238"/>
      <c r="L550" s="243"/>
      <c r="M550" s="244"/>
      <c r="N550" s="245"/>
      <c r="O550" s="245"/>
      <c r="P550" s="245"/>
      <c r="Q550" s="245"/>
      <c r="R550" s="245"/>
      <c r="S550" s="245"/>
      <c r="T550" s="246"/>
      <c r="U550" s="14"/>
      <c r="V550" s="14"/>
      <c r="W550" s="14"/>
      <c r="X550" s="14"/>
      <c r="Y550" s="14"/>
      <c r="Z550" s="14"/>
      <c r="AA550" s="14"/>
      <c r="AB550" s="14"/>
      <c r="AC550" s="14"/>
      <c r="AD550" s="14"/>
      <c r="AE550" s="14"/>
      <c r="AT550" s="247" t="s">
        <v>174</v>
      </c>
      <c r="AU550" s="247" t="s">
        <v>87</v>
      </c>
      <c r="AV550" s="14" t="s">
        <v>168</v>
      </c>
      <c r="AW550" s="14" t="s">
        <v>38</v>
      </c>
      <c r="AX550" s="14" t="s">
        <v>85</v>
      </c>
      <c r="AY550" s="247" t="s">
        <v>161</v>
      </c>
    </row>
    <row r="551" s="2" customFormat="1" ht="16.5" customHeight="1">
      <c r="A551" s="40"/>
      <c r="B551" s="41"/>
      <c r="C551" s="206" t="s">
        <v>655</v>
      </c>
      <c r="D551" s="206" t="s">
        <v>163</v>
      </c>
      <c r="E551" s="207" t="s">
        <v>1860</v>
      </c>
      <c r="F551" s="208" t="s">
        <v>1861</v>
      </c>
      <c r="G551" s="209" t="s">
        <v>188</v>
      </c>
      <c r="H551" s="210">
        <v>33.600000000000001</v>
      </c>
      <c r="I551" s="211"/>
      <c r="J551" s="212">
        <f>ROUND(I551*H551,2)</f>
        <v>0</v>
      </c>
      <c r="K551" s="208" t="s">
        <v>167</v>
      </c>
      <c r="L551" s="46"/>
      <c r="M551" s="213" t="s">
        <v>21</v>
      </c>
      <c r="N551" s="214" t="s">
        <v>48</v>
      </c>
      <c r="O551" s="86"/>
      <c r="P551" s="215">
        <f>O551*H551</f>
        <v>0</v>
      </c>
      <c r="Q551" s="215">
        <v>0</v>
      </c>
      <c r="R551" s="215">
        <f>Q551*H551</f>
        <v>0</v>
      </c>
      <c r="S551" s="215">
        <v>0</v>
      </c>
      <c r="T551" s="216">
        <f>S551*H551</f>
        <v>0</v>
      </c>
      <c r="U551" s="40"/>
      <c r="V551" s="40"/>
      <c r="W551" s="40"/>
      <c r="X551" s="40"/>
      <c r="Y551" s="40"/>
      <c r="Z551" s="40"/>
      <c r="AA551" s="40"/>
      <c r="AB551" s="40"/>
      <c r="AC551" s="40"/>
      <c r="AD551" s="40"/>
      <c r="AE551" s="40"/>
      <c r="AR551" s="217" t="s">
        <v>168</v>
      </c>
      <c r="AT551" s="217" t="s">
        <v>163</v>
      </c>
      <c r="AU551" s="217" t="s">
        <v>87</v>
      </c>
      <c r="AY551" s="19" t="s">
        <v>161</v>
      </c>
      <c r="BE551" s="218">
        <f>IF(N551="základní",J551,0)</f>
        <v>0</v>
      </c>
      <c r="BF551" s="218">
        <f>IF(N551="snížená",J551,0)</f>
        <v>0</v>
      </c>
      <c r="BG551" s="218">
        <f>IF(N551="zákl. přenesená",J551,0)</f>
        <v>0</v>
      </c>
      <c r="BH551" s="218">
        <f>IF(N551="sníž. přenesená",J551,0)</f>
        <v>0</v>
      </c>
      <c r="BI551" s="218">
        <f>IF(N551="nulová",J551,0)</f>
        <v>0</v>
      </c>
      <c r="BJ551" s="19" t="s">
        <v>85</v>
      </c>
      <c r="BK551" s="218">
        <f>ROUND(I551*H551,2)</f>
        <v>0</v>
      </c>
      <c r="BL551" s="19" t="s">
        <v>168</v>
      </c>
      <c r="BM551" s="217" t="s">
        <v>1862</v>
      </c>
    </row>
    <row r="552" s="2" customFormat="1">
      <c r="A552" s="40"/>
      <c r="B552" s="41"/>
      <c r="C552" s="42"/>
      <c r="D552" s="219" t="s">
        <v>170</v>
      </c>
      <c r="E552" s="42"/>
      <c r="F552" s="220" t="s">
        <v>1863</v>
      </c>
      <c r="G552" s="42"/>
      <c r="H552" s="42"/>
      <c r="I552" s="221"/>
      <c r="J552" s="42"/>
      <c r="K552" s="42"/>
      <c r="L552" s="46"/>
      <c r="M552" s="222"/>
      <c r="N552" s="223"/>
      <c r="O552" s="86"/>
      <c r="P552" s="86"/>
      <c r="Q552" s="86"/>
      <c r="R552" s="86"/>
      <c r="S552" s="86"/>
      <c r="T552" s="87"/>
      <c r="U552" s="40"/>
      <c r="V552" s="40"/>
      <c r="W552" s="40"/>
      <c r="X552" s="40"/>
      <c r="Y552" s="40"/>
      <c r="Z552" s="40"/>
      <c r="AA552" s="40"/>
      <c r="AB552" s="40"/>
      <c r="AC552" s="40"/>
      <c r="AD552" s="40"/>
      <c r="AE552" s="40"/>
      <c r="AT552" s="19" t="s">
        <v>170</v>
      </c>
      <c r="AU552" s="19" t="s">
        <v>87</v>
      </c>
    </row>
    <row r="553" s="2" customFormat="1" ht="16.5" customHeight="1">
      <c r="A553" s="40"/>
      <c r="B553" s="41"/>
      <c r="C553" s="206" t="s">
        <v>659</v>
      </c>
      <c r="D553" s="206" t="s">
        <v>163</v>
      </c>
      <c r="E553" s="207" t="s">
        <v>1864</v>
      </c>
      <c r="F553" s="208" t="s">
        <v>1865</v>
      </c>
      <c r="G553" s="209" t="s">
        <v>488</v>
      </c>
      <c r="H553" s="210">
        <v>1</v>
      </c>
      <c r="I553" s="211"/>
      <c r="J553" s="212">
        <f>ROUND(I553*H553,2)</f>
        <v>0</v>
      </c>
      <c r="K553" s="208" t="s">
        <v>21</v>
      </c>
      <c r="L553" s="46"/>
      <c r="M553" s="213" t="s">
        <v>21</v>
      </c>
      <c r="N553" s="214" t="s">
        <v>48</v>
      </c>
      <c r="O553" s="86"/>
      <c r="P553" s="215">
        <f>O553*H553</f>
        <v>0</v>
      </c>
      <c r="Q553" s="215">
        <v>0</v>
      </c>
      <c r="R553" s="215">
        <f>Q553*H553</f>
        <v>0</v>
      </c>
      <c r="S553" s="215">
        <v>0</v>
      </c>
      <c r="T553" s="216">
        <f>S553*H553</f>
        <v>0</v>
      </c>
      <c r="U553" s="40"/>
      <c r="V553" s="40"/>
      <c r="W553" s="40"/>
      <c r="X553" s="40"/>
      <c r="Y553" s="40"/>
      <c r="Z553" s="40"/>
      <c r="AA553" s="40"/>
      <c r="AB553" s="40"/>
      <c r="AC553" s="40"/>
      <c r="AD553" s="40"/>
      <c r="AE553" s="40"/>
      <c r="AR553" s="217" t="s">
        <v>168</v>
      </c>
      <c r="AT553" s="217" t="s">
        <v>163</v>
      </c>
      <c r="AU553" s="217" t="s">
        <v>87</v>
      </c>
      <c r="AY553" s="19" t="s">
        <v>161</v>
      </c>
      <c r="BE553" s="218">
        <f>IF(N553="základní",J553,0)</f>
        <v>0</v>
      </c>
      <c r="BF553" s="218">
        <f>IF(N553="snížená",J553,0)</f>
        <v>0</v>
      </c>
      <c r="BG553" s="218">
        <f>IF(N553="zákl. přenesená",J553,0)</f>
        <v>0</v>
      </c>
      <c r="BH553" s="218">
        <f>IF(N553="sníž. přenesená",J553,0)</f>
        <v>0</v>
      </c>
      <c r="BI553" s="218">
        <f>IF(N553="nulová",J553,0)</f>
        <v>0</v>
      </c>
      <c r="BJ553" s="19" t="s">
        <v>85</v>
      </c>
      <c r="BK553" s="218">
        <f>ROUND(I553*H553,2)</f>
        <v>0</v>
      </c>
      <c r="BL553" s="19" t="s">
        <v>168</v>
      </c>
      <c r="BM553" s="217" t="s">
        <v>1866</v>
      </c>
    </row>
    <row r="554" s="2" customFormat="1">
      <c r="A554" s="40"/>
      <c r="B554" s="41"/>
      <c r="C554" s="42"/>
      <c r="D554" s="224" t="s">
        <v>183</v>
      </c>
      <c r="E554" s="42"/>
      <c r="F554" s="225" t="s">
        <v>1867</v>
      </c>
      <c r="G554" s="42"/>
      <c r="H554" s="42"/>
      <c r="I554" s="221"/>
      <c r="J554" s="42"/>
      <c r="K554" s="42"/>
      <c r="L554" s="46"/>
      <c r="M554" s="222"/>
      <c r="N554" s="223"/>
      <c r="O554" s="86"/>
      <c r="P554" s="86"/>
      <c r="Q554" s="86"/>
      <c r="R554" s="86"/>
      <c r="S554" s="86"/>
      <c r="T554" s="87"/>
      <c r="U554" s="40"/>
      <c r="V554" s="40"/>
      <c r="W554" s="40"/>
      <c r="X554" s="40"/>
      <c r="Y554" s="40"/>
      <c r="Z554" s="40"/>
      <c r="AA554" s="40"/>
      <c r="AB554" s="40"/>
      <c r="AC554" s="40"/>
      <c r="AD554" s="40"/>
      <c r="AE554" s="40"/>
      <c r="AT554" s="19" t="s">
        <v>183</v>
      </c>
      <c r="AU554" s="19" t="s">
        <v>87</v>
      </c>
    </row>
    <row r="555" s="12" customFormat="1" ht="22.8" customHeight="1">
      <c r="A555" s="12"/>
      <c r="B555" s="190"/>
      <c r="C555" s="191"/>
      <c r="D555" s="192" t="s">
        <v>76</v>
      </c>
      <c r="E555" s="204" t="s">
        <v>229</v>
      </c>
      <c r="F555" s="204" t="s">
        <v>393</v>
      </c>
      <c r="G555" s="191"/>
      <c r="H555" s="191"/>
      <c r="I555" s="194"/>
      <c r="J555" s="205">
        <f>BK555</f>
        <v>0</v>
      </c>
      <c r="K555" s="191"/>
      <c r="L555" s="196"/>
      <c r="M555" s="197"/>
      <c r="N555" s="198"/>
      <c r="O555" s="198"/>
      <c r="P555" s="199">
        <f>SUM(P556:P622)</f>
        <v>0</v>
      </c>
      <c r="Q555" s="198"/>
      <c r="R555" s="199">
        <f>SUM(R556:R622)</f>
        <v>2.2541927999999998</v>
      </c>
      <c r="S555" s="198"/>
      <c r="T555" s="200">
        <f>SUM(T556:T622)</f>
        <v>0</v>
      </c>
      <c r="U555" s="12"/>
      <c r="V555" s="12"/>
      <c r="W555" s="12"/>
      <c r="X555" s="12"/>
      <c r="Y555" s="12"/>
      <c r="Z555" s="12"/>
      <c r="AA555" s="12"/>
      <c r="AB555" s="12"/>
      <c r="AC555" s="12"/>
      <c r="AD555" s="12"/>
      <c r="AE555" s="12"/>
      <c r="AR555" s="201" t="s">
        <v>85</v>
      </c>
      <c r="AT555" s="202" t="s">
        <v>76</v>
      </c>
      <c r="AU555" s="202" t="s">
        <v>85</v>
      </c>
      <c r="AY555" s="201" t="s">
        <v>161</v>
      </c>
      <c r="BK555" s="203">
        <f>SUM(BK556:BK622)</f>
        <v>0</v>
      </c>
    </row>
    <row r="556" s="2" customFormat="1" ht="16.5" customHeight="1">
      <c r="A556" s="40"/>
      <c r="B556" s="41"/>
      <c r="C556" s="206" t="s">
        <v>1868</v>
      </c>
      <c r="D556" s="206" t="s">
        <v>163</v>
      </c>
      <c r="E556" s="207" t="s">
        <v>1128</v>
      </c>
      <c r="F556" s="208" t="s">
        <v>1129</v>
      </c>
      <c r="G556" s="209" t="s">
        <v>201</v>
      </c>
      <c r="H556" s="210">
        <v>11.6</v>
      </c>
      <c r="I556" s="211"/>
      <c r="J556" s="212">
        <f>ROUND(I556*H556,2)</f>
        <v>0</v>
      </c>
      <c r="K556" s="208" t="s">
        <v>167</v>
      </c>
      <c r="L556" s="46"/>
      <c r="M556" s="213" t="s">
        <v>21</v>
      </c>
      <c r="N556" s="214" t="s">
        <v>48</v>
      </c>
      <c r="O556" s="86"/>
      <c r="P556" s="215">
        <f>O556*H556</f>
        <v>0</v>
      </c>
      <c r="Q556" s="215">
        <v>0.00029999999999999997</v>
      </c>
      <c r="R556" s="215">
        <f>Q556*H556</f>
        <v>0.0034799999999999996</v>
      </c>
      <c r="S556" s="215">
        <v>0</v>
      </c>
      <c r="T556" s="216">
        <f>S556*H556</f>
        <v>0</v>
      </c>
      <c r="U556" s="40"/>
      <c r="V556" s="40"/>
      <c r="W556" s="40"/>
      <c r="X556" s="40"/>
      <c r="Y556" s="40"/>
      <c r="Z556" s="40"/>
      <c r="AA556" s="40"/>
      <c r="AB556" s="40"/>
      <c r="AC556" s="40"/>
      <c r="AD556" s="40"/>
      <c r="AE556" s="40"/>
      <c r="AR556" s="217" t="s">
        <v>168</v>
      </c>
      <c r="AT556" s="217" t="s">
        <v>163</v>
      </c>
      <c r="AU556" s="217" t="s">
        <v>87</v>
      </c>
      <c r="AY556" s="19" t="s">
        <v>161</v>
      </c>
      <c r="BE556" s="218">
        <f>IF(N556="základní",J556,0)</f>
        <v>0</v>
      </c>
      <c r="BF556" s="218">
        <f>IF(N556="snížená",J556,0)</f>
        <v>0</v>
      </c>
      <c r="BG556" s="218">
        <f>IF(N556="zákl. přenesená",J556,0)</f>
        <v>0</v>
      </c>
      <c r="BH556" s="218">
        <f>IF(N556="sníž. přenesená",J556,0)</f>
        <v>0</v>
      </c>
      <c r="BI556" s="218">
        <f>IF(N556="nulová",J556,0)</f>
        <v>0</v>
      </c>
      <c r="BJ556" s="19" t="s">
        <v>85</v>
      </c>
      <c r="BK556" s="218">
        <f>ROUND(I556*H556,2)</f>
        <v>0</v>
      </c>
      <c r="BL556" s="19" t="s">
        <v>168</v>
      </c>
      <c r="BM556" s="217" t="s">
        <v>1869</v>
      </c>
    </row>
    <row r="557" s="2" customFormat="1">
      <c r="A557" s="40"/>
      <c r="B557" s="41"/>
      <c r="C557" s="42"/>
      <c r="D557" s="219" t="s">
        <v>170</v>
      </c>
      <c r="E557" s="42"/>
      <c r="F557" s="220" t="s">
        <v>1131</v>
      </c>
      <c r="G557" s="42"/>
      <c r="H557" s="42"/>
      <c r="I557" s="221"/>
      <c r="J557" s="42"/>
      <c r="K557" s="42"/>
      <c r="L557" s="46"/>
      <c r="M557" s="222"/>
      <c r="N557" s="223"/>
      <c r="O557" s="86"/>
      <c r="P557" s="86"/>
      <c r="Q557" s="86"/>
      <c r="R557" s="86"/>
      <c r="S557" s="86"/>
      <c r="T557" s="87"/>
      <c r="U557" s="40"/>
      <c r="V557" s="40"/>
      <c r="W557" s="40"/>
      <c r="X557" s="40"/>
      <c r="Y557" s="40"/>
      <c r="Z557" s="40"/>
      <c r="AA557" s="40"/>
      <c r="AB557" s="40"/>
      <c r="AC557" s="40"/>
      <c r="AD557" s="40"/>
      <c r="AE557" s="40"/>
      <c r="AT557" s="19" t="s">
        <v>170</v>
      </c>
      <c r="AU557" s="19" t="s">
        <v>87</v>
      </c>
    </row>
    <row r="558" s="2" customFormat="1">
      <c r="A558" s="40"/>
      <c r="B558" s="41"/>
      <c r="C558" s="42"/>
      <c r="D558" s="224" t="s">
        <v>172</v>
      </c>
      <c r="E558" s="42"/>
      <c r="F558" s="225" t="s">
        <v>1132</v>
      </c>
      <c r="G558" s="42"/>
      <c r="H558" s="42"/>
      <c r="I558" s="221"/>
      <c r="J558" s="42"/>
      <c r="K558" s="42"/>
      <c r="L558" s="46"/>
      <c r="M558" s="222"/>
      <c r="N558" s="223"/>
      <c r="O558" s="86"/>
      <c r="P558" s="86"/>
      <c r="Q558" s="86"/>
      <c r="R558" s="86"/>
      <c r="S558" s="86"/>
      <c r="T558" s="87"/>
      <c r="U558" s="40"/>
      <c r="V558" s="40"/>
      <c r="W558" s="40"/>
      <c r="X558" s="40"/>
      <c r="Y558" s="40"/>
      <c r="Z558" s="40"/>
      <c r="AA558" s="40"/>
      <c r="AB558" s="40"/>
      <c r="AC558" s="40"/>
      <c r="AD558" s="40"/>
      <c r="AE558" s="40"/>
      <c r="AT558" s="19" t="s">
        <v>172</v>
      </c>
      <c r="AU558" s="19" t="s">
        <v>87</v>
      </c>
    </row>
    <row r="559" s="13" customFormat="1">
      <c r="A559" s="13"/>
      <c r="B559" s="226"/>
      <c r="C559" s="227"/>
      <c r="D559" s="224" t="s">
        <v>174</v>
      </c>
      <c r="E559" s="228" t="s">
        <v>21</v>
      </c>
      <c r="F559" s="229" t="s">
        <v>1870</v>
      </c>
      <c r="G559" s="227"/>
      <c r="H559" s="230">
        <v>11.6</v>
      </c>
      <c r="I559" s="231"/>
      <c r="J559" s="227"/>
      <c r="K559" s="227"/>
      <c r="L559" s="232"/>
      <c r="M559" s="233"/>
      <c r="N559" s="234"/>
      <c r="O559" s="234"/>
      <c r="P559" s="234"/>
      <c r="Q559" s="234"/>
      <c r="R559" s="234"/>
      <c r="S559" s="234"/>
      <c r="T559" s="235"/>
      <c r="U559" s="13"/>
      <c r="V559" s="13"/>
      <c r="W559" s="13"/>
      <c r="X559" s="13"/>
      <c r="Y559" s="13"/>
      <c r="Z559" s="13"/>
      <c r="AA559" s="13"/>
      <c r="AB559" s="13"/>
      <c r="AC559" s="13"/>
      <c r="AD559" s="13"/>
      <c r="AE559" s="13"/>
      <c r="AT559" s="236" t="s">
        <v>174</v>
      </c>
      <c r="AU559" s="236" t="s">
        <v>87</v>
      </c>
      <c r="AV559" s="13" t="s">
        <v>87</v>
      </c>
      <c r="AW559" s="13" t="s">
        <v>38</v>
      </c>
      <c r="AX559" s="13" t="s">
        <v>85</v>
      </c>
      <c r="AY559" s="236" t="s">
        <v>161</v>
      </c>
    </row>
    <row r="560" s="2" customFormat="1" ht="16.5" customHeight="1">
      <c r="A560" s="40"/>
      <c r="B560" s="41"/>
      <c r="C560" s="248" t="s">
        <v>1871</v>
      </c>
      <c r="D560" s="248" t="s">
        <v>178</v>
      </c>
      <c r="E560" s="249" t="s">
        <v>1872</v>
      </c>
      <c r="F560" s="250" t="s">
        <v>1873</v>
      </c>
      <c r="G560" s="251" t="s">
        <v>201</v>
      </c>
      <c r="H560" s="252">
        <v>11.6</v>
      </c>
      <c r="I560" s="253"/>
      <c r="J560" s="254">
        <f>ROUND(I560*H560,2)</f>
        <v>0</v>
      </c>
      <c r="K560" s="250" t="s">
        <v>21</v>
      </c>
      <c r="L560" s="255"/>
      <c r="M560" s="256" t="s">
        <v>21</v>
      </c>
      <c r="N560" s="257" t="s">
        <v>48</v>
      </c>
      <c r="O560" s="86"/>
      <c r="P560" s="215">
        <f>O560*H560</f>
        <v>0</v>
      </c>
      <c r="Q560" s="215">
        <v>0.021999999999999999</v>
      </c>
      <c r="R560" s="215">
        <f>Q560*H560</f>
        <v>0.25519999999999998</v>
      </c>
      <c r="S560" s="215">
        <v>0</v>
      </c>
      <c r="T560" s="216">
        <f>S560*H560</f>
        <v>0</v>
      </c>
      <c r="U560" s="40"/>
      <c r="V560" s="40"/>
      <c r="W560" s="40"/>
      <c r="X560" s="40"/>
      <c r="Y560" s="40"/>
      <c r="Z560" s="40"/>
      <c r="AA560" s="40"/>
      <c r="AB560" s="40"/>
      <c r="AC560" s="40"/>
      <c r="AD560" s="40"/>
      <c r="AE560" s="40"/>
      <c r="AR560" s="217" t="s">
        <v>181</v>
      </c>
      <c r="AT560" s="217" t="s">
        <v>178</v>
      </c>
      <c r="AU560" s="217" t="s">
        <v>87</v>
      </c>
      <c r="AY560" s="19" t="s">
        <v>161</v>
      </c>
      <c r="BE560" s="218">
        <f>IF(N560="základní",J560,0)</f>
        <v>0</v>
      </c>
      <c r="BF560" s="218">
        <f>IF(N560="snížená",J560,0)</f>
        <v>0</v>
      </c>
      <c r="BG560" s="218">
        <f>IF(N560="zákl. přenesená",J560,0)</f>
        <v>0</v>
      </c>
      <c r="BH560" s="218">
        <f>IF(N560="sníž. přenesená",J560,0)</f>
        <v>0</v>
      </c>
      <c r="BI560" s="218">
        <f>IF(N560="nulová",J560,0)</f>
        <v>0</v>
      </c>
      <c r="BJ560" s="19" t="s">
        <v>85</v>
      </c>
      <c r="BK560" s="218">
        <f>ROUND(I560*H560,2)</f>
        <v>0</v>
      </c>
      <c r="BL560" s="19" t="s">
        <v>168</v>
      </c>
      <c r="BM560" s="217" t="s">
        <v>1874</v>
      </c>
    </row>
    <row r="561" s="2" customFormat="1" ht="16.5" customHeight="1">
      <c r="A561" s="40"/>
      <c r="B561" s="41"/>
      <c r="C561" s="206" t="s">
        <v>1875</v>
      </c>
      <c r="D561" s="206" t="s">
        <v>163</v>
      </c>
      <c r="E561" s="207" t="s">
        <v>1140</v>
      </c>
      <c r="F561" s="208" t="s">
        <v>1141</v>
      </c>
      <c r="G561" s="209" t="s">
        <v>201</v>
      </c>
      <c r="H561" s="210">
        <v>4</v>
      </c>
      <c r="I561" s="211"/>
      <c r="J561" s="212">
        <f>ROUND(I561*H561,2)</f>
        <v>0</v>
      </c>
      <c r="K561" s="208" t="s">
        <v>167</v>
      </c>
      <c r="L561" s="46"/>
      <c r="M561" s="213" t="s">
        <v>21</v>
      </c>
      <c r="N561" s="214" t="s">
        <v>48</v>
      </c>
      <c r="O561" s="86"/>
      <c r="P561" s="215">
        <f>O561*H561</f>
        <v>0</v>
      </c>
      <c r="Q561" s="215">
        <v>0.069250000000000006</v>
      </c>
      <c r="R561" s="215">
        <f>Q561*H561</f>
        <v>0.27700000000000002</v>
      </c>
      <c r="S561" s="215">
        <v>0</v>
      </c>
      <c r="T561" s="216">
        <f>S561*H561</f>
        <v>0</v>
      </c>
      <c r="U561" s="40"/>
      <c r="V561" s="40"/>
      <c r="W561" s="40"/>
      <c r="X561" s="40"/>
      <c r="Y561" s="40"/>
      <c r="Z561" s="40"/>
      <c r="AA561" s="40"/>
      <c r="AB561" s="40"/>
      <c r="AC561" s="40"/>
      <c r="AD561" s="40"/>
      <c r="AE561" s="40"/>
      <c r="AR561" s="217" t="s">
        <v>168</v>
      </c>
      <c r="AT561" s="217" t="s">
        <v>163</v>
      </c>
      <c r="AU561" s="217" t="s">
        <v>87</v>
      </c>
      <c r="AY561" s="19" t="s">
        <v>161</v>
      </c>
      <c r="BE561" s="218">
        <f>IF(N561="základní",J561,0)</f>
        <v>0</v>
      </c>
      <c r="BF561" s="218">
        <f>IF(N561="snížená",J561,0)</f>
        <v>0</v>
      </c>
      <c r="BG561" s="218">
        <f>IF(N561="zákl. přenesená",J561,0)</f>
        <v>0</v>
      </c>
      <c r="BH561" s="218">
        <f>IF(N561="sníž. přenesená",J561,0)</f>
        <v>0</v>
      </c>
      <c r="BI561" s="218">
        <f>IF(N561="nulová",J561,0)</f>
        <v>0</v>
      </c>
      <c r="BJ561" s="19" t="s">
        <v>85</v>
      </c>
      <c r="BK561" s="218">
        <f>ROUND(I561*H561,2)</f>
        <v>0</v>
      </c>
      <c r="BL561" s="19" t="s">
        <v>168</v>
      </c>
      <c r="BM561" s="217" t="s">
        <v>1876</v>
      </c>
    </row>
    <row r="562" s="2" customFormat="1">
      <c r="A562" s="40"/>
      <c r="B562" s="41"/>
      <c r="C562" s="42"/>
      <c r="D562" s="219" t="s">
        <v>170</v>
      </c>
      <c r="E562" s="42"/>
      <c r="F562" s="220" t="s">
        <v>1143</v>
      </c>
      <c r="G562" s="42"/>
      <c r="H562" s="42"/>
      <c r="I562" s="221"/>
      <c r="J562" s="42"/>
      <c r="K562" s="42"/>
      <c r="L562" s="46"/>
      <c r="M562" s="222"/>
      <c r="N562" s="223"/>
      <c r="O562" s="86"/>
      <c r="P562" s="86"/>
      <c r="Q562" s="86"/>
      <c r="R562" s="86"/>
      <c r="S562" s="86"/>
      <c r="T562" s="87"/>
      <c r="U562" s="40"/>
      <c r="V562" s="40"/>
      <c r="W562" s="40"/>
      <c r="X562" s="40"/>
      <c r="Y562" s="40"/>
      <c r="Z562" s="40"/>
      <c r="AA562" s="40"/>
      <c r="AB562" s="40"/>
      <c r="AC562" s="40"/>
      <c r="AD562" s="40"/>
      <c r="AE562" s="40"/>
      <c r="AT562" s="19" t="s">
        <v>170</v>
      </c>
      <c r="AU562" s="19" t="s">
        <v>87</v>
      </c>
    </row>
    <row r="563" s="2" customFormat="1">
      <c r="A563" s="40"/>
      <c r="B563" s="41"/>
      <c r="C563" s="42"/>
      <c r="D563" s="224" t="s">
        <v>172</v>
      </c>
      <c r="E563" s="42"/>
      <c r="F563" s="225" t="s">
        <v>1144</v>
      </c>
      <c r="G563" s="42"/>
      <c r="H563" s="42"/>
      <c r="I563" s="221"/>
      <c r="J563" s="42"/>
      <c r="K563" s="42"/>
      <c r="L563" s="46"/>
      <c r="M563" s="222"/>
      <c r="N563" s="223"/>
      <c r="O563" s="86"/>
      <c r="P563" s="86"/>
      <c r="Q563" s="86"/>
      <c r="R563" s="86"/>
      <c r="S563" s="86"/>
      <c r="T563" s="87"/>
      <c r="U563" s="40"/>
      <c r="V563" s="40"/>
      <c r="W563" s="40"/>
      <c r="X563" s="40"/>
      <c r="Y563" s="40"/>
      <c r="Z563" s="40"/>
      <c r="AA563" s="40"/>
      <c r="AB563" s="40"/>
      <c r="AC563" s="40"/>
      <c r="AD563" s="40"/>
      <c r="AE563" s="40"/>
      <c r="AT563" s="19" t="s">
        <v>172</v>
      </c>
      <c r="AU563" s="19" t="s">
        <v>87</v>
      </c>
    </row>
    <row r="564" s="13" customFormat="1">
      <c r="A564" s="13"/>
      <c r="B564" s="226"/>
      <c r="C564" s="227"/>
      <c r="D564" s="224" t="s">
        <v>174</v>
      </c>
      <c r="E564" s="228" t="s">
        <v>21</v>
      </c>
      <c r="F564" s="229" t="s">
        <v>1877</v>
      </c>
      <c r="G564" s="227"/>
      <c r="H564" s="230">
        <v>4</v>
      </c>
      <c r="I564" s="231"/>
      <c r="J564" s="227"/>
      <c r="K564" s="227"/>
      <c r="L564" s="232"/>
      <c r="M564" s="233"/>
      <c r="N564" s="234"/>
      <c r="O564" s="234"/>
      <c r="P564" s="234"/>
      <c r="Q564" s="234"/>
      <c r="R564" s="234"/>
      <c r="S564" s="234"/>
      <c r="T564" s="235"/>
      <c r="U564" s="13"/>
      <c r="V564" s="13"/>
      <c r="W564" s="13"/>
      <c r="X564" s="13"/>
      <c r="Y564" s="13"/>
      <c r="Z564" s="13"/>
      <c r="AA564" s="13"/>
      <c r="AB564" s="13"/>
      <c r="AC564" s="13"/>
      <c r="AD564" s="13"/>
      <c r="AE564" s="13"/>
      <c r="AT564" s="236" t="s">
        <v>174</v>
      </c>
      <c r="AU564" s="236" t="s">
        <v>87</v>
      </c>
      <c r="AV564" s="13" t="s">
        <v>87</v>
      </c>
      <c r="AW564" s="13" t="s">
        <v>38</v>
      </c>
      <c r="AX564" s="13" t="s">
        <v>85</v>
      </c>
      <c r="AY564" s="236" t="s">
        <v>161</v>
      </c>
    </row>
    <row r="565" s="2" customFormat="1" ht="24.15" customHeight="1">
      <c r="A565" s="40"/>
      <c r="B565" s="41"/>
      <c r="C565" s="206" t="s">
        <v>1878</v>
      </c>
      <c r="D565" s="206" t="s">
        <v>163</v>
      </c>
      <c r="E565" s="207" t="s">
        <v>1879</v>
      </c>
      <c r="F565" s="208" t="s">
        <v>1880</v>
      </c>
      <c r="G565" s="209" t="s">
        <v>201</v>
      </c>
      <c r="H565" s="210">
        <v>322</v>
      </c>
      <c r="I565" s="211"/>
      <c r="J565" s="212">
        <f>ROUND(I565*H565,2)</f>
        <v>0</v>
      </c>
      <c r="K565" s="208" t="s">
        <v>167</v>
      </c>
      <c r="L565" s="46"/>
      <c r="M565" s="213" t="s">
        <v>21</v>
      </c>
      <c r="N565" s="214" t="s">
        <v>48</v>
      </c>
      <c r="O565" s="86"/>
      <c r="P565" s="215">
        <f>O565*H565</f>
        <v>0</v>
      </c>
      <c r="Q565" s="215">
        <v>0.0028800000000000002</v>
      </c>
      <c r="R565" s="215">
        <f>Q565*H565</f>
        <v>0.92736000000000007</v>
      </c>
      <c r="S565" s="215">
        <v>0</v>
      </c>
      <c r="T565" s="216">
        <f>S565*H565</f>
        <v>0</v>
      </c>
      <c r="U565" s="40"/>
      <c r="V565" s="40"/>
      <c r="W565" s="40"/>
      <c r="X565" s="40"/>
      <c r="Y565" s="40"/>
      <c r="Z565" s="40"/>
      <c r="AA565" s="40"/>
      <c r="AB565" s="40"/>
      <c r="AC565" s="40"/>
      <c r="AD565" s="40"/>
      <c r="AE565" s="40"/>
      <c r="AR565" s="217" t="s">
        <v>168</v>
      </c>
      <c r="AT565" s="217" t="s">
        <v>163</v>
      </c>
      <c r="AU565" s="217" t="s">
        <v>87</v>
      </c>
      <c r="AY565" s="19" t="s">
        <v>161</v>
      </c>
      <c r="BE565" s="218">
        <f>IF(N565="základní",J565,0)</f>
        <v>0</v>
      </c>
      <c r="BF565" s="218">
        <f>IF(N565="snížená",J565,0)</f>
        <v>0</v>
      </c>
      <c r="BG565" s="218">
        <f>IF(N565="zákl. přenesená",J565,0)</f>
        <v>0</v>
      </c>
      <c r="BH565" s="218">
        <f>IF(N565="sníž. přenesená",J565,0)</f>
        <v>0</v>
      </c>
      <c r="BI565" s="218">
        <f>IF(N565="nulová",J565,0)</f>
        <v>0</v>
      </c>
      <c r="BJ565" s="19" t="s">
        <v>85</v>
      </c>
      <c r="BK565" s="218">
        <f>ROUND(I565*H565,2)</f>
        <v>0</v>
      </c>
      <c r="BL565" s="19" t="s">
        <v>168</v>
      </c>
      <c r="BM565" s="217" t="s">
        <v>1881</v>
      </c>
    </row>
    <row r="566" s="2" customFormat="1">
      <c r="A566" s="40"/>
      <c r="B566" s="41"/>
      <c r="C566" s="42"/>
      <c r="D566" s="219" t="s">
        <v>170</v>
      </c>
      <c r="E566" s="42"/>
      <c r="F566" s="220" t="s">
        <v>1882</v>
      </c>
      <c r="G566" s="42"/>
      <c r="H566" s="42"/>
      <c r="I566" s="221"/>
      <c r="J566" s="42"/>
      <c r="K566" s="42"/>
      <c r="L566" s="46"/>
      <c r="M566" s="222"/>
      <c r="N566" s="223"/>
      <c r="O566" s="86"/>
      <c r="P566" s="86"/>
      <c r="Q566" s="86"/>
      <c r="R566" s="86"/>
      <c r="S566" s="86"/>
      <c r="T566" s="87"/>
      <c r="U566" s="40"/>
      <c r="V566" s="40"/>
      <c r="W566" s="40"/>
      <c r="X566" s="40"/>
      <c r="Y566" s="40"/>
      <c r="Z566" s="40"/>
      <c r="AA566" s="40"/>
      <c r="AB566" s="40"/>
      <c r="AC566" s="40"/>
      <c r="AD566" s="40"/>
      <c r="AE566" s="40"/>
      <c r="AT566" s="19" t="s">
        <v>170</v>
      </c>
      <c r="AU566" s="19" t="s">
        <v>87</v>
      </c>
    </row>
    <row r="567" s="2" customFormat="1">
      <c r="A567" s="40"/>
      <c r="B567" s="41"/>
      <c r="C567" s="42"/>
      <c r="D567" s="224" t="s">
        <v>172</v>
      </c>
      <c r="E567" s="42"/>
      <c r="F567" s="225" t="s">
        <v>1883</v>
      </c>
      <c r="G567" s="42"/>
      <c r="H567" s="42"/>
      <c r="I567" s="221"/>
      <c r="J567" s="42"/>
      <c r="K567" s="42"/>
      <c r="L567" s="46"/>
      <c r="M567" s="222"/>
      <c r="N567" s="223"/>
      <c r="O567" s="86"/>
      <c r="P567" s="86"/>
      <c r="Q567" s="86"/>
      <c r="R567" s="86"/>
      <c r="S567" s="86"/>
      <c r="T567" s="87"/>
      <c r="U567" s="40"/>
      <c r="V567" s="40"/>
      <c r="W567" s="40"/>
      <c r="X567" s="40"/>
      <c r="Y567" s="40"/>
      <c r="Z567" s="40"/>
      <c r="AA567" s="40"/>
      <c r="AB567" s="40"/>
      <c r="AC567" s="40"/>
      <c r="AD567" s="40"/>
      <c r="AE567" s="40"/>
      <c r="AT567" s="19" t="s">
        <v>172</v>
      </c>
      <c r="AU567" s="19" t="s">
        <v>87</v>
      </c>
    </row>
    <row r="568" s="13" customFormat="1">
      <c r="A568" s="13"/>
      <c r="B568" s="226"/>
      <c r="C568" s="227"/>
      <c r="D568" s="224" t="s">
        <v>174</v>
      </c>
      <c r="E568" s="228" t="s">
        <v>21</v>
      </c>
      <c r="F568" s="229" t="s">
        <v>1884</v>
      </c>
      <c r="G568" s="227"/>
      <c r="H568" s="230">
        <v>322</v>
      </c>
      <c r="I568" s="231"/>
      <c r="J568" s="227"/>
      <c r="K568" s="227"/>
      <c r="L568" s="232"/>
      <c r="M568" s="233"/>
      <c r="N568" s="234"/>
      <c r="O568" s="234"/>
      <c r="P568" s="234"/>
      <c r="Q568" s="234"/>
      <c r="R568" s="234"/>
      <c r="S568" s="234"/>
      <c r="T568" s="235"/>
      <c r="U568" s="13"/>
      <c r="V568" s="13"/>
      <c r="W568" s="13"/>
      <c r="X568" s="13"/>
      <c r="Y568" s="13"/>
      <c r="Z568" s="13"/>
      <c r="AA568" s="13"/>
      <c r="AB568" s="13"/>
      <c r="AC568" s="13"/>
      <c r="AD568" s="13"/>
      <c r="AE568" s="13"/>
      <c r="AT568" s="236" t="s">
        <v>174</v>
      </c>
      <c r="AU568" s="236" t="s">
        <v>87</v>
      </c>
      <c r="AV568" s="13" t="s">
        <v>87</v>
      </c>
      <c r="AW568" s="13" t="s">
        <v>38</v>
      </c>
      <c r="AX568" s="13" t="s">
        <v>85</v>
      </c>
      <c r="AY568" s="236" t="s">
        <v>161</v>
      </c>
    </row>
    <row r="569" s="2" customFormat="1" ht="24.15" customHeight="1">
      <c r="A569" s="40"/>
      <c r="B569" s="41"/>
      <c r="C569" s="206" t="s">
        <v>1885</v>
      </c>
      <c r="D569" s="206" t="s">
        <v>163</v>
      </c>
      <c r="E569" s="207" t="s">
        <v>1886</v>
      </c>
      <c r="F569" s="208" t="s">
        <v>1887</v>
      </c>
      <c r="G569" s="209" t="s">
        <v>232</v>
      </c>
      <c r="H569" s="210">
        <v>1</v>
      </c>
      <c r="I569" s="211"/>
      <c r="J569" s="212">
        <f>ROUND(I569*H569,2)</f>
        <v>0</v>
      </c>
      <c r="K569" s="208" t="s">
        <v>21</v>
      </c>
      <c r="L569" s="46"/>
      <c r="M569" s="213" t="s">
        <v>21</v>
      </c>
      <c r="N569" s="214" t="s">
        <v>48</v>
      </c>
      <c r="O569" s="86"/>
      <c r="P569" s="215">
        <f>O569*H569</f>
        <v>0</v>
      </c>
      <c r="Q569" s="215">
        <v>0</v>
      </c>
      <c r="R569" s="215">
        <f>Q569*H569</f>
        <v>0</v>
      </c>
      <c r="S569" s="215">
        <v>0</v>
      </c>
      <c r="T569" s="216">
        <f>S569*H569</f>
        <v>0</v>
      </c>
      <c r="U569" s="40"/>
      <c r="V569" s="40"/>
      <c r="W569" s="40"/>
      <c r="X569" s="40"/>
      <c r="Y569" s="40"/>
      <c r="Z569" s="40"/>
      <c r="AA569" s="40"/>
      <c r="AB569" s="40"/>
      <c r="AC569" s="40"/>
      <c r="AD569" s="40"/>
      <c r="AE569" s="40"/>
      <c r="AR569" s="217" t="s">
        <v>168</v>
      </c>
      <c r="AT569" s="217" t="s">
        <v>163</v>
      </c>
      <c r="AU569" s="217" t="s">
        <v>87</v>
      </c>
      <c r="AY569" s="19" t="s">
        <v>161</v>
      </c>
      <c r="BE569" s="218">
        <f>IF(N569="základní",J569,0)</f>
        <v>0</v>
      </c>
      <c r="BF569" s="218">
        <f>IF(N569="snížená",J569,0)</f>
        <v>0</v>
      </c>
      <c r="BG569" s="218">
        <f>IF(N569="zákl. přenesená",J569,0)</f>
        <v>0</v>
      </c>
      <c r="BH569" s="218">
        <f>IF(N569="sníž. přenesená",J569,0)</f>
        <v>0</v>
      </c>
      <c r="BI569" s="218">
        <f>IF(N569="nulová",J569,0)</f>
        <v>0</v>
      </c>
      <c r="BJ569" s="19" t="s">
        <v>85</v>
      </c>
      <c r="BK569" s="218">
        <f>ROUND(I569*H569,2)</f>
        <v>0</v>
      </c>
      <c r="BL569" s="19" t="s">
        <v>168</v>
      </c>
      <c r="BM569" s="217" t="s">
        <v>1888</v>
      </c>
    </row>
    <row r="570" s="2" customFormat="1">
      <c r="A570" s="40"/>
      <c r="B570" s="41"/>
      <c r="C570" s="42"/>
      <c r="D570" s="224" t="s">
        <v>183</v>
      </c>
      <c r="E570" s="42"/>
      <c r="F570" s="225" t="s">
        <v>1889</v>
      </c>
      <c r="G570" s="42"/>
      <c r="H570" s="42"/>
      <c r="I570" s="221"/>
      <c r="J570" s="42"/>
      <c r="K570" s="42"/>
      <c r="L570" s="46"/>
      <c r="M570" s="222"/>
      <c r="N570" s="223"/>
      <c r="O570" s="86"/>
      <c r="P570" s="86"/>
      <c r="Q570" s="86"/>
      <c r="R570" s="86"/>
      <c r="S570" s="86"/>
      <c r="T570" s="87"/>
      <c r="U570" s="40"/>
      <c r="V570" s="40"/>
      <c r="W570" s="40"/>
      <c r="X570" s="40"/>
      <c r="Y570" s="40"/>
      <c r="Z570" s="40"/>
      <c r="AA570" s="40"/>
      <c r="AB570" s="40"/>
      <c r="AC570" s="40"/>
      <c r="AD570" s="40"/>
      <c r="AE570" s="40"/>
      <c r="AT570" s="19" t="s">
        <v>183</v>
      </c>
      <c r="AU570" s="19" t="s">
        <v>87</v>
      </c>
    </row>
    <row r="571" s="2" customFormat="1" ht="16.5" customHeight="1">
      <c r="A571" s="40"/>
      <c r="B571" s="41"/>
      <c r="C571" s="206" t="s">
        <v>1890</v>
      </c>
      <c r="D571" s="206" t="s">
        <v>163</v>
      </c>
      <c r="E571" s="207" t="s">
        <v>1891</v>
      </c>
      <c r="F571" s="208" t="s">
        <v>1892</v>
      </c>
      <c r="G571" s="209" t="s">
        <v>201</v>
      </c>
      <c r="H571" s="210">
        <v>4.3499999999999996</v>
      </c>
      <c r="I571" s="211"/>
      <c r="J571" s="212">
        <f>ROUND(I571*H571,2)</f>
        <v>0</v>
      </c>
      <c r="K571" s="208" t="s">
        <v>21</v>
      </c>
      <c r="L571" s="46"/>
      <c r="M571" s="213" t="s">
        <v>21</v>
      </c>
      <c r="N571" s="214" t="s">
        <v>48</v>
      </c>
      <c r="O571" s="86"/>
      <c r="P571" s="215">
        <f>O571*H571</f>
        <v>0</v>
      </c>
      <c r="Q571" s="215">
        <v>0.0030200000000000001</v>
      </c>
      <c r="R571" s="215">
        <f>Q571*H571</f>
        <v>0.013136999999999999</v>
      </c>
      <c r="S571" s="215">
        <v>0</v>
      </c>
      <c r="T571" s="216">
        <f>S571*H571</f>
        <v>0</v>
      </c>
      <c r="U571" s="40"/>
      <c r="V571" s="40"/>
      <c r="W571" s="40"/>
      <c r="X571" s="40"/>
      <c r="Y571" s="40"/>
      <c r="Z571" s="40"/>
      <c r="AA571" s="40"/>
      <c r="AB571" s="40"/>
      <c r="AC571" s="40"/>
      <c r="AD571" s="40"/>
      <c r="AE571" s="40"/>
      <c r="AR571" s="217" t="s">
        <v>168</v>
      </c>
      <c r="AT571" s="217" t="s">
        <v>163</v>
      </c>
      <c r="AU571" s="217" t="s">
        <v>87</v>
      </c>
      <c r="AY571" s="19" t="s">
        <v>161</v>
      </c>
      <c r="BE571" s="218">
        <f>IF(N571="základní",J571,0)</f>
        <v>0</v>
      </c>
      <c r="BF571" s="218">
        <f>IF(N571="snížená",J571,0)</f>
        <v>0</v>
      </c>
      <c r="BG571" s="218">
        <f>IF(N571="zákl. přenesená",J571,0)</f>
        <v>0</v>
      </c>
      <c r="BH571" s="218">
        <f>IF(N571="sníž. přenesená",J571,0)</f>
        <v>0</v>
      </c>
      <c r="BI571" s="218">
        <f>IF(N571="nulová",J571,0)</f>
        <v>0</v>
      </c>
      <c r="BJ571" s="19" t="s">
        <v>85</v>
      </c>
      <c r="BK571" s="218">
        <f>ROUND(I571*H571,2)</f>
        <v>0</v>
      </c>
      <c r="BL571" s="19" t="s">
        <v>168</v>
      </c>
      <c r="BM571" s="217" t="s">
        <v>1893</v>
      </c>
    </row>
    <row r="572" s="13" customFormat="1">
      <c r="A572" s="13"/>
      <c r="B572" s="226"/>
      <c r="C572" s="227"/>
      <c r="D572" s="224" t="s">
        <v>174</v>
      </c>
      <c r="E572" s="228" t="s">
        <v>21</v>
      </c>
      <c r="F572" s="229" t="s">
        <v>1894</v>
      </c>
      <c r="G572" s="227"/>
      <c r="H572" s="230">
        <v>4.3499999999999996</v>
      </c>
      <c r="I572" s="231"/>
      <c r="J572" s="227"/>
      <c r="K572" s="227"/>
      <c r="L572" s="232"/>
      <c r="M572" s="233"/>
      <c r="N572" s="234"/>
      <c r="O572" s="234"/>
      <c r="P572" s="234"/>
      <c r="Q572" s="234"/>
      <c r="R572" s="234"/>
      <c r="S572" s="234"/>
      <c r="T572" s="235"/>
      <c r="U572" s="13"/>
      <c r="V572" s="13"/>
      <c r="W572" s="13"/>
      <c r="X572" s="13"/>
      <c r="Y572" s="13"/>
      <c r="Z572" s="13"/>
      <c r="AA572" s="13"/>
      <c r="AB572" s="13"/>
      <c r="AC572" s="13"/>
      <c r="AD572" s="13"/>
      <c r="AE572" s="13"/>
      <c r="AT572" s="236" t="s">
        <v>174</v>
      </c>
      <c r="AU572" s="236" t="s">
        <v>87</v>
      </c>
      <c r="AV572" s="13" t="s">
        <v>87</v>
      </c>
      <c r="AW572" s="13" t="s">
        <v>38</v>
      </c>
      <c r="AX572" s="13" t="s">
        <v>85</v>
      </c>
      <c r="AY572" s="236" t="s">
        <v>161</v>
      </c>
    </row>
    <row r="573" s="2" customFormat="1" ht="16.5" customHeight="1">
      <c r="A573" s="40"/>
      <c r="B573" s="41"/>
      <c r="C573" s="206" t="s">
        <v>1895</v>
      </c>
      <c r="D573" s="206" t="s">
        <v>163</v>
      </c>
      <c r="E573" s="207" t="s">
        <v>1896</v>
      </c>
      <c r="F573" s="208" t="s">
        <v>1897</v>
      </c>
      <c r="G573" s="209" t="s">
        <v>201</v>
      </c>
      <c r="H573" s="210">
        <v>63.420000000000002</v>
      </c>
      <c r="I573" s="211"/>
      <c r="J573" s="212">
        <f>ROUND(I573*H573,2)</f>
        <v>0</v>
      </c>
      <c r="K573" s="208" t="s">
        <v>167</v>
      </c>
      <c r="L573" s="46"/>
      <c r="M573" s="213" t="s">
        <v>21</v>
      </c>
      <c r="N573" s="214" t="s">
        <v>48</v>
      </c>
      <c r="O573" s="86"/>
      <c r="P573" s="215">
        <f>O573*H573</f>
        <v>0</v>
      </c>
      <c r="Q573" s="215">
        <v>0.0013699999999999999</v>
      </c>
      <c r="R573" s="215">
        <f>Q573*H573</f>
        <v>0.086885400000000002</v>
      </c>
      <c r="S573" s="215">
        <v>0</v>
      </c>
      <c r="T573" s="216">
        <f>S573*H573</f>
        <v>0</v>
      </c>
      <c r="U573" s="40"/>
      <c r="V573" s="40"/>
      <c r="W573" s="40"/>
      <c r="X573" s="40"/>
      <c r="Y573" s="40"/>
      <c r="Z573" s="40"/>
      <c r="AA573" s="40"/>
      <c r="AB573" s="40"/>
      <c r="AC573" s="40"/>
      <c r="AD573" s="40"/>
      <c r="AE573" s="40"/>
      <c r="AR573" s="217" t="s">
        <v>168</v>
      </c>
      <c r="AT573" s="217" t="s">
        <v>163</v>
      </c>
      <c r="AU573" s="217" t="s">
        <v>87</v>
      </c>
      <c r="AY573" s="19" t="s">
        <v>161</v>
      </c>
      <c r="BE573" s="218">
        <f>IF(N573="základní",J573,0)</f>
        <v>0</v>
      </c>
      <c r="BF573" s="218">
        <f>IF(N573="snížená",J573,0)</f>
        <v>0</v>
      </c>
      <c r="BG573" s="218">
        <f>IF(N573="zákl. přenesená",J573,0)</f>
        <v>0</v>
      </c>
      <c r="BH573" s="218">
        <f>IF(N573="sníž. přenesená",J573,0)</f>
        <v>0</v>
      </c>
      <c r="BI573" s="218">
        <f>IF(N573="nulová",J573,0)</f>
        <v>0</v>
      </c>
      <c r="BJ573" s="19" t="s">
        <v>85</v>
      </c>
      <c r="BK573" s="218">
        <f>ROUND(I573*H573,2)</f>
        <v>0</v>
      </c>
      <c r="BL573" s="19" t="s">
        <v>168</v>
      </c>
      <c r="BM573" s="217" t="s">
        <v>1898</v>
      </c>
    </row>
    <row r="574" s="2" customFormat="1">
      <c r="A574" s="40"/>
      <c r="B574" s="41"/>
      <c r="C574" s="42"/>
      <c r="D574" s="219" t="s">
        <v>170</v>
      </c>
      <c r="E574" s="42"/>
      <c r="F574" s="220" t="s">
        <v>1899</v>
      </c>
      <c r="G574" s="42"/>
      <c r="H574" s="42"/>
      <c r="I574" s="221"/>
      <c r="J574" s="42"/>
      <c r="K574" s="42"/>
      <c r="L574" s="46"/>
      <c r="M574" s="222"/>
      <c r="N574" s="223"/>
      <c r="O574" s="86"/>
      <c r="P574" s="86"/>
      <c r="Q574" s="86"/>
      <c r="R574" s="86"/>
      <c r="S574" s="86"/>
      <c r="T574" s="87"/>
      <c r="U574" s="40"/>
      <c r="V574" s="40"/>
      <c r="W574" s="40"/>
      <c r="X574" s="40"/>
      <c r="Y574" s="40"/>
      <c r="Z574" s="40"/>
      <c r="AA574" s="40"/>
      <c r="AB574" s="40"/>
      <c r="AC574" s="40"/>
      <c r="AD574" s="40"/>
      <c r="AE574" s="40"/>
      <c r="AT574" s="19" t="s">
        <v>170</v>
      </c>
      <c r="AU574" s="19" t="s">
        <v>87</v>
      </c>
    </row>
    <row r="575" s="2" customFormat="1">
      <c r="A575" s="40"/>
      <c r="B575" s="41"/>
      <c r="C575" s="42"/>
      <c r="D575" s="224" t="s">
        <v>172</v>
      </c>
      <c r="E575" s="42"/>
      <c r="F575" s="225" t="s">
        <v>1158</v>
      </c>
      <c r="G575" s="42"/>
      <c r="H575" s="42"/>
      <c r="I575" s="221"/>
      <c r="J575" s="42"/>
      <c r="K575" s="42"/>
      <c r="L575" s="46"/>
      <c r="M575" s="222"/>
      <c r="N575" s="223"/>
      <c r="O575" s="86"/>
      <c r="P575" s="86"/>
      <c r="Q575" s="86"/>
      <c r="R575" s="86"/>
      <c r="S575" s="86"/>
      <c r="T575" s="87"/>
      <c r="U575" s="40"/>
      <c r="V575" s="40"/>
      <c r="W575" s="40"/>
      <c r="X575" s="40"/>
      <c r="Y575" s="40"/>
      <c r="Z575" s="40"/>
      <c r="AA575" s="40"/>
      <c r="AB575" s="40"/>
      <c r="AC575" s="40"/>
      <c r="AD575" s="40"/>
      <c r="AE575" s="40"/>
      <c r="AT575" s="19" t="s">
        <v>172</v>
      </c>
      <c r="AU575" s="19" t="s">
        <v>87</v>
      </c>
    </row>
    <row r="576" s="13" customFormat="1">
      <c r="A576" s="13"/>
      <c r="B576" s="226"/>
      <c r="C576" s="227"/>
      <c r="D576" s="224" t="s">
        <v>174</v>
      </c>
      <c r="E576" s="228" t="s">
        <v>21</v>
      </c>
      <c r="F576" s="229" t="s">
        <v>1900</v>
      </c>
      <c r="G576" s="227"/>
      <c r="H576" s="230">
        <v>23.41</v>
      </c>
      <c r="I576" s="231"/>
      <c r="J576" s="227"/>
      <c r="K576" s="227"/>
      <c r="L576" s="232"/>
      <c r="M576" s="233"/>
      <c r="N576" s="234"/>
      <c r="O576" s="234"/>
      <c r="P576" s="234"/>
      <c r="Q576" s="234"/>
      <c r="R576" s="234"/>
      <c r="S576" s="234"/>
      <c r="T576" s="235"/>
      <c r="U576" s="13"/>
      <c r="V576" s="13"/>
      <c r="W576" s="13"/>
      <c r="X576" s="13"/>
      <c r="Y576" s="13"/>
      <c r="Z576" s="13"/>
      <c r="AA576" s="13"/>
      <c r="AB576" s="13"/>
      <c r="AC576" s="13"/>
      <c r="AD576" s="13"/>
      <c r="AE576" s="13"/>
      <c r="AT576" s="236" t="s">
        <v>174</v>
      </c>
      <c r="AU576" s="236" t="s">
        <v>87</v>
      </c>
      <c r="AV576" s="13" t="s">
        <v>87</v>
      </c>
      <c r="AW576" s="13" t="s">
        <v>38</v>
      </c>
      <c r="AX576" s="13" t="s">
        <v>77</v>
      </c>
      <c r="AY576" s="236" t="s">
        <v>161</v>
      </c>
    </row>
    <row r="577" s="13" customFormat="1">
      <c r="A577" s="13"/>
      <c r="B577" s="226"/>
      <c r="C577" s="227"/>
      <c r="D577" s="224" t="s">
        <v>174</v>
      </c>
      <c r="E577" s="228" t="s">
        <v>21</v>
      </c>
      <c r="F577" s="229" t="s">
        <v>1901</v>
      </c>
      <c r="G577" s="227"/>
      <c r="H577" s="230">
        <v>3.8999999999999999</v>
      </c>
      <c r="I577" s="231"/>
      <c r="J577" s="227"/>
      <c r="K577" s="227"/>
      <c r="L577" s="232"/>
      <c r="M577" s="233"/>
      <c r="N577" s="234"/>
      <c r="O577" s="234"/>
      <c r="P577" s="234"/>
      <c r="Q577" s="234"/>
      <c r="R577" s="234"/>
      <c r="S577" s="234"/>
      <c r="T577" s="235"/>
      <c r="U577" s="13"/>
      <c r="V577" s="13"/>
      <c r="W577" s="13"/>
      <c r="X577" s="13"/>
      <c r="Y577" s="13"/>
      <c r="Z577" s="13"/>
      <c r="AA577" s="13"/>
      <c r="AB577" s="13"/>
      <c r="AC577" s="13"/>
      <c r="AD577" s="13"/>
      <c r="AE577" s="13"/>
      <c r="AT577" s="236" t="s">
        <v>174</v>
      </c>
      <c r="AU577" s="236" t="s">
        <v>87</v>
      </c>
      <c r="AV577" s="13" t="s">
        <v>87</v>
      </c>
      <c r="AW577" s="13" t="s">
        <v>38</v>
      </c>
      <c r="AX577" s="13" t="s">
        <v>77</v>
      </c>
      <c r="AY577" s="236" t="s">
        <v>161</v>
      </c>
    </row>
    <row r="578" s="15" customFormat="1">
      <c r="A578" s="15"/>
      <c r="B578" s="258"/>
      <c r="C578" s="259"/>
      <c r="D578" s="224" t="s">
        <v>174</v>
      </c>
      <c r="E578" s="260" t="s">
        <v>21</v>
      </c>
      <c r="F578" s="261" t="s">
        <v>208</v>
      </c>
      <c r="G578" s="259"/>
      <c r="H578" s="262">
        <v>27.309999999999999</v>
      </c>
      <c r="I578" s="263"/>
      <c r="J578" s="259"/>
      <c r="K578" s="259"/>
      <c r="L578" s="264"/>
      <c r="M578" s="265"/>
      <c r="N578" s="266"/>
      <c r="O578" s="266"/>
      <c r="P578" s="266"/>
      <c r="Q578" s="266"/>
      <c r="R578" s="266"/>
      <c r="S578" s="266"/>
      <c r="T578" s="267"/>
      <c r="U578" s="15"/>
      <c r="V578" s="15"/>
      <c r="W578" s="15"/>
      <c r="X578" s="15"/>
      <c r="Y578" s="15"/>
      <c r="Z578" s="15"/>
      <c r="AA578" s="15"/>
      <c r="AB578" s="15"/>
      <c r="AC578" s="15"/>
      <c r="AD578" s="15"/>
      <c r="AE578" s="15"/>
      <c r="AT578" s="268" t="s">
        <v>174</v>
      </c>
      <c r="AU578" s="268" t="s">
        <v>87</v>
      </c>
      <c r="AV578" s="15" t="s">
        <v>185</v>
      </c>
      <c r="AW578" s="15" t="s">
        <v>38</v>
      </c>
      <c r="AX578" s="15" t="s">
        <v>77</v>
      </c>
      <c r="AY578" s="268" t="s">
        <v>161</v>
      </c>
    </row>
    <row r="579" s="13" customFormat="1">
      <c r="A579" s="13"/>
      <c r="B579" s="226"/>
      <c r="C579" s="227"/>
      <c r="D579" s="224" t="s">
        <v>174</v>
      </c>
      <c r="E579" s="228" t="s">
        <v>21</v>
      </c>
      <c r="F579" s="229" t="s">
        <v>1902</v>
      </c>
      <c r="G579" s="227"/>
      <c r="H579" s="230">
        <v>16.149999999999999</v>
      </c>
      <c r="I579" s="231"/>
      <c r="J579" s="227"/>
      <c r="K579" s="227"/>
      <c r="L579" s="232"/>
      <c r="M579" s="233"/>
      <c r="N579" s="234"/>
      <c r="O579" s="234"/>
      <c r="P579" s="234"/>
      <c r="Q579" s="234"/>
      <c r="R579" s="234"/>
      <c r="S579" s="234"/>
      <c r="T579" s="235"/>
      <c r="U579" s="13"/>
      <c r="V579" s="13"/>
      <c r="W579" s="13"/>
      <c r="X579" s="13"/>
      <c r="Y579" s="13"/>
      <c r="Z579" s="13"/>
      <c r="AA579" s="13"/>
      <c r="AB579" s="13"/>
      <c r="AC579" s="13"/>
      <c r="AD579" s="13"/>
      <c r="AE579" s="13"/>
      <c r="AT579" s="236" t="s">
        <v>174</v>
      </c>
      <c r="AU579" s="236" t="s">
        <v>87</v>
      </c>
      <c r="AV579" s="13" t="s">
        <v>87</v>
      </c>
      <c r="AW579" s="13" t="s">
        <v>38</v>
      </c>
      <c r="AX579" s="13" t="s">
        <v>77</v>
      </c>
      <c r="AY579" s="236" t="s">
        <v>161</v>
      </c>
    </row>
    <row r="580" s="13" customFormat="1">
      <c r="A580" s="13"/>
      <c r="B580" s="226"/>
      <c r="C580" s="227"/>
      <c r="D580" s="224" t="s">
        <v>174</v>
      </c>
      <c r="E580" s="228" t="s">
        <v>21</v>
      </c>
      <c r="F580" s="229" t="s">
        <v>1903</v>
      </c>
      <c r="G580" s="227"/>
      <c r="H580" s="230">
        <v>3.8999999999999999</v>
      </c>
      <c r="I580" s="231"/>
      <c r="J580" s="227"/>
      <c r="K580" s="227"/>
      <c r="L580" s="232"/>
      <c r="M580" s="233"/>
      <c r="N580" s="234"/>
      <c r="O580" s="234"/>
      <c r="P580" s="234"/>
      <c r="Q580" s="234"/>
      <c r="R580" s="234"/>
      <c r="S580" s="234"/>
      <c r="T580" s="235"/>
      <c r="U580" s="13"/>
      <c r="V580" s="13"/>
      <c r="W580" s="13"/>
      <c r="X580" s="13"/>
      <c r="Y580" s="13"/>
      <c r="Z580" s="13"/>
      <c r="AA580" s="13"/>
      <c r="AB580" s="13"/>
      <c r="AC580" s="13"/>
      <c r="AD580" s="13"/>
      <c r="AE580" s="13"/>
      <c r="AT580" s="236" t="s">
        <v>174</v>
      </c>
      <c r="AU580" s="236" t="s">
        <v>87</v>
      </c>
      <c r="AV580" s="13" t="s">
        <v>87</v>
      </c>
      <c r="AW580" s="13" t="s">
        <v>38</v>
      </c>
      <c r="AX580" s="13" t="s">
        <v>77</v>
      </c>
      <c r="AY580" s="236" t="s">
        <v>161</v>
      </c>
    </row>
    <row r="581" s="13" customFormat="1">
      <c r="A581" s="13"/>
      <c r="B581" s="226"/>
      <c r="C581" s="227"/>
      <c r="D581" s="224" t="s">
        <v>174</v>
      </c>
      <c r="E581" s="228" t="s">
        <v>21</v>
      </c>
      <c r="F581" s="229" t="s">
        <v>1904</v>
      </c>
      <c r="G581" s="227"/>
      <c r="H581" s="230">
        <v>3.8799999999999999</v>
      </c>
      <c r="I581" s="231"/>
      <c r="J581" s="227"/>
      <c r="K581" s="227"/>
      <c r="L581" s="232"/>
      <c r="M581" s="233"/>
      <c r="N581" s="234"/>
      <c r="O581" s="234"/>
      <c r="P581" s="234"/>
      <c r="Q581" s="234"/>
      <c r="R581" s="234"/>
      <c r="S581" s="234"/>
      <c r="T581" s="235"/>
      <c r="U581" s="13"/>
      <c r="V581" s="13"/>
      <c r="W581" s="13"/>
      <c r="X581" s="13"/>
      <c r="Y581" s="13"/>
      <c r="Z581" s="13"/>
      <c r="AA581" s="13"/>
      <c r="AB581" s="13"/>
      <c r="AC581" s="13"/>
      <c r="AD581" s="13"/>
      <c r="AE581" s="13"/>
      <c r="AT581" s="236" t="s">
        <v>174</v>
      </c>
      <c r="AU581" s="236" t="s">
        <v>87</v>
      </c>
      <c r="AV581" s="13" t="s">
        <v>87</v>
      </c>
      <c r="AW581" s="13" t="s">
        <v>38</v>
      </c>
      <c r="AX581" s="13" t="s">
        <v>77</v>
      </c>
      <c r="AY581" s="236" t="s">
        <v>161</v>
      </c>
    </row>
    <row r="582" s="15" customFormat="1">
      <c r="A582" s="15"/>
      <c r="B582" s="258"/>
      <c r="C582" s="259"/>
      <c r="D582" s="224" t="s">
        <v>174</v>
      </c>
      <c r="E582" s="260" t="s">
        <v>21</v>
      </c>
      <c r="F582" s="261" t="s">
        <v>208</v>
      </c>
      <c r="G582" s="259"/>
      <c r="H582" s="262">
        <v>23.93</v>
      </c>
      <c r="I582" s="263"/>
      <c r="J582" s="259"/>
      <c r="K582" s="259"/>
      <c r="L582" s="264"/>
      <c r="M582" s="265"/>
      <c r="N582" s="266"/>
      <c r="O582" s="266"/>
      <c r="P582" s="266"/>
      <c r="Q582" s="266"/>
      <c r="R582" s="266"/>
      <c r="S582" s="266"/>
      <c r="T582" s="267"/>
      <c r="U582" s="15"/>
      <c r="V582" s="15"/>
      <c r="W582" s="15"/>
      <c r="X582" s="15"/>
      <c r="Y582" s="15"/>
      <c r="Z582" s="15"/>
      <c r="AA582" s="15"/>
      <c r="AB582" s="15"/>
      <c r="AC582" s="15"/>
      <c r="AD582" s="15"/>
      <c r="AE582" s="15"/>
      <c r="AT582" s="268" t="s">
        <v>174</v>
      </c>
      <c r="AU582" s="268" t="s">
        <v>87</v>
      </c>
      <c r="AV582" s="15" t="s">
        <v>185</v>
      </c>
      <c r="AW582" s="15" t="s">
        <v>38</v>
      </c>
      <c r="AX582" s="15" t="s">
        <v>77</v>
      </c>
      <c r="AY582" s="268" t="s">
        <v>161</v>
      </c>
    </row>
    <row r="583" s="13" customFormat="1">
      <c r="A583" s="13"/>
      <c r="B583" s="226"/>
      <c r="C583" s="227"/>
      <c r="D583" s="224" t="s">
        <v>174</v>
      </c>
      <c r="E583" s="228" t="s">
        <v>21</v>
      </c>
      <c r="F583" s="229" t="s">
        <v>1905</v>
      </c>
      <c r="G583" s="227"/>
      <c r="H583" s="230">
        <v>12.18</v>
      </c>
      <c r="I583" s="231"/>
      <c r="J583" s="227"/>
      <c r="K583" s="227"/>
      <c r="L583" s="232"/>
      <c r="M583" s="233"/>
      <c r="N583" s="234"/>
      <c r="O583" s="234"/>
      <c r="P583" s="234"/>
      <c r="Q583" s="234"/>
      <c r="R583" s="234"/>
      <c r="S583" s="234"/>
      <c r="T583" s="235"/>
      <c r="U583" s="13"/>
      <c r="V583" s="13"/>
      <c r="W583" s="13"/>
      <c r="X583" s="13"/>
      <c r="Y583" s="13"/>
      <c r="Z583" s="13"/>
      <c r="AA583" s="13"/>
      <c r="AB583" s="13"/>
      <c r="AC583" s="13"/>
      <c r="AD583" s="13"/>
      <c r="AE583" s="13"/>
      <c r="AT583" s="236" t="s">
        <v>174</v>
      </c>
      <c r="AU583" s="236" t="s">
        <v>87</v>
      </c>
      <c r="AV583" s="13" t="s">
        <v>87</v>
      </c>
      <c r="AW583" s="13" t="s">
        <v>38</v>
      </c>
      <c r="AX583" s="13" t="s">
        <v>77</v>
      </c>
      <c r="AY583" s="236" t="s">
        <v>161</v>
      </c>
    </row>
    <row r="584" s="14" customFormat="1">
      <c r="A584" s="14"/>
      <c r="B584" s="237"/>
      <c r="C584" s="238"/>
      <c r="D584" s="224" t="s">
        <v>174</v>
      </c>
      <c r="E584" s="239" t="s">
        <v>21</v>
      </c>
      <c r="F584" s="240" t="s">
        <v>177</v>
      </c>
      <c r="G584" s="238"/>
      <c r="H584" s="241">
        <v>63.420000000000002</v>
      </c>
      <c r="I584" s="242"/>
      <c r="J584" s="238"/>
      <c r="K584" s="238"/>
      <c r="L584" s="243"/>
      <c r="M584" s="244"/>
      <c r="N584" s="245"/>
      <c r="O584" s="245"/>
      <c r="P584" s="245"/>
      <c r="Q584" s="245"/>
      <c r="R584" s="245"/>
      <c r="S584" s="245"/>
      <c r="T584" s="246"/>
      <c r="U584" s="14"/>
      <c r="V584" s="14"/>
      <c r="W584" s="14"/>
      <c r="X584" s="14"/>
      <c r="Y584" s="14"/>
      <c r="Z584" s="14"/>
      <c r="AA584" s="14"/>
      <c r="AB584" s="14"/>
      <c r="AC584" s="14"/>
      <c r="AD584" s="14"/>
      <c r="AE584" s="14"/>
      <c r="AT584" s="247" t="s">
        <v>174</v>
      </c>
      <c r="AU584" s="247" t="s">
        <v>87</v>
      </c>
      <c r="AV584" s="14" t="s">
        <v>168</v>
      </c>
      <c r="AW584" s="14" t="s">
        <v>38</v>
      </c>
      <c r="AX584" s="14" t="s">
        <v>85</v>
      </c>
      <c r="AY584" s="247" t="s">
        <v>161</v>
      </c>
    </row>
    <row r="585" s="2" customFormat="1" ht="33" customHeight="1">
      <c r="A585" s="40"/>
      <c r="B585" s="41"/>
      <c r="C585" s="206" t="s">
        <v>1906</v>
      </c>
      <c r="D585" s="206" t="s">
        <v>163</v>
      </c>
      <c r="E585" s="207" t="s">
        <v>1907</v>
      </c>
      <c r="F585" s="208" t="s">
        <v>1908</v>
      </c>
      <c r="G585" s="209" t="s">
        <v>201</v>
      </c>
      <c r="H585" s="210">
        <v>2.2999999999999998</v>
      </c>
      <c r="I585" s="211"/>
      <c r="J585" s="212">
        <f>ROUND(I585*H585,2)</f>
        <v>0</v>
      </c>
      <c r="K585" s="208" t="s">
        <v>167</v>
      </c>
      <c r="L585" s="46"/>
      <c r="M585" s="213" t="s">
        <v>21</v>
      </c>
      <c r="N585" s="214" t="s">
        <v>48</v>
      </c>
      <c r="O585" s="86"/>
      <c r="P585" s="215">
        <f>O585*H585</f>
        <v>0</v>
      </c>
      <c r="Q585" s="215">
        <v>0.0012600000000000001</v>
      </c>
      <c r="R585" s="215">
        <f>Q585*H585</f>
        <v>0.002898</v>
      </c>
      <c r="S585" s="215">
        <v>0</v>
      </c>
      <c r="T585" s="216">
        <f>S585*H585</f>
        <v>0</v>
      </c>
      <c r="U585" s="40"/>
      <c r="V585" s="40"/>
      <c r="W585" s="40"/>
      <c r="X585" s="40"/>
      <c r="Y585" s="40"/>
      <c r="Z585" s="40"/>
      <c r="AA585" s="40"/>
      <c r="AB585" s="40"/>
      <c r="AC585" s="40"/>
      <c r="AD585" s="40"/>
      <c r="AE585" s="40"/>
      <c r="AR585" s="217" t="s">
        <v>168</v>
      </c>
      <c r="AT585" s="217" t="s">
        <v>163</v>
      </c>
      <c r="AU585" s="217" t="s">
        <v>87</v>
      </c>
      <c r="AY585" s="19" t="s">
        <v>161</v>
      </c>
      <c r="BE585" s="218">
        <f>IF(N585="základní",J585,0)</f>
        <v>0</v>
      </c>
      <c r="BF585" s="218">
        <f>IF(N585="snížená",J585,0)</f>
        <v>0</v>
      </c>
      <c r="BG585" s="218">
        <f>IF(N585="zákl. přenesená",J585,0)</f>
        <v>0</v>
      </c>
      <c r="BH585" s="218">
        <f>IF(N585="sníž. přenesená",J585,0)</f>
        <v>0</v>
      </c>
      <c r="BI585" s="218">
        <f>IF(N585="nulová",J585,0)</f>
        <v>0</v>
      </c>
      <c r="BJ585" s="19" t="s">
        <v>85</v>
      </c>
      <c r="BK585" s="218">
        <f>ROUND(I585*H585,2)</f>
        <v>0</v>
      </c>
      <c r="BL585" s="19" t="s">
        <v>168</v>
      </c>
      <c r="BM585" s="217" t="s">
        <v>1909</v>
      </c>
    </row>
    <row r="586" s="2" customFormat="1">
      <c r="A586" s="40"/>
      <c r="B586" s="41"/>
      <c r="C586" s="42"/>
      <c r="D586" s="219" t="s">
        <v>170</v>
      </c>
      <c r="E586" s="42"/>
      <c r="F586" s="220" t="s">
        <v>1910</v>
      </c>
      <c r="G586" s="42"/>
      <c r="H586" s="42"/>
      <c r="I586" s="221"/>
      <c r="J586" s="42"/>
      <c r="K586" s="42"/>
      <c r="L586" s="46"/>
      <c r="M586" s="222"/>
      <c r="N586" s="223"/>
      <c r="O586" s="86"/>
      <c r="P586" s="86"/>
      <c r="Q586" s="86"/>
      <c r="R586" s="86"/>
      <c r="S586" s="86"/>
      <c r="T586" s="87"/>
      <c r="U586" s="40"/>
      <c r="V586" s="40"/>
      <c r="W586" s="40"/>
      <c r="X586" s="40"/>
      <c r="Y586" s="40"/>
      <c r="Z586" s="40"/>
      <c r="AA586" s="40"/>
      <c r="AB586" s="40"/>
      <c r="AC586" s="40"/>
      <c r="AD586" s="40"/>
      <c r="AE586" s="40"/>
      <c r="AT586" s="19" t="s">
        <v>170</v>
      </c>
      <c r="AU586" s="19" t="s">
        <v>87</v>
      </c>
    </row>
    <row r="587" s="13" customFormat="1">
      <c r="A587" s="13"/>
      <c r="B587" s="226"/>
      <c r="C587" s="227"/>
      <c r="D587" s="224" t="s">
        <v>174</v>
      </c>
      <c r="E587" s="228" t="s">
        <v>21</v>
      </c>
      <c r="F587" s="229" t="s">
        <v>1911</v>
      </c>
      <c r="G587" s="227"/>
      <c r="H587" s="230">
        <v>2.2999999999999998</v>
      </c>
      <c r="I587" s="231"/>
      <c r="J587" s="227"/>
      <c r="K587" s="227"/>
      <c r="L587" s="232"/>
      <c r="M587" s="233"/>
      <c r="N587" s="234"/>
      <c r="O587" s="234"/>
      <c r="P587" s="234"/>
      <c r="Q587" s="234"/>
      <c r="R587" s="234"/>
      <c r="S587" s="234"/>
      <c r="T587" s="235"/>
      <c r="U587" s="13"/>
      <c r="V587" s="13"/>
      <c r="W587" s="13"/>
      <c r="X587" s="13"/>
      <c r="Y587" s="13"/>
      <c r="Z587" s="13"/>
      <c r="AA587" s="13"/>
      <c r="AB587" s="13"/>
      <c r="AC587" s="13"/>
      <c r="AD587" s="13"/>
      <c r="AE587" s="13"/>
      <c r="AT587" s="236" t="s">
        <v>174</v>
      </c>
      <c r="AU587" s="236" t="s">
        <v>87</v>
      </c>
      <c r="AV587" s="13" t="s">
        <v>87</v>
      </c>
      <c r="AW587" s="13" t="s">
        <v>38</v>
      </c>
      <c r="AX587" s="13" t="s">
        <v>85</v>
      </c>
      <c r="AY587" s="236" t="s">
        <v>161</v>
      </c>
    </row>
    <row r="588" s="2" customFormat="1" ht="33" customHeight="1">
      <c r="A588" s="40"/>
      <c r="B588" s="41"/>
      <c r="C588" s="206" t="s">
        <v>1912</v>
      </c>
      <c r="D588" s="206" t="s">
        <v>163</v>
      </c>
      <c r="E588" s="207" t="s">
        <v>1913</v>
      </c>
      <c r="F588" s="208" t="s">
        <v>1914</v>
      </c>
      <c r="G588" s="209" t="s">
        <v>232</v>
      </c>
      <c r="H588" s="210">
        <v>3</v>
      </c>
      <c r="I588" s="211"/>
      <c r="J588" s="212">
        <f>ROUND(I588*H588,2)</f>
        <v>0</v>
      </c>
      <c r="K588" s="208" t="s">
        <v>167</v>
      </c>
      <c r="L588" s="46"/>
      <c r="M588" s="213" t="s">
        <v>21</v>
      </c>
      <c r="N588" s="214" t="s">
        <v>48</v>
      </c>
      <c r="O588" s="86"/>
      <c r="P588" s="215">
        <f>O588*H588</f>
        <v>0</v>
      </c>
      <c r="Q588" s="215">
        <v>0.023400000000000001</v>
      </c>
      <c r="R588" s="215">
        <f>Q588*H588</f>
        <v>0.070199999999999999</v>
      </c>
      <c r="S588" s="215">
        <v>0</v>
      </c>
      <c r="T588" s="216">
        <f>S588*H588</f>
        <v>0</v>
      </c>
      <c r="U588" s="40"/>
      <c r="V588" s="40"/>
      <c r="W588" s="40"/>
      <c r="X588" s="40"/>
      <c r="Y588" s="40"/>
      <c r="Z588" s="40"/>
      <c r="AA588" s="40"/>
      <c r="AB588" s="40"/>
      <c r="AC588" s="40"/>
      <c r="AD588" s="40"/>
      <c r="AE588" s="40"/>
      <c r="AR588" s="217" t="s">
        <v>168</v>
      </c>
      <c r="AT588" s="217" t="s">
        <v>163</v>
      </c>
      <c r="AU588" s="217" t="s">
        <v>87</v>
      </c>
      <c r="AY588" s="19" t="s">
        <v>161</v>
      </c>
      <c r="BE588" s="218">
        <f>IF(N588="základní",J588,0)</f>
        <v>0</v>
      </c>
      <c r="BF588" s="218">
        <f>IF(N588="snížená",J588,0)</f>
        <v>0</v>
      </c>
      <c r="BG588" s="218">
        <f>IF(N588="zákl. přenesená",J588,0)</f>
        <v>0</v>
      </c>
      <c r="BH588" s="218">
        <f>IF(N588="sníž. přenesená",J588,0)</f>
        <v>0</v>
      </c>
      <c r="BI588" s="218">
        <f>IF(N588="nulová",J588,0)</f>
        <v>0</v>
      </c>
      <c r="BJ588" s="19" t="s">
        <v>85</v>
      </c>
      <c r="BK588" s="218">
        <f>ROUND(I588*H588,2)</f>
        <v>0</v>
      </c>
      <c r="BL588" s="19" t="s">
        <v>168</v>
      </c>
      <c r="BM588" s="217" t="s">
        <v>1915</v>
      </c>
    </row>
    <row r="589" s="2" customFormat="1">
      <c r="A589" s="40"/>
      <c r="B589" s="41"/>
      <c r="C589" s="42"/>
      <c r="D589" s="219" t="s">
        <v>170</v>
      </c>
      <c r="E589" s="42"/>
      <c r="F589" s="220" t="s">
        <v>1916</v>
      </c>
      <c r="G589" s="42"/>
      <c r="H589" s="42"/>
      <c r="I589" s="221"/>
      <c r="J589" s="42"/>
      <c r="K589" s="42"/>
      <c r="L589" s="46"/>
      <c r="M589" s="222"/>
      <c r="N589" s="223"/>
      <c r="O589" s="86"/>
      <c r="P589" s="86"/>
      <c r="Q589" s="86"/>
      <c r="R589" s="86"/>
      <c r="S589" s="86"/>
      <c r="T589" s="87"/>
      <c r="U589" s="40"/>
      <c r="V589" s="40"/>
      <c r="W589" s="40"/>
      <c r="X589" s="40"/>
      <c r="Y589" s="40"/>
      <c r="Z589" s="40"/>
      <c r="AA589" s="40"/>
      <c r="AB589" s="40"/>
      <c r="AC589" s="40"/>
      <c r="AD589" s="40"/>
      <c r="AE589" s="40"/>
      <c r="AT589" s="19" t="s">
        <v>170</v>
      </c>
      <c r="AU589" s="19" t="s">
        <v>87</v>
      </c>
    </row>
    <row r="590" s="2" customFormat="1">
      <c r="A590" s="40"/>
      <c r="B590" s="41"/>
      <c r="C590" s="42"/>
      <c r="D590" s="224" t="s">
        <v>172</v>
      </c>
      <c r="E590" s="42"/>
      <c r="F590" s="225" t="s">
        <v>406</v>
      </c>
      <c r="G590" s="42"/>
      <c r="H590" s="42"/>
      <c r="I590" s="221"/>
      <c r="J590" s="42"/>
      <c r="K590" s="42"/>
      <c r="L590" s="46"/>
      <c r="M590" s="222"/>
      <c r="N590" s="223"/>
      <c r="O590" s="86"/>
      <c r="P590" s="86"/>
      <c r="Q590" s="86"/>
      <c r="R590" s="86"/>
      <c r="S590" s="86"/>
      <c r="T590" s="87"/>
      <c r="U590" s="40"/>
      <c r="V590" s="40"/>
      <c r="W590" s="40"/>
      <c r="X590" s="40"/>
      <c r="Y590" s="40"/>
      <c r="Z590" s="40"/>
      <c r="AA590" s="40"/>
      <c r="AB590" s="40"/>
      <c r="AC590" s="40"/>
      <c r="AD590" s="40"/>
      <c r="AE590" s="40"/>
      <c r="AT590" s="19" t="s">
        <v>172</v>
      </c>
      <c r="AU590" s="19" t="s">
        <v>87</v>
      </c>
    </row>
    <row r="591" s="13" customFormat="1">
      <c r="A591" s="13"/>
      <c r="B591" s="226"/>
      <c r="C591" s="227"/>
      <c r="D591" s="224" t="s">
        <v>174</v>
      </c>
      <c r="E591" s="228" t="s">
        <v>21</v>
      </c>
      <c r="F591" s="229" t="s">
        <v>1917</v>
      </c>
      <c r="G591" s="227"/>
      <c r="H591" s="230">
        <v>3</v>
      </c>
      <c r="I591" s="231"/>
      <c r="J591" s="227"/>
      <c r="K591" s="227"/>
      <c r="L591" s="232"/>
      <c r="M591" s="233"/>
      <c r="N591" s="234"/>
      <c r="O591" s="234"/>
      <c r="P591" s="234"/>
      <c r="Q591" s="234"/>
      <c r="R591" s="234"/>
      <c r="S591" s="234"/>
      <c r="T591" s="235"/>
      <c r="U591" s="13"/>
      <c r="V591" s="13"/>
      <c r="W591" s="13"/>
      <c r="X591" s="13"/>
      <c r="Y591" s="13"/>
      <c r="Z591" s="13"/>
      <c r="AA591" s="13"/>
      <c r="AB591" s="13"/>
      <c r="AC591" s="13"/>
      <c r="AD591" s="13"/>
      <c r="AE591" s="13"/>
      <c r="AT591" s="236" t="s">
        <v>174</v>
      </c>
      <c r="AU591" s="236" t="s">
        <v>87</v>
      </c>
      <c r="AV591" s="13" t="s">
        <v>87</v>
      </c>
      <c r="AW591" s="13" t="s">
        <v>38</v>
      </c>
      <c r="AX591" s="13" t="s">
        <v>85</v>
      </c>
      <c r="AY591" s="236" t="s">
        <v>161</v>
      </c>
    </row>
    <row r="592" s="2" customFormat="1" ht="16.5" customHeight="1">
      <c r="A592" s="40"/>
      <c r="B592" s="41"/>
      <c r="C592" s="248" t="s">
        <v>1918</v>
      </c>
      <c r="D592" s="248" t="s">
        <v>178</v>
      </c>
      <c r="E592" s="249" t="s">
        <v>1919</v>
      </c>
      <c r="F592" s="250" t="s">
        <v>1920</v>
      </c>
      <c r="G592" s="251" t="s">
        <v>567</v>
      </c>
      <c r="H592" s="252">
        <v>38.159999999999997</v>
      </c>
      <c r="I592" s="253"/>
      <c r="J592" s="254">
        <f>ROUND(I592*H592,2)</f>
        <v>0</v>
      </c>
      <c r="K592" s="250" t="s">
        <v>21</v>
      </c>
      <c r="L592" s="255"/>
      <c r="M592" s="256" t="s">
        <v>21</v>
      </c>
      <c r="N592" s="257" t="s">
        <v>48</v>
      </c>
      <c r="O592" s="86"/>
      <c r="P592" s="215">
        <f>O592*H592</f>
        <v>0</v>
      </c>
      <c r="Q592" s="215">
        <v>0.0106</v>
      </c>
      <c r="R592" s="215">
        <f>Q592*H592</f>
        <v>0.40449599999999997</v>
      </c>
      <c r="S592" s="215">
        <v>0</v>
      </c>
      <c r="T592" s="216">
        <f>S592*H592</f>
        <v>0</v>
      </c>
      <c r="U592" s="40"/>
      <c r="V592" s="40"/>
      <c r="W592" s="40"/>
      <c r="X592" s="40"/>
      <c r="Y592" s="40"/>
      <c r="Z592" s="40"/>
      <c r="AA592" s="40"/>
      <c r="AB592" s="40"/>
      <c r="AC592" s="40"/>
      <c r="AD592" s="40"/>
      <c r="AE592" s="40"/>
      <c r="AR592" s="217" t="s">
        <v>181</v>
      </c>
      <c r="AT592" s="217" t="s">
        <v>178</v>
      </c>
      <c r="AU592" s="217" t="s">
        <v>87</v>
      </c>
      <c r="AY592" s="19" t="s">
        <v>161</v>
      </c>
      <c r="BE592" s="218">
        <f>IF(N592="základní",J592,0)</f>
        <v>0</v>
      </c>
      <c r="BF592" s="218">
        <f>IF(N592="snížená",J592,0)</f>
        <v>0</v>
      </c>
      <c r="BG592" s="218">
        <f>IF(N592="zákl. přenesená",J592,0)</f>
        <v>0</v>
      </c>
      <c r="BH592" s="218">
        <f>IF(N592="sníž. přenesená",J592,0)</f>
        <v>0</v>
      </c>
      <c r="BI592" s="218">
        <f>IF(N592="nulová",J592,0)</f>
        <v>0</v>
      </c>
      <c r="BJ592" s="19" t="s">
        <v>85</v>
      </c>
      <c r="BK592" s="218">
        <f>ROUND(I592*H592,2)</f>
        <v>0</v>
      </c>
      <c r="BL592" s="19" t="s">
        <v>168</v>
      </c>
      <c r="BM592" s="217" t="s">
        <v>1921</v>
      </c>
    </row>
    <row r="593" s="2" customFormat="1">
      <c r="A593" s="40"/>
      <c r="B593" s="41"/>
      <c r="C593" s="42"/>
      <c r="D593" s="224" t="s">
        <v>183</v>
      </c>
      <c r="E593" s="42"/>
      <c r="F593" s="225" t="s">
        <v>439</v>
      </c>
      <c r="G593" s="42"/>
      <c r="H593" s="42"/>
      <c r="I593" s="221"/>
      <c r="J593" s="42"/>
      <c r="K593" s="42"/>
      <c r="L593" s="46"/>
      <c r="M593" s="222"/>
      <c r="N593" s="223"/>
      <c r="O593" s="86"/>
      <c r="P593" s="86"/>
      <c r="Q593" s="86"/>
      <c r="R593" s="86"/>
      <c r="S593" s="86"/>
      <c r="T593" s="87"/>
      <c r="U593" s="40"/>
      <c r="V593" s="40"/>
      <c r="W593" s="40"/>
      <c r="X593" s="40"/>
      <c r="Y593" s="40"/>
      <c r="Z593" s="40"/>
      <c r="AA593" s="40"/>
      <c r="AB593" s="40"/>
      <c r="AC593" s="40"/>
      <c r="AD593" s="40"/>
      <c r="AE593" s="40"/>
      <c r="AT593" s="19" t="s">
        <v>183</v>
      </c>
      <c r="AU593" s="19" t="s">
        <v>87</v>
      </c>
    </row>
    <row r="594" s="13" customFormat="1">
      <c r="A594" s="13"/>
      <c r="B594" s="226"/>
      <c r="C594" s="227"/>
      <c r="D594" s="224" t="s">
        <v>174</v>
      </c>
      <c r="E594" s="228" t="s">
        <v>21</v>
      </c>
      <c r="F594" s="229" t="s">
        <v>1922</v>
      </c>
      <c r="G594" s="227"/>
      <c r="H594" s="230">
        <v>38.159999999999997</v>
      </c>
      <c r="I594" s="231"/>
      <c r="J594" s="227"/>
      <c r="K594" s="227"/>
      <c r="L594" s="232"/>
      <c r="M594" s="233"/>
      <c r="N594" s="234"/>
      <c r="O594" s="234"/>
      <c r="P594" s="234"/>
      <c r="Q594" s="234"/>
      <c r="R594" s="234"/>
      <c r="S594" s="234"/>
      <c r="T594" s="235"/>
      <c r="U594" s="13"/>
      <c r="V594" s="13"/>
      <c r="W594" s="13"/>
      <c r="X594" s="13"/>
      <c r="Y594" s="13"/>
      <c r="Z594" s="13"/>
      <c r="AA594" s="13"/>
      <c r="AB594" s="13"/>
      <c r="AC594" s="13"/>
      <c r="AD594" s="13"/>
      <c r="AE594" s="13"/>
      <c r="AT594" s="236" t="s">
        <v>174</v>
      </c>
      <c r="AU594" s="236" t="s">
        <v>87</v>
      </c>
      <c r="AV594" s="13" t="s">
        <v>87</v>
      </c>
      <c r="AW594" s="13" t="s">
        <v>38</v>
      </c>
      <c r="AX594" s="13" t="s">
        <v>85</v>
      </c>
      <c r="AY594" s="236" t="s">
        <v>161</v>
      </c>
    </row>
    <row r="595" s="2" customFormat="1" ht="24.15" customHeight="1">
      <c r="A595" s="40"/>
      <c r="B595" s="41"/>
      <c r="C595" s="206" t="s">
        <v>1923</v>
      </c>
      <c r="D595" s="206" t="s">
        <v>163</v>
      </c>
      <c r="E595" s="207" t="s">
        <v>1924</v>
      </c>
      <c r="F595" s="208" t="s">
        <v>1925</v>
      </c>
      <c r="G595" s="209" t="s">
        <v>232</v>
      </c>
      <c r="H595" s="210">
        <v>8</v>
      </c>
      <c r="I595" s="211"/>
      <c r="J595" s="212">
        <f>ROUND(I595*H595,2)</f>
        <v>0</v>
      </c>
      <c r="K595" s="208" t="s">
        <v>167</v>
      </c>
      <c r="L595" s="46"/>
      <c r="M595" s="213" t="s">
        <v>21</v>
      </c>
      <c r="N595" s="214" t="s">
        <v>48</v>
      </c>
      <c r="O595" s="86"/>
      <c r="P595" s="215">
        <f>O595*H595</f>
        <v>0</v>
      </c>
      <c r="Q595" s="215">
        <v>0.00044000000000000002</v>
      </c>
      <c r="R595" s="215">
        <f>Q595*H595</f>
        <v>0.0035200000000000001</v>
      </c>
      <c r="S595" s="215">
        <v>0</v>
      </c>
      <c r="T595" s="216">
        <f>S595*H595</f>
        <v>0</v>
      </c>
      <c r="U595" s="40"/>
      <c r="V595" s="40"/>
      <c r="W595" s="40"/>
      <c r="X595" s="40"/>
      <c r="Y595" s="40"/>
      <c r="Z595" s="40"/>
      <c r="AA595" s="40"/>
      <c r="AB595" s="40"/>
      <c r="AC595" s="40"/>
      <c r="AD595" s="40"/>
      <c r="AE595" s="40"/>
      <c r="AR595" s="217" t="s">
        <v>168</v>
      </c>
      <c r="AT595" s="217" t="s">
        <v>163</v>
      </c>
      <c r="AU595" s="217" t="s">
        <v>87</v>
      </c>
      <c r="AY595" s="19" t="s">
        <v>161</v>
      </c>
      <c r="BE595" s="218">
        <f>IF(N595="základní",J595,0)</f>
        <v>0</v>
      </c>
      <c r="BF595" s="218">
        <f>IF(N595="snížená",J595,0)</f>
        <v>0</v>
      </c>
      <c r="BG595" s="218">
        <f>IF(N595="zákl. přenesená",J595,0)</f>
        <v>0</v>
      </c>
      <c r="BH595" s="218">
        <f>IF(N595="sníž. přenesená",J595,0)</f>
        <v>0</v>
      </c>
      <c r="BI595" s="218">
        <f>IF(N595="nulová",J595,0)</f>
        <v>0</v>
      </c>
      <c r="BJ595" s="19" t="s">
        <v>85</v>
      </c>
      <c r="BK595" s="218">
        <f>ROUND(I595*H595,2)</f>
        <v>0</v>
      </c>
      <c r="BL595" s="19" t="s">
        <v>168</v>
      </c>
      <c r="BM595" s="217" t="s">
        <v>1926</v>
      </c>
    </row>
    <row r="596" s="2" customFormat="1">
      <c r="A596" s="40"/>
      <c r="B596" s="41"/>
      <c r="C596" s="42"/>
      <c r="D596" s="219" t="s">
        <v>170</v>
      </c>
      <c r="E596" s="42"/>
      <c r="F596" s="220" t="s">
        <v>1927</v>
      </c>
      <c r="G596" s="42"/>
      <c r="H596" s="42"/>
      <c r="I596" s="221"/>
      <c r="J596" s="42"/>
      <c r="K596" s="42"/>
      <c r="L596" s="46"/>
      <c r="M596" s="222"/>
      <c r="N596" s="223"/>
      <c r="O596" s="86"/>
      <c r="P596" s="86"/>
      <c r="Q596" s="86"/>
      <c r="R596" s="86"/>
      <c r="S596" s="86"/>
      <c r="T596" s="87"/>
      <c r="U596" s="40"/>
      <c r="V596" s="40"/>
      <c r="W596" s="40"/>
      <c r="X596" s="40"/>
      <c r="Y596" s="40"/>
      <c r="Z596" s="40"/>
      <c r="AA596" s="40"/>
      <c r="AB596" s="40"/>
      <c r="AC596" s="40"/>
      <c r="AD596" s="40"/>
      <c r="AE596" s="40"/>
      <c r="AT596" s="19" t="s">
        <v>170</v>
      </c>
      <c r="AU596" s="19" t="s">
        <v>87</v>
      </c>
    </row>
    <row r="597" s="2" customFormat="1">
      <c r="A597" s="40"/>
      <c r="B597" s="41"/>
      <c r="C597" s="42"/>
      <c r="D597" s="224" t="s">
        <v>172</v>
      </c>
      <c r="E597" s="42"/>
      <c r="F597" s="225" t="s">
        <v>406</v>
      </c>
      <c r="G597" s="42"/>
      <c r="H597" s="42"/>
      <c r="I597" s="221"/>
      <c r="J597" s="42"/>
      <c r="K597" s="42"/>
      <c r="L597" s="46"/>
      <c r="M597" s="222"/>
      <c r="N597" s="223"/>
      <c r="O597" s="86"/>
      <c r="P597" s="86"/>
      <c r="Q597" s="86"/>
      <c r="R597" s="86"/>
      <c r="S597" s="86"/>
      <c r="T597" s="87"/>
      <c r="U597" s="40"/>
      <c r="V597" s="40"/>
      <c r="W597" s="40"/>
      <c r="X597" s="40"/>
      <c r="Y597" s="40"/>
      <c r="Z597" s="40"/>
      <c r="AA597" s="40"/>
      <c r="AB597" s="40"/>
      <c r="AC597" s="40"/>
      <c r="AD597" s="40"/>
      <c r="AE597" s="40"/>
      <c r="AT597" s="19" t="s">
        <v>172</v>
      </c>
      <c r="AU597" s="19" t="s">
        <v>87</v>
      </c>
    </row>
    <row r="598" s="13" customFormat="1">
      <c r="A598" s="13"/>
      <c r="B598" s="226"/>
      <c r="C598" s="227"/>
      <c r="D598" s="224" t="s">
        <v>174</v>
      </c>
      <c r="E598" s="228" t="s">
        <v>21</v>
      </c>
      <c r="F598" s="229" t="s">
        <v>1928</v>
      </c>
      <c r="G598" s="227"/>
      <c r="H598" s="230">
        <v>4</v>
      </c>
      <c r="I598" s="231"/>
      <c r="J598" s="227"/>
      <c r="K598" s="227"/>
      <c r="L598" s="232"/>
      <c r="M598" s="233"/>
      <c r="N598" s="234"/>
      <c r="O598" s="234"/>
      <c r="P598" s="234"/>
      <c r="Q598" s="234"/>
      <c r="R598" s="234"/>
      <c r="S598" s="234"/>
      <c r="T598" s="235"/>
      <c r="U598" s="13"/>
      <c r="V598" s="13"/>
      <c r="W598" s="13"/>
      <c r="X598" s="13"/>
      <c r="Y598" s="13"/>
      <c r="Z598" s="13"/>
      <c r="AA598" s="13"/>
      <c r="AB598" s="13"/>
      <c r="AC598" s="13"/>
      <c r="AD598" s="13"/>
      <c r="AE598" s="13"/>
      <c r="AT598" s="236" t="s">
        <v>174</v>
      </c>
      <c r="AU598" s="236" t="s">
        <v>87</v>
      </c>
      <c r="AV598" s="13" t="s">
        <v>87</v>
      </c>
      <c r="AW598" s="13" t="s">
        <v>38</v>
      </c>
      <c r="AX598" s="13" t="s">
        <v>77</v>
      </c>
      <c r="AY598" s="236" t="s">
        <v>161</v>
      </c>
    </row>
    <row r="599" s="13" customFormat="1">
      <c r="A599" s="13"/>
      <c r="B599" s="226"/>
      <c r="C599" s="227"/>
      <c r="D599" s="224" t="s">
        <v>174</v>
      </c>
      <c r="E599" s="228" t="s">
        <v>21</v>
      </c>
      <c r="F599" s="229" t="s">
        <v>1929</v>
      </c>
      <c r="G599" s="227"/>
      <c r="H599" s="230">
        <v>4</v>
      </c>
      <c r="I599" s="231"/>
      <c r="J599" s="227"/>
      <c r="K599" s="227"/>
      <c r="L599" s="232"/>
      <c r="M599" s="233"/>
      <c r="N599" s="234"/>
      <c r="O599" s="234"/>
      <c r="P599" s="234"/>
      <c r="Q599" s="234"/>
      <c r="R599" s="234"/>
      <c r="S599" s="234"/>
      <c r="T599" s="235"/>
      <c r="U599" s="13"/>
      <c r="V599" s="13"/>
      <c r="W599" s="13"/>
      <c r="X599" s="13"/>
      <c r="Y599" s="13"/>
      <c r="Z599" s="13"/>
      <c r="AA599" s="13"/>
      <c r="AB599" s="13"/>
      <c r="AC599" s="13"/>
      <c r="AD599" s="13"/>
      <c r="AE599" s="13"/>
      <c r="AT599" s="236" t="s">
        <v>174</v>
      </c>
      <c r="AU599" s="236" t="s">
        <v>87</v>
      </c>
      <c r="AV599" s="13" t="s">
        <v>87</v>
      </c>
      <c r="AW599" s="13" t="s">
        <v>38</v>
      </c>
      <c r="AX599" s="13" t="s">
        <v>77</v>
      </c>
      <c r="AY599" s="236" t="s">
        <v>161</v>
      </c>
    </row>
    <row r="600" s="14" customFormat="1">
      <c r="A600" s="14"/>
      <c r="B600" s="237"/>
      <c r="C600" s="238"/>
      <c r="D600" s="224" t="s">
        <v>174</v>
      </c>
      <c r="E600" s="239" t="s">
        <v>21</v>
      </c>
      <c r="F600" s="240" t="s">
        <v>177</v>
      </c>
      <c r="G600" s="238"/>
      <c r="H600" s="241">
        <v>8</v>
      </c>
      <c r="I600" s="242"/>
      <c r="J600" s="238"/>
      <c r="K600" s="238"/>
      <c r="L600" s="243"/>
      <c r="M600" s="244"/>
      <c r="N600" s="245"/>
      <c r="O600" s="245"/>
      <c r="P600" s="245"/>
      <c r="Q600" s="245"/>
      <c r="R600" s="245"/>
      <c r="S600" s="245"/>
      <c r="T600" s="246"/>
      <c r="U600" s="14"/>
      <c r="V600" s="14"/>
      <c r="W600" s="14"/>
      <c r="X600" s="14"/>
      <c r="Y600" s="14"/>
      <c r="Z600" s="14"/>
      <c r="AA600" s="14"/>
      <c r="AB600" s="14"/>
      <c r="AC600" s="14"/>
      <c r="AD600" s="14"/>
      <c r="AE600" s="14"/>
      <c r="AT600" s="247" t="s">
        <v>174</v>
      </c>
      <c r="AU600" s="247" t="s">
        <v>87</v>
      </c>
      <c r="AV600" s="14" t="s">
        <v>168</v>
      </c>
      <c r="AW600" s="14" t="s">
        <v>38</v>
      </c>
      <c r="AX600" s="14" t="s">
        <v>85</v>
      </c>
      <c r="AY600" s="247" t="s">
        <v>161</v>
      </c>
    </row>
    <row r="601" s="2" customFormat="1" ht="16.5" customHeight="1">
      <c r="A601" s="40"/>
      <c r="B601" s="41"/>
      <c r="C601" s="248" t="s">
        <v>1930</v>
      </c>
      <c r="D601" s="248" t="s">
        <v>178</v>
      </c>
      <c r="E601" s="249" t="s">
        <v>1931</v>
      </c>
      <c r="F601" s="250" t="s">
        <v>1932</v>
      </c>
      <c r="G601" s="251" t="s">
        <v>201</v>
      </c>
      <c r="H601" s="252">
        <v>9.5999999999999996</v>
      </c>
      <c r="I601" s="253"/>
      <c r="J601" s="254">
        <f>ROUND(I601*H601,2)</f>
        <v>0</v>
      </c>
      <c r="K601" s="250" t="s">
        <v>21</v>
      </c>
      <c r="L601" s="255"/>
      <c r="M601" s="256" t="s">
        <v>21</v>
      </c>
      <c r="N601" s="257" t="s">
        <v>48</v>
      </c>
      <c r="O601" s="86"/>
      <c r="P601" s="215">
        <f>O601*H601</f>
        <v>0</v>
      </c>
      <c r="Q601" s="215">
        <v>0.020500000000000001</v>
      </c>
      <c r="R601" s="215">
        <f>Q601*H601</f>
        <v>0.1968</v>
      </c>
      <c r="S601" s="215">
        <v>0</v>
      </c>
      <c r="T601" s="216">
        <f>S601*H601</f>
        <v>0</v>
      </c>
      <c r="U601" s="40"/>
      <c r="V601" s="40"/>
      <c r="W601" s="40"/>
      <c r="X601" s="40"/>
      <c r="Y601" s="40"/>
      <c r="Z601" s="40"/>
      <c r="AA601" s="40"/>
      <c r="AB601" s="40"/>
      <c r="AC601" s="40"/>
      <c r="AD601" s="40"/>
      <c r="AE601" s="40"/>
      <c r="AR601" s="217" t="s">
        <v>181</v>
      </c>
      <c r="AT601" s="217" t="s">
        <v>178</v>
      </c>
      <c r="AU601" s="217" t="s">
        <v>87</v>
      </c>
      <c r="AY601" s="19" t="s">
        <v>161</v>
      </c>
      <c r="BE601" s="218">
        <f>IF(N601="základní",J601,0)</f>
        <v>0</v>
      </c>
      <c r="BF601" s="218">
        <f>IF(N601="snížená",J601,0)</f>
        <v>0</v>
      </c>
      <c r="BG601" s="218">
        <f>IF(N601="zákl. přenesená",J601,0)</f>
        <v>0</v>
      </c>
      <c r="BH601" s="218">
        <f>IF(N601="sníž. přenesená",J601,0)</f>
        <v>0</v>
      </c>
      <c r="BI601" s="218">
        <f>IF(N601="nulová",J601,0)</f>
        <v>0</v>
      </c>
      <c r="BJ601" s="19" t="s">
        <v>85</v>
      </c>
      <c r="BK601" s="218">
        <f>ROUND(I601*H601,2)</f>
        <v>0</v>
      </c>
      <c r="BL601" s="19" t="s">
        <v>168</v>
      </c>
      <c r="BM601" s="217" t="s">
        <v>1933</v>
      </c>
    </row>
    <row r="602" s="2" customFormat="1">
      <c r="A602" s="40"/>
      <c r="B602" s="41"/>
      <c r="C602" s="42"/>
      <c r="D602" s="224" t="s">
        <v>183</v>
      </c>
      <c r="E602" s="42"/>
      <c r="F602" s="225" t="s">
        <v>1934</v>
      </c>
      <c r="G602" s="42"/>
      <c r="H602" s="42"/>
      <c r="I602" s="221"/>
      <c r="J602" s="42"/>
      <c r="K602" s="42"/>
      <c r="L602" s="46"/>
      <c r="M602" s="222"/>
      <c r="N602" s="223"/>
      <c r="O602" s="86"/>
      <c r="P602" s="86"/>
      <c r="Q602" s="86"/>
      <c r="R602" s="86"/>
      <c r="S602" s="86"/>
      <c r="T602" s="87"/>
      <c r="U602" s="40"/>
      <c r="V602" s="40"/>
      <c r="W602" s="40"/>
      <c r="X602" s="40"/>
      <c r="Y602" s="40"/>
      <c r="Z602" s="40"/>
      <c r="AA602" s="40"/>
      <c r="AB602" s="40"/>
      <c r="AC602" s="40"/>
      <c r="AD602" s="40"/>
      <c r="AE602" s="40"/>
      <c r="AT602" s="19" t="s">
        <v>183</v>
      </c>
      <c r="AU602" s="19" t="s">
        <v>87</v>
      </c>
    </row>
    <row r="603" s="13" customFormat="1">
      <c r="A603" s="13"/>
      <c r="B603" s="226"/>
      <c r="C603" s="227"/>
      <c r="D603" s="224" t="s">
        <v>174</v>
      </c>
      <c r="E603" s="228" t="s">
        <v>21</v>
      </c>
      <c r="F603" s="229" t="s">
        <v>1935</v>
      </c>
      <c r="G603" s="227"/>
      <c r="H603" s="230">
        <v>4.7999999999999998</v>
      </c>
      <c r="I603" s="231"/>
      <c r="J603" s="227"/>
      <c r="K603" s="227"/>
      <c r="L603" s="232"/>
      <c r="M603" s="233"/>
      <c r="N603" s="234"/>
      <c r="O603" s="234"/>
      <c r="P603" s="234"/>
      <c r="Q603" s="234"/>
      <c r="R603" s="234"/>
      <c r="S603" s="234"/>
      <c r="T603" s="235"/>
      <c r="U603" s="13"/>
      <c r="V603" s="13"/>
      <c r="W603" s="13"/>
      <c r="X603" s="13"/>
      <c r="Y603" s="13"/>
      <c r="Z603" s="13"/>
      <c r="AA603" s="13"/>
      <c r="AB603" s="13"/>
      <c r="AC603" s="13"/>
      <c r="AD603" s="13"/>
      <c r="AE603" s="13"/>
      <c r="AT603" s="236" t="s">
        <v>174</v>
      </c>
      <c r="AU603" s="236" t="s">
        <v>87</v>
      </c>
      <c r="AV603" s="13" t="s">
        <v>87</v>
      </c>
      <c r="AW603" s="13" t="s">
        <v>38</v>
      </c>
      <c r="AX603" s="13" t="s">
        <v>77</v>
      </c>
      <c r="AY603" s="236" t="s">
        <v>161</v>
      </c>
    </row>
    <row r="604" s="13" customFormat="1">
      <c r="A604" s="13"/>
      <c r="B604" s="226"/>
      <c r="C604" s="227"/>
      <c r="D604" s="224" t="s">
        <v>174</v>
      </c>
      <c r="E604" s="228" t="s">
        <v>21</v>
      </c>
      <c r="F604" s="229" t="s">
        <v>1936</v>
      </c>
      <c r="G604" s="227"/>
      <c r="H604" s="230">
        <v>4.7999999999999998</v>
      </c>
      <c r="I604" s="231"/>
      <c r="J604" s="227"/>
      <c r="K604" s="227"/>
      <c r="L604" s="232"/>
      <c r="M604" s="233"/>
      <c r="N604" s="234"/>
      <c r="O604" s="234"/>
      <c r="P604" s="234"/>
      <c r="Q604" s="234"/>
      <c r="R604" s="234"/>
      <c r="S604" s="234"/>
      <c r="T604" s="235"/>
      <c r="U604" s="13"/>
      <c r="V604" s="13"/>
      <c r="W604" s="13"/>
      <c r="X604" s="13"/>
      <c r="Y604" s="13"/>
      <c r="Z604" s="13"/>
      <c r="AA604" s="13"/>
      <c r="AB604" s="13"/>
      <c r="AC604" s="13"/>
      <c r="AD604" s="13"/>
      <c r="AE604" s="13"/>
      <c r="AT604" s="236" t="s">
        <v>174</v>
      </c>
      <c r="AU604" s="236" t="s">
        <v>87</v>
      </c>
      <c r="AV604" s="13" t="s">
        <v>87</v>
      </c>
      <c r="AW604" s="13" t="s">
        <v>38</v>
      </c>
      <c r="AX604" s="13" t="s">
        <v>77</v>
      </c>
      <c r="AY604" s="236" t="s">
        <v>161</v>
      </c>
    </row>
    <row r="605" s="14" customFormat="1">
      <c r="A605" s="14"/>
      <c r="B605" s="237"/>
      <c r="C605" s="238"/>
      <c r="D605" s="224" t="s">
        <v>174</v>
      </c>
      <c r="E605" s="239" t="s">
        <v>21</v>
      </c>
      <c r="F605" s="240" t="s">
        <v>177</v>
      </c>
      <c r="G605" s="238"/>
      <c r="H605" s="241">
        <v>9.5999999999999996</v>
      </c>
      <c r="I605" s="242"/>
      <c r="J605" s="238"/>
      <c r="K605" s="238"/>
      <c r="L605" s="243"/>
      <c r="M605" s="244"/>
      <c r="N605" s="245"/>
      <c r="O605" s="245"/>
      <c r="P605" s="245"/>
      <c r="Q605" s="245"/>
      <c r="R605" s="245"/>
      <c r="S605" s="245"/>
      <c r="T605" s="246"/>
      <c r="U605" s="14"/>
      <c r="V605" s="14"/>
      <c r="W605" s="14"/>
      <c r="X605" s="14"/>
      <c r="Y605" s="14"/>
      <c r="Z605" s="14"/>
      <c r="AA605" s="14"/>
      <c r="AB605" s="14"/>
      <c r="AC605" s="14"/>
      <c r="AD605" s="14"/>
      <c r="AE605" s="14"/>
      <c r="AT605" s="247" t="s">
        <v>174</v>
      </c>
      <c r="AU605" s="247" t="s">
        <v>87</v>
      </c>
      <c r="AV605" s="14" t="s">
        <v>168</v>
      </c>
      <c r="AW605" s="14" t="s">
        <v>38</v>
      </c>
      <c r="AX605" s="14" t="s">
        <v>85</v>
      </c>
      <c r="AY605" s="247" t="s">
        <v>161</v>
      </c>
    </row>
    <row r="606" s="2" customFormat="1" ht="24.15" customHeight="1">
      <c r="A606" s="40"/>
      <c r="B606" s="41"/>
      <c r="C606" s="206" t="s">
        <v>1937</v>
      </c>
      <c r="D606" s="206" t="s">
        <v>163</v>
      </c>
      <c r="E606" s="207" t="s">
        <v>1339</v>
      </c>
      <c r="F606" s="208" t="s">
        <v>1340</v>
      </c>
      <c r="G606" s="209" t="s">
        <v>232</v>
      </c>
      <c r="H606" s="210">
        <v>4</v>
      </c>
      <c r="I606" s="211"/>
      <c r="J606" s="212">
        <f>ROUND(I606*H606,2)</f>
        <v>0</v>
      </c>
      <c r="K606" s="208" t="s">
        <v>167</v>
      </c>
      <c r="L606" s="46"/>
      <c r="M606" s="213" t="s">
        <v>21</v>
      </c>
      <c r="N606" s="214" t="s">
        <v>48</v>
      </c>
      <c r="O606" s="86"/>
      <c r="P606" s="215">
        <f>O606*H606</f>
        <v>0</v>
      </c>
      <c r="Q606" s="215">
        <v>4.0000000000000003E-05</v>
      </c>
      <c r="R606" s="215">
        <f>Q606*H606</f>
        <v>0.00016000000000000001</v>
      </c>
      <c r="S606" s="215">
        <v>0</v>
      </c>
      <c r="T606" s="216">
        <f>S606*H606</f>
        <v>0</v>
      </c>
      <c r="U606" s="40"/>
      <c r="V606" s="40"/>
      <c r="W606" s="40"/>
      <c r="X606" s="40"/>
      <c r="Y606" s="40"/>
      <c r="Z606" s="40"/>
      <c r="AA606" s="40"/>
      <c r="AB606" s="40"/>
      <c r="AC606" s="40"/>
      <c r="AD606" s="40"/>
      <c r="AE606" s="40"/>
      <c r="AR606" s="217" t="s">
        <v>168</v>
      </c>
      <c r="AT606" s="217" t="s">
        <v>163</v>
      </c>
      <c r="AU606" s="217" t="s">
        <v>87</v>
      </c>
      <c r="AY606" s="19" t="s">
        <v>161</v>
      </c>
      <c r="BE606" s="218">
        <f>IF(N606="základní",J606,0)</f>
        <v>0</v>
      </c>
      <c r="BF606" s="218">
        <f>IF(N606="snížená",J606,0)</f>
        <v>0</v>
      </c>
      <c r="BG606" s="218">
        <f>IF(N606="zákl. přenesená",J606,0)</f>
        <v>0</v>
      </c>
      <c r="BH606" s="218">
        <f>IF(N606="sníž. přenesená",J606,0)</f>
        <v>0</v>
      </c>
      <c r="BI606" s="218">
        <f>IF(N606="nulová",J606,0)</f>
        <v>0</v>
      </c>
      <c r="BJ606" s="19" t="s">
        <v>85</v>
      </c>
      <c r="BK606" s="218">
        <f>ROUND(I606*H606,2)</f>
        <v>0</v>
      </c>
      <c r="BL606" s="19" t="s">
        <v>168</v>
      </c>
      <c r="BM606" s="217" t="s">
        <v>1938</v>
      </c>
    </row>
    <row r="607" s="2" customFormat="1">
      <c r="A607" s="40"/>
      <c r="B607" s="41"/>
      <c r="C607" s="42"/>
      <c r="D607" s="219" t="s">
        <v>170</v>
      </c>
      <c r="E607" s="42"/>
      <c r="F607" s="220" t="s">
        <v>1342</v>
      </c>
      <c r="G607" s="42"/>
      <c r="H607" s="42"/>
      <c r="I607" s="221"/>
      <c r="J607" s="42"/>
      <c r="K607" s="42"/>
      <c r="L607" s="46"/>
      <c r="M607" s="222"/>
      <c r="N607" s="223"/>
      <c r="O607" s="86"/>
      <c r="P607" s="86"/>
      <c r="Q607" s="86"/>
      <c r="R607" s="86"/>
      <c r="S607" s="86"/>
      <c r="T607" s="87"/>
      <c r="U607" s="40"/>
      <c r="V607" s="40"/>
      <c r="W607" s="40"/>
      <c r="X607" s="40"/>
      <c r="Y607" s="40"/>
      <c r="Z607" s="40"/>
      <c r="AA607" s="40"/>
      <c r="AB607" s="40"/>
      <c r="AC607" s="40"/>
      <c r="AD607" s="40"/>
      <c r="AE607" s="40"/>
      <c r="AT607" s="19" t="s">
        <v>170</v>
      </c>
      <c r="AU607" s="19" t="s">
        <v>87</v>
      </c>
    </row>
    <row r="608" s="2" customFormat="1">
      <c r="A608" s="40"/>
      <c r="B608" s="41"/>
      <c r="C608" s="42"/>
      <c r="D608" s="224" t="s">
        <v>172</v>
      </c>
      <c r="E608" s="42"/>
      <c r="F608" s="225" t="s">
        <v>1343</v>
      </c>
      <c r="G608" s="42"/>
      <c r="H608" s="42"/>
      <c r="I608" s="221"/>
      <c r="J608" s="42"/>
      <c r="K608" s="42"/>
      <c r="L608" s="46"/>
      <c r="M608" s="222"/>
      <c r="N608" s="223"/>
      <c r="O608" s="86"/>
      <c r="P608" s="86"/>
      <c r="Q608" s="86"/>
      <c r="R608" s="86"/>
      <c r="S608" s="86"/>
      <c r="T608" s="87"/>
      <c r="U608" s="40"/>
      <c r="V608" s="40"/>
      <c r="W608" s="40"/>
      <c r="X608" s="40"/>
      <c r="Y608" s="40"/>
      <c r="Z608" s="40"/>
      <c r="AA608" s="40"/>
      <c r="AB608" s="40"/>
      <c r="AC608" s="40"/>
      <c r="AD608" s="40"/>
      <c r="AE608" s="40"/>
      <c r="AT608" s="19" t="s">
        <v>172</v>
      </c>
      <c r="AU608" s="19" t="s">
        <v>87</v>
      </c>
    </row>
    <row r="609" s="13" customFormat="1">
      <c r="A609" s="13"/>
      <c r="B609" s="226"/>
      <c r="C609" s="227"/>
      <c r="D609" s="224" t="s">
        <v>174</v>
      </c>
      <c r="E609" s="228" t="s">
        <v>21</v>
      </c>
      <c r="F609" s="229" t="s">
        <v>1344</v>
      </c>
      <c r="G609" s="227"/>
      <c r="H609" s="230">
        <v>4</v>
      </c>
      <c r="I609" s="231"/>
      <c r="J609" s="227"/>
      <c r="K609" s="227"/>
      <c r="L609" s="232"/>
      <c r="M609" s="233"/>
      <c r="N609" s="234"/>
      <c r="O609" s="234"/>
      <c r="P609" s="234"/>
      <c r="Q609" s="234"/>
      <c r="R609" s="234"/>
      <c r="S609" s="234"/>
      <c r="T609" s="235"/>
      <c r="U609" s="13"/>
      <c r="V609" s="13"/>
      <c r="W609" s="13"/>
      <c r="X609" s="13"/>
      <c r="Y609" s="13"/>
      <c r="Z609" s="13"/>
      <c r="AA609" s="13"/>
      <c r="AB609" s="13"/>
      <c r="AC609" s="13"/>
      <c r="AD609" s="13"/>
      <c r="AE609" s="13"/>
      <c r="AT609" s="236" t="s">
        <v>174</v>
      </c>
      <c r="AU609" s="236" t="s">
        <v>87</v>
      </c>
      <c r="AV609" s="13" t="s">
        <v>87</v>
      </c>
      <c r="AW609" s="13" t="s">
        <v>38</v>
      </c>
      <c r="AX609" s="13" t="s">
        <v>85</v>
      </c>
      <c r="AY609" s="236" t="s">
        <v>161</v>
      </c>
    </row>
    <row r="610" s="2" customFormat="1" ht="21.75" customHeight="1">
      <c r="A610" s="40"/>
      <c r="B610" s="41"/>
      <c r="C610" s="206" t="s">
        <v>1939</v>
      </c>
      <c r="D610" s="206" t="s">
        <v>163</v>
      </c>
      <c r="E610" s="207" t="s">
        <v>1345</v>
      </c>
      <c r="F610" s="208" t="s">
        <v>1346</v>
      </c>
      <c r="G610" s="209" t="s">
        <v>232</v>
      </c>
      <c r="H610" s="210">
        <v>4</v>
      </c>
      <c r="I610" s="211"/>
      <c r="J610" s="212">
        <f>ROUND(I610*H610,2)</f>
        <v>0</v>
      </c>
      <c r="K610" s="208" t="s">
        <v>167</v>
      </c>
      <c r="L610" s="46"/>
      <c r="M610" s="213" t="s">
        <v>21</v>
      </c>
      <c r="N610" s="214" t="s">
        <v>48</v>
      </c>
      <c r="O610" s="86"/>
      <c r="P610" s="215">
        <f>O610*H610</f>
        <v>0</v>
      </c>
      <c r="Q610" s="215">
        <v>0.00027999999999999998</v>
      </c>
      <c r="R610" s="215">
        <f>Q610*H610</f>
        <v>0.0011199999999999999</v>
      </c>
      <c r="S610" s="215">
        <v>0</v>
      </c>
      <c r="T610" s="216">
        <f>S610*H610</f>
        <v>0</v>
      </c>
      <c r="U610" s="40"/>
      <c r="V610" s="40"/>
      <c r="W610" s="40"/>
      <c r="X610" s="40"/>
      <c r="Y610" s="40"/>
      <c r="Z610" s="40"/>
      <c r="AA610" s="40"/>
      <c r="AB610" s="40"/>
      <c r="AC610" s="40"/>
      <c r="AD610" s="40"/>
      <c r="AE610" s="40"/>
      <c r="AR610" s="217" t="s">
        <v>168</v>
      </c>
      <c r="AT610" s="217" t="s">
        <v>163</v>
      </c>
      <c r="AU610" s="217" t="s">
        <v>87</v>
      </c>
      <c r="AY610" s="19" t="s">
        <v>161</v>
      </c>
      <c r="BE610" s="218">
        <f>IF(N610="základní",J610,0)</f>
        <v>0</v>
      </c>
      <c r="BF610" s="218">
        <f>IF(N610="snížená",J610,0)</f>
        <v>0</v>
      </c>
      <c r="BG610" s="218">
        <f>IF(N610="zákl. přenesená",J610,0)</f>
        <v>0</v>
      </c>
      <c r="BH610" s="218">
        <f>IF(N610="sníž. přenesená",J610,0)</f>
        <v>0</v>
      </c>
      <c r="BI610" s="218">
        <f>IF(N610="nulová",J610,0)</f>
        <v>0</v>
      </c>
      <c r="BJ610" s="19" t="s">
        <v>85</v>
      </c>
      <c r="BK610" s="218">
        <f>ROUND(I610*H610,2)</f>
        <v>0</v>
      </c>
      <c r="BL610" s="19" t="s">
        <v>168</v>
      </c>
      <c r="BM610" s="217" t="s">
        <v>1940</v>
      </c>
    </row>
    <row r="611" s="2" customFormat="1">
      <c r="A611" s="40"/>
      <c r="B611" s="41"/>
      <c r="C611" s="42"/>
      <c r="D611" s="219" t="s">
        <v>170</v>
      </c>
      <c r="E611" s="42"/>
      <c r="F611" s="220" t="s">
        <v>1348</v>
      </c>
      <c r="G611" s="42"/>
      <c r="H611" s="42"/>
      <c r="I611" s="221"/>
      <c r="J611" s="42"/>
      <c r="K611" s="42"/>
      <c r="L611" s="46"/>
      <c r="M611" s="222"/>
      <c r="N611" s="223"/>
      <c r="O611" s="86"/>
      <c r="P611" s="86"/>
      <c r="Q611" s="86"/>
      <c r="R611" s="86"/>
      <c r="S611" s="86"/>
      <c r="T611" s="87"/>
      <c r="U611" s="40"/>
      <c r="V611" s="40"/>
      <c r="W611" s="40"/>
      <c r="X611" s="40"/>
      <c r="Y611" s="40"/>
      <c r="Z611" s="40"/>
      <c r="AA611" s="40"/>
      <c r="AB611" s="40"/>
      <c r="AC611" s="40"/>
      <c r="AD611" s="40"/>
      <c r="AE611" s="40"/>
      <c r="AT611" s="19" t="s">
        <v>170</v>
      </c>
      <c r="AU611" s="19" t="s">
        <v>87</v>
      </c>
    </row>
    <row r="612" s="2" customFormat="1">
      <c r="A612" s="40"/>
      <c r="B612" s="41"/>
      <c r="C612" s="42"/>
      <c r="D612" s="224" t="s">
        <v>172</v>
      </c>
      <c r="E612" s="42"/>
      <c r="F612" s="225" t="s">
        <v>1343</v>
      </c>
      <c r="G612" s="42"/>
      <c r="H612" s="42"/>
      <c r="I612" s="221"/>
      <c r="J612" s="42"/>
      <c r="K612" s="42"/>
      <c r="L612" s="46"/>
      <c r="M612" s="222"/>
      <c r="N612" s="223"/>
      <c r="O612" s="86"/>
      <c r="P612" s="86"/>
      <c r="Q612" s="86"/>
      <c r="R612" s="86"/>
      <c r="S612" s="86"/>
      <c r="T612" s="87"/>
      <c r="U612" s="40"/>
      <c r="V612" s="40"/>
      <c r="W612" s="40"/>
      <c r="X612" s="40"/>
      <c r="Y612" s="40"/>
      <c r="Z612" s="40"/>
      <c r="AA612" s="40"/>
      <c r="AB612" s="40"/>
      <c r="AC612" s="40"/>
      <c r="AD612" s="40"/>
      <c r="AE612" s="40"/>
      <c r="AT612" s="19" t="s">
        <v>172</v>
      </c>
      <c r="AU612" s="19" t="s">
        <v>87</v>
      </c>
    </row>
    <row r="613" s="2" customFormat="1" ht="16.5" customHeight="1">
      <c r="A613" s="40"/>
      <c r="B613" s="41"/>
      <c r="C613" s="206" t="s">
        <v>1941</v>
      </c>
      <c r="D613" s="206" t="s">
        <v>163</v>
      </c>
      <c r="E613" s="207" t="s">
        <v>1155</v>
      </c>
      <c r="F613" s="208" t="s">
        <v>1156</v>
      </c>
      <c r="G613" s="209" t="s">
        <v>201</v>
      </c>
      <c r="H613" s="210">
        <v>12.18</v>
      </c>
      <c r="I613" s="211"/>
      <c r="J613" s="212">
        <f>ROUND(I613*H613,2)</f>
        <v>0</v>
      </c>
      <c r="K613" s="208" t="s">
        <v>21</v>
      </c>
      <c r="L613" s="46"/>
      <c r="M613" s="213" t="s">
        <v>21</v>
      </c>
      <c r="N613" s="214" t="s">
        <v>48</v>
      </c>
      <c r="O613" s="86"/>
      <c r="P613" s="215">
        <f>O613*H613</f>
        <v>0</v>
      </c>
      <c r="Q613" s="215">
        <v>0.00097999999999999997</v>
      </c>
      <c r="R613" s="215">
        <f>Q613*H613</f>
        <v>0.0119364</v>
      </c>
      <c r="S613" s="215">
        <v>0</v>
      </c>
      <c r="T613" s="216">
        <f>S613*H613</f>
        <v>0</v>
      </c>
      <c r="U613" s="40"/>
      <c r="V613" s="40"/>
      <c r="W613" s="40"/>
      <c r="X613" s="40"/>
      <c r="Y613" s="40"/>
      <c r="Z613" s="40"/>
      <c r="AA613" s="40"/>
      <c r="AB613" s="40"/>
      <c r="AC613" s="40"/>
      <c r="AD613" s="40"/>
      <c r="AE613" s="40"/>
      <c r="AR613" s="217" t="s">
        <v>168</v>
      </c>
      <c r="AT613" s="217" t="s">
        <v>163</v>
      </c>
      <c r="AU613" s="217" t="s">
        <v>87</v>
      </c>
      <c r="AY613" s="19" t="s">
        <v>161</v>
      </c>
      <c r="BE613" s="218">
        <f>IF(N613="základní",J613,0)</f>
        <v>0</v>
      </c>
      <c r="BF613" s="218">
        <f>IF(N613="snížená",J613,0)</f>
        <v>0</v>
      </c>
      <c r="BG613" s="218">
        <f>IF(N613="zákl. přenesená",J613,0)</f>
        <v>0</v>
      </c>
      <c r="BH613" s="218">
        <f>IF(N613="sníž. přenesená",J613,0)</f>
        <v>0</v>
      </c>
      <c r="BI613" s="218">
        <f>IF(N613="nulová",J613,0)</f>
        <v>0</v>
      </c>
      <c r="BJ613" s="19" t="s">
        <v>85</v>
      </c>
      <c r="BK613" s="218">
        <f>ROUND(I613*H613,2)</f>
        <v>0</v>
      </c>
      <c r="BL613" s="19" t="s">
        <v>168</v>
      </c>
      <c r="BM613" s="217" t="s">
        <v>1942</v>
      </c>
    </row>
    <row r="614" s="2" customFormat="1">
      <c r="A614" s="40"/>
      <c r="B614" s="41"/>
      <c r="C614" s="42"/>
      <c r="D614" s="224" t="s">
        <v>172</v>
      </c>
      <c r="E614" s="42"/>
      <c r="F614" s="225" t="s">
        <v>1158</v>
      </c>
      <c r="G614" s="42"/>
      <c r="H614" s="42"/>
      <c r="I614" s="221"/>
      <c r="J614" s="42"/>
      <c r="K614" s="42"/>
      <c r="L614" s="46"/>
      <c r="M614" s="222"/>
      <c r="N614" s="223"/>
      <c r="O614" s="86"/>
      <c r="P614" s="86"/>
      <c r="Q614" s="86"/>
      <c r="R614" s="86"/>
      <c r="S614" s="86"/>
      <c r="T614" s="87"/>
      <c r="U614" s="40"/>
      <c r="V614" s="40"/>
      <c r="W614" s="40"/>
      <c r="X614" s="40"/>
      <c r="Y614" s="40"/>
      <c r="Z614" s="40"/>
      <c r="AA614" s="40"/>
      <c r="AB614" s="40"/>
      <c r="AC614" s="40"/>
      <c r="AD614" s="40"/>
      <c r="AE614" s="40"/>
      <c r="AT614" s="19" t="s">
        <v>172</v>
      </c>
      <c r="AU614" s="19" t="s">
        <v>87</v>
      </c>
    </row>
    <row r="615" s="13" customFormat="1">
      <c r="A615" s="13"/>
      <c r="B615" s="226"/>
      <c r="C615" s="227"/>
      <c r="D615" s="224" t="s">
        <v>174</v>
      </c>
      <c r="E615" s="228" t="s">
        <v>21</v>
      </c>
      <c r="F615" s="229" t="s">
        <v>1900</v>
      </c>
      <c r="G615" s="227"/>
      <c r="H615" s="230">
        <v>23.41</v>
      </c>
      <c r="I615" s="231"/>
      <c r="J615" s="227"/>
      <c r="K615" s="227"/>
      <c r="L615" s="232"/>
      <c r="M615" s="233"/>
      <c r="N615" s="234"/>
      <c r="O615" s="234"/>
      <c r="P615" s="234"/>
      <c r="Q615" s="234"/>
      <c r="R615" s="234"/>
      <c r="S615" s="234"/>
      <c r="T615" s="235"/>
      <c r="U615" s="13"/>
      <c r="V615" s="13"/>
      <c r="W615" s="13"/>
      <c r="X615" s="13"/>
      <c r="Y615" s="13"/>
      <c r="Z615" s="13"/>
      <c r="AA615" s="13"/>
      <c r="AB615" s="13"/>
      <c r="AC615" s="13"/>
      <c r="AD615" s="13"/>
      <c r="AE615" s="13"/>
      <c r="AT615" s="236" t="s">
        <v>174</v>
      </c>
      <c r="AU615" s="236" t="s">
        <v>87</v>
      </c>
      <c r="AV615" s="13" t="s">
        <v>87</v>
      </c>
      <c r="AW615" s="13" t="s">
        <v>38</v>
      </c>
      <c r="AX615" s="13" t="s">
        <v>77</v>
      </c>
      <c r="AY615" s="236" t="s">
        <v>161</v>
      </c>
    </row>
    <row r="616" s="13" customFormat="1">
      <c r="A616" s="13"/>
      <c r="B616" s="226"/>
      <c r="C616" s="227"/>
      <c r="D616" s="224" t="s">
        <v>174</v>
      </c>
      <c r="E616" s="228" t="s">
        <v>21</v>
      </c>
      <c r="F616" s="229" t="s">
        <v>1901</v>
      </c>
      <c r="G616" s="227"/>
      <c r="H616" s="230">
        <v>3.8999999999999999</v>
      </c>
      <c r="I616" s="231"/>
      <c r="J616" s="227"/>
      <c r="K616" s="227"/>
      <c r="L616" s="232"/>
      <c r="M616" s="233"/>
      <c r="N616" s="234"/>
      <c r="O616" s="234"/>
      <c r="P616" s="234"/>
      <c r="Q616" s="234"/>
      <c r="R616" s="234"/>
      <c r="S616" s="234"/>
      <c r="T616" s="235"/>
      <c r="U616" s="13"/>
      <c r="V616" s="13"/>
      <c r="W616" s="13"/>
      <c r="X616" s="13"/>
      <c r="Y616" s="13"/>
      <c r="Z616" s="13"/>
      <c r="AA616" s="13"/>
      <c r="AB616" s="13"/>
      <c r="AC616" s="13"/>
      <c r="AD616" s="13"/>
      <c r="AE616" s="13"/>
      <c r="AT616" s="236" t="s">
        <v>174</v>
      </c>
      <c r="AU616" s="236" t="s">
        <v>87</v>
      </c>
      <c r="AV616" s="13" t="s">
        <v>87</v>
      </c>
      <c r="AW616" s="13" t="s">
        <v>38</v>
      </c>
      <c r="AX616" s="13" t="s">
        <v>77</v>
      </c>
      <c r="AY616" s="236" t="s">
        <v>161</v>
      </c>
    </row>
    <row r="617" s="15" customFormat="1">
      <c r="A617" s="15"/>
      <c r="B617" s="258"/>
      <c r="C617" s="259"/>
      <c r="D617" s="224" t="s">
        <v>174</v>
      </c>
      <c r="E617" s="260" t="s">
        <v>21</v>
      </c>
      <c r="F617" s="261" t="s">
        <v>208</v>
      </c>
      <c r="G617" s="259"/>
      <c r="H617" s="262">
        <v>27.309999999999999</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174</v>
      </c>
      <c r="AU617" s="268" t="s">
        <v>87</v>
      </c>
      <c r="AV617" s="15" t="s">
        <v>185</v>
      </c>
      <c r="AW617" s="15" t="s">
        <v>38</v>
      </c>
      <c r="AX617" s="15" t="s">
        <v>77</v>
      </c>
      <c r="AY617" s="268" t="s">
        <v>161</v>
      </c>
    </row>
    <row r="618" s="13" customFormat="1">
      <c r="A618" s="13"/>
      <c r="B618" s="226"/>
      <c r="C618" s="227"/>
      <c r="D618" s="224" t="s">
        <v>174</v>
      </c>
      <c r="E618" s="228" t="s">
        <v>21</v>
      </c>
      <c r="F618" s="229" t="s">
        <v>1902</v>
      </c>
      <c r="G618" s="227"/>
      <c r="H618" s="230">
        <v>16.149999999999999</v>
      </c>
      <c r="I618" s="231"/>
      <c r="J618" s="227"/>
      <c r="K618" s="227"/>
      <c r="L618" s="232"/>
      <c r="M618" s="233"/>
      <c r="N618" s="234"/>
      <c r="O618" s="234"/>
      <c r="P618" s="234"/>
      <c r="Q618" s="234"/>
      <c r="R618" s="234"/>
      <c r="S618" s="234"/>
      <c r="T618" s="235"/>
      <c r="U618" s="13"/>
      <c r="V618" s="13"/>
      <c r="W618" s="13"/>
      <c r="X618" s="13"/>
      <c r="Y618" s="13"/>
      <c r="Z618" s="13"/>
      <c r="AA618" s="13"/>
      <c r="AB618" s="13"/>
      <c r="AC618" s="13"/>
      <c r="AD618" s="13"/>
      <c r="AE618" s="13"/>
      <c r="AT618" s="236" t="s">
        <v>174</v>
      </c>
      <c r="AU618" s="236" t="s">
        <v>87</v>
      </c>
      <c r="AV618" s="13" t="s">
        <v>87</v>
      </c>
      <c r="AW618" s="13" t="s">
        <v>38</v>
      </c>
      <c r="AX618" s="13" t="s">
        <v>77</v>
      </c>
      <c r="AY618" s="236" t="s">
        <v>161</v>
      </c>
    </row>
    <row r="619" s="13" customFormat="1">
      <c r="A619" s="13"/>
      <c r="B619" s="226"/>
      <c r="C619" s="227"/>
      <c r="D619" s="224" t="s">
        <v>174</v>
      </c>
      <c r="E619" s="228" t="s">
        <v>21</v>
      </c>
      <c r="F619" s="229" t="s">
        <v>1903</v>
      </c>
      <c r="G619" s="227"/>
      <c r="H619" s="230">
        <v>3.8999999999999999</v>
      </c>
      <c r="I619" s="231"/>
      <c r="J619" s="227"/>
      <c r="K619" s="227"/>
      <c r="L619" s="232"/>
      <c r="M619" s="233"/>
      <c r="N619" s="234"/>
      <c r="O619" s="234"/>
      <c r="P619" s="234"/>
      <c r="Q619" s="234"/>
      <c r="R619" s="234"/>
      <c r="S619" s="234"/>
      <c r="T619" s="235"/>
      <c r="U619" s="13"/>
      <c r="V619" s="13"/>
      <c r="W619" s="13"/>
      <c r="X619" s="13"/>
      <c r="Y619" s="13"/>
      <c r="Z619" s="13"/>
      <c r="AA619" s="13"/>
      <c r="AB619" s="13"/>
      <c r="AC619" s="13"/>
      <c r="AD619" s="13"/>
      <c r="AE619" s="13"/>
      <c r="AT619" s="236" t="s">
        <v>174</v>
      </c>
      <c r="AU619" s="236" t="s">
        <v>87</v>
      </c>
      <c r="AV619" s="13" t="s">
        <v>87</v>
      </c>
      <c r="AW619" s="13" t="s">
        <v>38</v>
      </c>
      <c r="AX619" s="13" t="s">
        <v>77</v>
      </c>
      <c r="AY619" s="236" t="s">
        <v>161</v>
      </c>
    </row>
    <row r="620" s="13" customFormat="1">
      <c r="A620" s="13"/>
      <c r="B620" s="226"/>
      <c r="C620" s="227"/>
      <c r="D620" s="224" t="s">
        <v>174</v>
      </c>
      <c r="E620" s="228" t="s">
        <v>21</v>
      </c>
      <c r="F620" s="229" t="s">
        <v>1904</v>
      </c>
      <c r="G620" s="227"/>
      <c r="H620" s="230">
        <v>3.8799999999999999</v>
      </c>
      <c r="I620" s="231"/>
      <c r="J620" s="227"/>
      <c r="K620" s="227"/>
      <c r="L620" s="232"/>
      <c r="M620" s="233"/>
      <c r="N620" s="234"/>
      <c r="O620" s="234"/>
      <c r="P620" s="234"/>
      <c r="Q620" s="234"/>
      <c r="R620" s="234"/>
      <c r="S620" s="234"/>
      <c r="T620" s="235"/>
      <c r="U620" s="13"/>
      <c r="V620" s="13"/>
      <c r="W620" s="13"/>
      <c r="X620" s="13"/>
      <c r="Y620" s="13"/>
      <c r="Z620" s="13"/>
      <c r="AA620" s="13"/>
      <c r="AB620" s="13"/>
      <c r="AC620" s="13"/>
      <c r="AD620" s="13"/>
      <c r="AE620" s="13"/>
      <c r="AT620" s="236" t="s">
        <v>174</v>
      </c>
      <c r="AU620" s="236" t="s">
        <v>87</v>
      </c>
      <c r="AV620" s="13" t="s">
        <v>87</v>
      </c>
      <c r="AW620" s="13" t="s">
        <v>38</v>
      </c>
      <c r="AX620" s="13" t="s">
        <v>77</v>
      </c>
      <c r="AY620" s="236" t="s">
        <v>161</v>
      </c>
    </row>
    <row r="621" s="15" customFormat="1">
      <c r="A621" s="15"/>
      <c r="B621" s="258"/>
      <c r="C621" s="259"/>
      <c r="D621" s="224" t="s">
        <v>174</v>
      </c>
      <c r="E621" s="260" t="s">
        <v>21</v>
      </c>
      <c r="F621" s="261" t="s">
        <v>208</v>
      </c>
      <c r="G621" s="259"/>
      <c r="H621" s="262">
        <v>23.93</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174</v>
      </c>
      <c r="AU621" s="268" t="s">
        <v>87</v>
      </c>
      <c r="AV621" s="15" t="s">
        <v>185</v>
      </c>
      <c r="AW621" s="15" t="s">
        <v>38</v>
      </c>
      <c r="AX621" s="15" t="s">
        <v>77</v>
      </c>
      <c r="AY621" s="268" t="s">
        <v>161</v>
      </c>
    </row>
    <row r="622" s="13" customFormat="1">
      <c r="A622" s="13"/>
      <c r="B622" s="226"/>
      <c r="C622" s="227"/>
      <c r="D622" s="224" t="s">
        <v>174</v>
      </c>
      <c r="E622" s="228" t="s">
        <v>21</v>
      </c>
      <c r="F622" s="229" t="s">
        <v>1905</v>
      </c>
      <c r="G622" s="227"/>
      <c r="H622" s="230">
        <v>12.18</v>
      </c>
      <c r="I622" s="231"/>
      <c r="J622" s="227"/>
      <c r="K622" s="227"/>
      <c r="L622" s="232"/>
      <c r="M622" s="233"/>
      <c r="N622" s="234"/>
      <c r="O622" s="234"/>
      <c r="P622" s="234"/>
      <c r="Q622" s="234"/>
      <c r="R622" s="234"/>
      <c r="S622" s="234"/>
      <c r="T622" s="235"/>
      <c r="U622" s="13"/>
      <c r="V622" s="13"/>
      <c r="W622" s="13"/>
      <c r="X622" s="13"/>
      <c r="Y622" s="13"/>
      <c r="Z622" s="13"/>
      <c r="AA622" s="13"/>
      <c r="AB622" s="13"/>
      <c r="AC622" s="13"/>
      <c r="AD622" s="13"/>
      <c r="AE622" s="13"/>
      <c r="AT622" s="236" t="s">
        <v>174</v>
      </c>
      <c r="AU622" s="236" t="s">
        <v>87</v>
      </c>
      <c r="AV622" s="13" t="s">
        <v>87</v>
      </c>
      <c r="AW622" s="13" t="s">
        <v>38</v>
      </c>
      <c r="AX622" s="13" t="s">
        <v>85</v>
      </c>
      <c r="AY622" s="236" t="s">
        <v>161</v>
      </c>
    </row>
    <row r="623" s="12" customFormat="1" ht="22.8" customHeight="1">
      <c r="A623" s="12"/>
      <c r="B623" s="190"/>
      <c r="C623" s="191"/>
      <c r="D623" s="192" t="s">
        <v>76</v>
      </c>
      <c r="E623" s="204" t="s">
        <v>1159</v>
      </c>
      <c r="F623" s="204" t="s">
        <v>1160</v>
      </c>
      <c r="G623" s="191"/>
      <c r="H623" s="191"/>
      <c r="I623" s="194"/>
      <c r="J623" s="205">
        <f>BK623</f>
        <v>0</v>
      </c>
      <c r="K623" s="191"/>
      <c r="L623" s="196"/>
      <c r="M623" s="197"/>
      <c r="N623" s="198"/>
      <c r="O623" s="198"/>
      <c r="P623" s="199">
        <f>SUM(P624:P627)</f>
        <v>0</v>
      </c>
      <c r="Q623" s="198"/>
      <c r="R623" s="199">
        <f>SUM(R624:R627)</f>
        <v>0</v>
      </c>
      <c r="S623" s="198"/>
      <c r="T623" s="200">
        <f>SUM(T624:T627)</f>
        <v>0</v>
      </c>
      <c r="U623" s="12"/>
      <c r="V623" s="12"/>
      <c r="W623" s="12"/>
      <c r="X623" s="12"/>
      <c r="Y623" s="12"/>
      <c r="Z623" s="12"/>
      <c r="AA623" s="12"/>
      <c r="AB623" s="12"/>
      <c r="AC623" s="12"/>
      <c r="AD623" s="12"/>
      <c r="AE623" s="12"/>
      <c r="AR623" s="201" t="s">
        <v>85</v>
      </c>
      <c r="AT623" s="202" t="s">
        <v>76</v>
      </c>
      <c r="AU623" s="202" t="s">
        <v>85</v>
      </c>
      <c r="AY623" s="201" t="s">
        <v>161</v>
      </c>
      <c r="BK623" s="203">
        <f>SUM(BK624:BK627)</f>
        <v>0</v>
      </c>
    </row>
    <row r="624" s="2" customFormat="1" ht="16.5" customHeight="1">
      <c r="A624" s="40"/>
      <c r="B624" s="41"/>
      <c r="C624" s="206" t="s">
        <v>1943</v>
      </c>
      <c r="D624" s="206" t="s">
        <v>163</v>
      </c>
      <c r="E624" s="207" t="s">
        <v>1364</v>
      </c>
      <c r="F624" s="208" t="s">
        <v>1365</v>
      </c>
      <c r="G624" s="209" t="s">
        <v>166</v>
      </c>
      <c r="H624" s="210">
        <v>40.198999999999998</v>
      </c>
      <c r="I624" s="211"/>
      <c r="J624" s="212">
        <f>ROUND(I624*H624,2)</f>
        <v>0</v>
      </c>
      <c r="K624" s="208" t="s">
        <v>21</v>
      </c>
      <c r="L624" s="46"/>
      <c r="M624" s="213" t="s">
        <v>21</v>
      </c>
      <c r="N624" s="214" t="s">
        <v>48</v>
      </c>
      <c r="O624" s="86"/>
      <c r="P624" s="215">
        <f>O624*H624</f>
        <v>0</v>
      </c>
      <c r="Q624" s="215">
        <v>0</v>
      </c>
      <c r="R624" s="215">
        <f>Q624*H624</f>
        <v>0</v>
      </c>
      <c r="S624" s="215">
        <v>0</v>
      </c>
      <c r="T624" s="216">
        <f>S624*H624</f>
        <v>0</v>
      </c>
      <c r="U624" s="40"/>
      <c r="V624" s="40"/>
      <c r="W624" s="40"/>
      <c r="X624" s="40"/>
      <c r="Y624" s="40"/>
      <c r="Z624" s="40"/>
      <c r="AA624" s="40"/>
      <c r="AB624" s="40"/>
      <c r="AC624" s="40"/>
      <c r="AD624" s="40"/>
      <c r="AE624" s="40"/>
      <c r="AR624" s="217" t="s">
        <v>168</v>
      </c>
      <c r="AT624" s="217" t="s">
        <v>163</v>
      </c>
      <c r="AU624" s="217" t="s">
        <v>87</v>
      </c>
      <c r="AY624" s="19" t="s">
        <v>161</v>
      </c>
      <c r="BE624" s="218">
        <f>IF(N624="základní",J624,0)</f>
        <v>0</v>
      </c>
      <c r="BF624" s="218">
        <f>IF(N624="snížená",J624,0)</f>
        <v>0</v>
      </c>
      <c r="BG624" s="218">
        <f>IF(N624="zákl. přenesená",J624,0)</f>
        <v>0</v>
      </c>
      <c r="BH624" s="218">
        <f>IF(N624="sníž. přenesená",J624,0)</f>
        <v>0</v>
      </c>
      <c r="BI624" s="218">
        <f>IF(N624="nulová",J624,0)</f>
        <v>0</v>
      </c>
      <c r="BJ624" s="19" t="s">
        <v>85</v>
      </c>
      <c r="BK624" s="218">
        <f>ROUND(I624*H624,2)</f>
        <v>0</v>
      </c>
      <c r="BL624" s="19" t="s">
        <v>168</v>
      </c>
      <c r="BM624" s="217" t="s">
        <v>1944</v>
      </c>
    </row>
    <row r="625" s="13" customFormat="1">
      <c r="A625" s="13"/>
      <c r="B625" s="226"/>
      <c r="C625" s="227"/>
      <c r="D625" s="224" t="s">
        <v>174</v>
      </c>
      <c r="E625" s="228" t="s">
        <v>21</v>
      </c>
      <c r="F625" s="229" t="s">
        <v>1945</v>
      </c>
      <c r="G625" s="227"/>
      <c r="H625" s="230">
        <v>40.198999999999998</v>
      </c>
      <c r="I625" s="231"/>
      <c r="J625" s="227"/>
      <c r="K625" s="227"/>
      <c r="L625" s="232"/>
      <c r="M625" s="233"/>
      <c r="N625" s="234"/>
      <c r="O625" s="234"/>
      <c r="P625" s="234"/>
      <c r="Q625" s="234"/>
      <c r="R625" s="234"/>
      <c r="S625" s="234"/>
      <c r="T625" s="235"/>
      <c r="U625" s="13"/>
      <c r="V625" s="13"/>
      <c r="W625" s="13"/>
      <c r="X625" s="13"/>
      <c r="Y625" s="13"/>
      <c r="Z625" s="13"/>
      <c r="AA625" s="13"/>
      <c r="AB625" s="13"/>
      <c r="AC625" s="13"/>
      <c r="AD625" s="13"/>
      <c r="AE625" s="13"/>
      <c r="AT625" s="236" t="s">
        <v>174</v>
      </c>
      <c r="AU625" s="236" t="s">
        <v>87</v>
      </c>
      <c r="AV625" s="13" t="s">
        <v>87</v>
      </c>
      <c r="AW625" s="13" t="s">
        <v>38</v>
      </c>
      <c r="AX625" s="13" t="s">
        <v>85</v>
      </c>
      <c r="AY625" s="236" t="s">
        <v>161</v>
      </c>
    </row>
    <row r="626" s="2" customFormat="1" ht="16.5" customHeight="1">
      <c r="A626" s="40"/>
      <c r="B626" s="41"/>
      <c r="C626" s="206" t="s">
        <v>1946</v>
      </c>
      <c r="D626" s="206" t="s">
        <v>163</v>
      </c>
      <c r="E626" s="207" t="s">
        <v>1370</v>
      </c>
      <c r="F626" s="208" t="s">
        <v>1371</v>
      </c>
      <c r="G626" s="209" t="s">
        <v>567</v>
      </c>
      <c r="H626" s="210">
        <v>-40199.25</v>
      </c>
      <c r="I626" s="211"/>
      <c r="J626" s="212">
        <f>ROUND(I626*H626,2)</f>
        <v>0</v>
      </c>
      <c r="K626" s="208" t="s">
        <v>21</v>
      </c>
      <c r="L626" s="46"/>
      <c r="M626" s="213" t="s">
        <v>21</v>
      </c>
      <c r="N626" s="214" t="s">
        <v>48</v>
      </c>
      <c r="O626" s="86"/>
      <c r="P626" s="215">
        <f>O626*H626</f>
        <v>0</v>
      </c>
      <c r="Q626" s="215">
        <v>0</v>
      </c>
      <c r="R626" s="215">
        <f>Q626*H626</f>
        <v>0</v>
      </c>
      <c r="S626" s="215">
        <v>0</v>
      </c>
      <c r="T626" s="216">
        <f>S626*H626</f>
        <v>0</v>
      </c>
      <c r="U626" s="40"/>
      <c r="V626" s="40"/>
      <c r="W626" s="40"/>
      <c r="X626" s="40"/>
      <c r="Y626" s="40"/>
      <c r="Z626" s="40"/>
      <c r="AA626" s="40"/>
      <c r="AB626" s="40"/>
      <c r="AC626" s="40"/>
      <c r="AD626" s="40"/>
      <c r="AE626" s="40"/>
      <c r="AR626" s="217" t="s">
        <v>168</v>
      </c>
      <c r="AT626" s="217" t="s">
        <v>163</v>
      </c>
      <c r="AU626" s="217" t="s">
        <v>87</v>
      </c>
      <c r="AY626" s="19" t="s">
        <v>161</v>
      </c>
      <c r="BE626" s="218">
        <f>IF(N626="základní",J626,0)</f>
        <v>0</v>
      </c>
      <c r="BF626" s="218">
        <f>IF(N626="snížená",J626,0)</f>
        <v>0</v>
      </c>
      <c r="BG626" s="218">
        <f>IF(N626="zákl. přenesená",J626,0)</f>
        <v>0</v>
      </c>
      <c r="BH626" s="218">
        <f>IF(N626="sníž. přenesená",J626,0)</f>
        <v>0</v>
      </c>
      <c r="BI626" s="218">
        <f>IF(N626="nulová",J626,0)</f>
        <v>0</v>
      </c>
      <c r="BJ626" s="19" t="s">
        <v>85</v>
      </c>
      <c r="BK626" s="218">
        <f>ROUND(I626*H626,2)</f>
        <v>0</v>
      </c>
      <c r="BL626" s="19" t="s">
        <v>168</v>
      </c>
      <c r="BM626" s="217" t="s">
        <v>1947</v>
      </c>
    </row>
    <row r="627" s="13" customFormat="1">
      <c r="A627" s="13"/>
      <c r="B627" s="226"/>
      <c r="C627" s="227"/>
      <c r="D627" s="224" t="s">
        <v>174</v>
      </c>
      <c r="E627" s="228" t="s">
        <v>21</v>
      </c>
      <c r="F627" s="229" t="s">
        <v>1948</v>
      </c>
      <c r="G627" s="227"/>
      <c r="H627" s="230">
        <v>-40199.25</v>
      </c>
      <c r="I627" s="231"/>
      <c r="J627" s="227"/>
      <c r="K627" s="227"/>
      <c r="L627" s="232"/>
      <c r="M627" s="233"/>
      <c r="N627" s="234"/>
      <c r="O627" s="234"/>
      <c r="P627" s="234"/>
      <c r="Q627" s="234"/>
      <c r="R627" s="234"/>
      <c r="S627" s="234"/>
      <c r="T627" s="235"/>
      <c r="U627" s="13"/>
      <c r="V627" s="13"/>
      <c r="W627" s="13"/>
      <c r="X627" s="13"/>
      <c r="Y627" s="13"/>
      <c r="Z627" s="13"/>
      <c r="AA627" s="13"/>
      <c r="AB627" s="13"/>
      <c r="AC627" s="13"/>
      <c r="AD627" s="13"/>
      <c r="AE627" s="13"/>
      <c r="AT627" s="236" t="s">
        <v>174</v>
      </c>
      <c r="AU627" s="236" t="s">
        <v>87</v>
      </c>
      <c r="AV627" s="13" t="s">
        <v>87</v>
      </c>
      <c r="AW627" s="13" t="s">
        <v>38</v>
      </c>
      <c r="AX627" s="13" t="s">
        <v>85</v>
      </c>
      <c r="AY627" s="236" t="s">
        <v>161</v>
      </c>
    </row>
    <row r="628" s="12" customFormat="1" ht="22.8" customHeight="1">
      <c r="A628" s="12"/>
      <c r="B628" s="190"/>
      <c r="C628" s="191"/>
      <c r="D628" s="192" t="s">
        <v>76</v>
      </c>
      <c r="E628" s="204" t="s">
        <v>491</v>
      </c>
      <c r="F628" s="204" t="s">
        <v>492</v>
      </c>
      <c r="G628" s="191"/>
      <c r="H628" s="191"/>
      <c r="I628" s="194"/>
      <c r="J628" s="205">
        <f>BK628</f>
        <v>0</v>
      </c>
      <c r="K628" s="191"/>
      <c r="L628" s="196"/>
      <c r="M628" s="197"/>
      <c r="N628" s="198"/>
      <c r="O628" s="198"/>
      <c r="P628" s="199">
        <f>SUM(P629:P631)</f>
        <v>0</v>
      </c>
      <c r="Q628" s="198"/>
      <c r="R628" s="199">
        <f>SUM(R629:R631)</f>
        <v>0</v>
      </c>
      <c r="S628" s="198"/>
      <c r="T628" s="200">
        <f>SUM(T629:T631)</f>
        <v>0</v>
      </c>
      <c r="U628" s="12"/>
      <c r="V628" s="12"/>
      <c r="W628" s="12"/>
      <c r="X628" s="12"/>
      <c r="Y628" s="12"/>
      <c r="Z628" s="12"/>
      <c r="AA628" s="12"/>
      <c r="AB628" s="12"/>
      <c r="AC628" s="12"/>
      <c r="AD628" s="12"/>
      <c r="AE628" s="12"/>
      <c r="AR628" s="201" t="s">
        <v>85</v>
      </c>
      <c r="AT628" s="202" t="s">
        <v>76</v>
      </c>
      <c r="AU628" s="202" t="s">
        <v>85</v>
      </c>
      <c r="AY628" s="201" t="s">
        <v>161</v>
      </c>
      <c r="BK628" s="203">
        <f>SUM(BK629:BK631)</f>
        <v>0</v>
      </c>
    </row>
    <row r="629" s="2" customFormat="1" ht="16.5" customHeight="1">
      <c r="A629" s="40"/>
      <c r="B629" s="41"/>
      <c r="C629" s="206" t="s">
        <v>1949</v>
      </c>
      <c r="D629" s="206" t="s">
        <v>163</v>
      </c>
      <c r="E629" s="207" t="s">
        <v>494</v>
      </c>
      <c r="F629" s="208" t="s">
        <v>495</v>
      </c>
      <c r="G629" s="209" t="s">
        <v>166</v>
      </c>
      <c r="H629" s="210">
        <v>3093.1559999999999</v>
      </c>
      <c r="I629" s="211"/>
      <c r="J629" s="212">
        <f>ROUND(I629*H629,2)</f>
        <v>0</v>
      </c>
      <c r="K629" s="208" t="s">
        <v>167</v>
      </c>
      <c r="L629" s="46"/>
      <c r="M629" s="213" t="s">
        <v>21</v>
      </c>
      <c r="N629" s="214" t="s">
        <v>48</v>
      </c>
      <c r="O629" s="86"/>
      <c r="P629" s="215">
        <f>O629*H629</f>
        <v>0</v>
      </c>
      <c r="Q629" s="215">
        <v>0</v>
      </c>
      <c r="R629" s="215">
        <f>Q629*H629</f>
        <v>0</v>
      </c>
      <c r="S629" s="215">
        <v>0</v>
      </c>
      <c r="T629" s="216">
        <f>S629*H629</f>
        <v>0</v>
      </c>
      <c r="U629" s="40"/>
      <c r="V629" s="40"/>
      <c r="W629" s="40"/>
      <c r="X629" s="40"/>
      <c r="Y629" s="40"/>
      <c r="Z629" s="40"/>
      <c r="AA629" s="40"/>
      <c r="AB629" s="40"/>
      <c r="AC629" s="40"/>
      <c r="AD629" s="40"/>
      <c r="AE629" s="40"/>
      <c r="AR629" s="217" t="s">
        <v>168</v>
      </c>
      <c r="AT629" s="217" t="s">
        <v>163</v>
      </c>
      <c r="AU629" s="217" t="s">
        <v>87</v>
      </c>
      <c r="AY629" s="19" t="s">
        <v>161</v>
      </c>
      <c r="BE629" s="218">
        <f>IF(N629="základní",J629,0)</f>
        <v>0</v>
      </c>
      <c r="BF629" s="218">
        <f>IF(N629="snížená",J629,0)</f>
        <v>0</v>
      </c>
      <c r="BG629" s="218">
        <f>IF(N629="zákl. přenesená",J629,0)</f>
        <v>0</v>
      </c>
      <c r="BH629" s="218">
        <f>IF(N629="sníž. přenesená",J629,0)</f>
        <v>0</v>
      </c>
      <c r="BI629" s="218">
        <f>IF(N629="nulová",J629,0)</f>
        <v>0</v>
      </c>
      <c r="BJ629" s="19" t="s">
        <v>85</v>
      </c>
      <c r="BK629" s="218">
        <f>ROUND(I629*H629,2)</f>
        <v>0</v>
      </c>
      <c r="BL629" s="19" t="s">
        <v>168</v>
      </c>
      <c r="BM629" s="217" t="s">
        <v>1950</v>
      </c>
    </row>
    <row r="630" s="2" customFormat="1">
      <c r="A630" s="40"/>
      <c r="B630" s="41"/>
      <c r="C630" s="42"/>
      <c r="D630" s="219" t="s">
        <v>170</v>
      </c>
      <c r="E630" s="42"/>
      <c r="F630" s="220" t="s">
        <v>497</v>
      </c>
      <c r="G630" s="42"/>
      <c r="H630" s="42"/>
      <c r="I630" s="221"/>
      <c r="J630" s="42"/>
      <c r="K630" s="42"/>
      <c r="L630" s="46"/>
      <c r="M630" s="222"/>
      <c r="N630" s="223"/>
      <c r="O630" s="86"/>
      <c r="P630" s="86"/>
      <c r="Q630" s="86"/>
      <c r="R630" s="86"/>
      <c r="S630" s="86"/>
      <c r="T630" s="87"/>
      <c r="U630" s="40"/>
      <c r="V630" s="40"/>
      <c r="W630" s="40"/>
      <c r="X630" s="40"/>
      <c r="Y630" s="40"/>
      <c r="Z630" s="40"/>
      <c r="AA630" s="40"/>
      <c r="AB630" s="40"/>
      <c r="AC630" s="40"/>
      <c r="AD630" s="40"/>
      <c r="AE630" s="40"/>
      <c r="AT630" s="19" t="s">
        <v>170</v>
      </c>
      <c r="AU630" s="19" t="s">
        <v>87</v>
      </c>
    </row>
    <row r="631" s="2" customFormat="1">
      <c r="A631" s="40"/>
      <c r="B631" s="41"/>
      <c r="C631" s="42"/>
      <c r="D631" s="224" t="s">
        <v>172</v>
      </c>
      <c r="E631" s="42"/>
      <c r="F631" s="225" t="s">
        <v>498</v>
      </c>
      <c r="G631" s="42"/>
      <c r="H631" s="42"/>
      <c r="I631" s="221"/>
      <c r="J631" s="42"/>
      <c r="K631" s="42"/>
      <c r="L631" s="46"/>
      <c r="M631" s="222"/>
      <c r="N631" s="223"/>
      <c r="O631" s="86"/>
      <c r="P631" s="86"/>
      <c r="Q631" s="86"/>
      <c r="R631" s="86"/>
      <c r="S631" s="86"/>
      <c r="T631" s="87"/>
      <c r="U631" s="40"/>
      <c r="V631" s="40"/>
      <c r="W631" s="40"/>
      <c r="X631" s="40"/>
      <c r="Y631" s="40"/>
      <c r="Z631" s="40"/>
      <c r="AA631" s="40"/>
      <c r="AB631" s="40"/>
      <c r="AC631" s="40"/>
      <c r="AD631" s="40"/>
      <c r="AE631" s="40"/>
      <c r="AT631" s="19" t="s">
        <v>172</v>
      </c>
      <c r="AU631" s="19" t="s">
        <v>87</v>
      </c>
    </row>
    <row r="632" s="12" customFormat="1" ht="25.92" customHeight="1">
      <c r="A632" s="12"/>
      <c r="B632" s="190"/>
      <c r="C632" s="191"/>
      <c r="D632" s="192" t="s">
        <v>76</v>
      </c>
      <c r="E632" s="193" t="s">
        <v>499</v>
      </c>
      <c r="F632" s="193" t="s">
        <v>500</v>
      </c>
      <c r="G632" s="191"/>
      <c r="H632" s="191"/>
      <c r="I632" s="194"/>
      <c r="J632" s="195">
        <f>BK632</f>
        <v>0</v>
      </c>
      <c r="K632" s="191"/>
      <c r="L632" s="196"/>
      <c r="M632" s="197"/>
      <c r="N632" s="198"/>
      <c r="O632" s="198"/>
      <c r="P632" s="199">
        <f>P633+P647+P658</f>
        <v>0</v>
      </c>
      <c r="Q632" s="198"/>
      <c r="R632" s="199">
        <f>R633+R647+R658</f>
        <v>1.4341179000000002</v>
      </c>
      <c r="S632" s="198"/>
      <c r="T632" s="200">
        <f>T633+T647+T658</f>
        <v>0</v>
      </c>
      <c r="U632" s="12"/>
      <c r="V632" s="12"/>
      <c r="W632" s="12"/>
      <c r="X632" s="12"/>
      <c r="Y632" s="12"/>
      <c r="Z632" s="12"/>
      <c r="AA632" s="12"/>
      <c r="AB632" s="12"/>
      <c r="AC632" s="12"/>
      <c r="AD632" s="12"/>
      <c r="AE632" s="12"/>
      <c r="AR632" s="201" t="s">
        <v>87</v>
      </c>
      <c r="AT632" s="202" t="s">
        <v>76</v>
      </c>
      <c r="AU632" s="202" t="s">
        <v>77</v>
      </c>
      <c r="AY632" s="201" t="s">
        <v>161</v>
      </c>
      <c r="BK632" s="203">
        <f>BK633+BK647+BK658</f>
        <v>0</v>
      </c>
    </row>
    <row r="633" s="12" customFormat="1" ht="22.8" customHeight="1">
      <c r="A633" s="12"/>
      <c r="B633" s="190"/>
      <c r="C633" s="191"/>
      <c r="D633" s="192" t="s">
        <v>76</v>
      </c>
      <c r="E633" s="204" t="s">
        <v>1951</v>
      </c>
      <c r="F633" s="204" t="s">
        <v>1952</v>
      </c>
      <c r="G633" s="191"/>
      <c r="H633" s="191"/>
      <c r="I633" s="194"/>
      <c r="J633" s="205">
        <f>BK633</f>
        <v>0</v>
      </c>
      <c r="K633" s="191"/>
      <c r="L633" s="196"/>
      <c r="M633" s="197"/>
      <c r="N633" s="198"/>
      <c r="O633" s="198"/>
      <c r="P633" s="199">
        <f>SUM(P634:P646)</f>
        <v>0</v>
      </c>
      <c r="Q633" s="198"/>
      <c r="R633" s="199">
        <f>SUM(R634:R646)</f>
        <v>0.0026759999999999996</v>
      </c>
      <c r="S633" s="198"/>
      <c r="T633" s="200">
        <f>SUM(T634:T646)</f>
        <v>0</v>
      </c>
      <c r="U633" s="12"/>
      <c r="V633" s="12"/>
      <c r="W633" s="12"/>
      <c r="X633" s="12"/>
      <c r="Y633" s="12"/>
      <c r="Z633" s="12"/>
      <c r="AA633" s="12"/>
      <c r="AB633" s="12"/>
      <c r="AC633" s="12"/>
      <c r="AD633" s="12"/>
      <c r="AE633" s="12"/>
      <c r="AR633" s="201" t="s">
        <v>87</v>
      </c>
      <c r="AT633" s="202" t="s">
        <v>76</v>
      </c>
      <c r="AU633" s="202" t="s">
        <v>85</v>
      </c>
      <c r="AY633" s="201" t="s">
        <v>161</v>
      </c>
      <c r="BK633" s="203">
        <f>SUM(BK634:BK646)</f>
        <v>0</v>
      </c>
    </row>
    <row r="634" s="2" customFormat="1" ht="24.15" customHeight="1">
      <c r="A634" s="40"/>
      <c r="B634" s="41"/>
      <c r="C634" s="206" t="s">
        <v>1953</v>
      </c>
      <c r="D634" s="206" t="s">
        <v>163</v>
      </c>
      <c r="E634" s="207" t="s">
        <v>1954</v>
      </c>
      <c r="F634" s="208" t="s">
        <v>1955</v>
      </c>
      <c r="G634" s="209" t="s">
        <v>232</v>
      </c>
      <c r="H634" s="210">
        <v>3</v>
      </c>
      <c r="I634" s="211"/>
      <c r="J634" s="212">
        <f>ROUND(I634*H634,2)</f>
        <v>0</v>
      </c>
      <c r="K634" s="208" t="s">
        <v>167</v>
      </c>
      <c r="L634" s="46"/>
      <c r="M634" s="213" t="s">
        <v>21</v>
      </c>
      <c r="N634" s="214" t="s">
        <v>48</v>
      </c>
      <c r="O634" s="86"/>
      <c r="P634" s="215">
        <f>O634*H634</f>
        <v>0</v>
      </c>
      <c r="Q634" s="215">
        <v>0.00029999999999999997</v>
      </c>
      <c r="R634" s="215">
        <f>Q634*H634</f>
        <v>0.00089999999999999998</v>
      </c>
      <c r="S634" s="215">
        <v>0</v>
      </c>
      <c r="T634" s="216">
        <f>S634*H634</f>
        <v>0</v>
      </c>
      <c r="U634" s="40"/>
      <c r="V634" s="40"/>
      <c r="W634" s="40"/>
      <c r="X634" s="40"/>
      <c r="Y634" s="40"/>
      <c r="Z634" s="40"/>
      <c r="AA634" s="40"/>
      <c r="AB634" s="40"/>
      <c r="AC634" s="40"/>
      <c r="AD634" s="40"/>
      <c r="AE634" s="40"/>
      <c r="AR634" s="217" t="s">
        <v>265</v>
      </c>
      <c r="AT634" s="217" t="s">
        <v>163</v>
      </c>
      <c r="AU634" s="217" t="s">
        <v>87</v>
      </c>
      <c r="AY634" s="19" t="s">
        <v>161</v>
      </c>
      <c r="BE634" s="218">
        <f>IF(N634="základní",J634,0)</f>
        <v>0</v>
      </c>
      <c r="BF634" s="218">
        <f>IF(N634="snížená",J634,0)</f>
        <v>0</v>
      </c>
      <c r="BG634" s="218">
        <f>IF(N634="zákl. přenesená",J634,0)</f>
        <v>0</v>
      </c>
      <c r="BH634" s="218">
        <f>IF(N634="sníž. přenesená",J634,0)</f>
        <v>0</v>
      </c>
      <c r="BI634" s="218">
        <f>IF(N634="nulová",J634,0)</f>
        <v>0</v>
      </c>
      <c r="BJ634" s="19" t="s">
        <v>85</v>
      </c>
      <c r="BK634" s="218">
        <f>ROUND(I634*H634,2)</f>
        <v>0</v>
      </c>
      <c r="BL634" s="19" t="s">
        <v>265</v>
      </c>
      <c r="BM634" s="217" t="s">
        <v>1956</v>
      </c>
    </row>
    <row r="635" s="2" customFormat="1">
      <c r="A635" s="40"/>
      <c r="B635" s="41"/>
      <c r="C635" s="42"/>
      <c r="D635" s="219" t="s">
        <v>170</v>
      </c>
      <c r="E635" s="42"/>
      <c r="F635" s="220" t="s">
        <v>1957</v>
      </c>
      <c r="G635" s="42"/>
      <c r="H635" s="42"/>
      <c r="I635" s="221"/>
      <c r="J635" s="42"/>
      <c r="K635" s="42"/>
      <c r="L635" s="46"/>
      <c r="M635" s="222"/>
      <c r="N635" s="223"/>
      <c r="O635" s="86"/>
      <c r="P635" s="86"/>
      <c r="Q635" s="86"/>
      <c r="R635" s="86"/>
      <c r="S635" s="86"/>
      <c r="T635" s="87"/>
      <c r="U635" s="40"/>
      <c r="V635" s="40"/>
      <c r="W635" s="40"/>
      <c r="X635" s="40"/>
      <c r="Y635" s="40"/>
      <c r="Z635" s="40"/>
      <c r="AA635" s="40"/>
      <c r="AB635" s="40"/>
      <c r="AC635" s="40"/>
      <c r="AD635" s="40"/>
      <c r="AE635" s="40"/>
      <c r="AT635" s="19" t="s">
        <v>170</v>
      </c>
      <c r="AU635" s="19" t="s">
        <v>87</v>
      </c>
    </row>
    <row r="636" s="13" customFormat="1">
      <c r="A636" s="13"/>
      <c r="B636" s="226"/>
      <c r="C636" s="227"/>
      <c r="D636" s="224" t="s">
        <v>174</v>
      </c>
      <c r="E636" s="228" t="s">
        <v>21</v>
      </c>
      <c r="F636" s="229" t="s">
        <v>1958</v>
      </c>
      <c r="G636" s="227"/>
      <c r="H636" s="230">
        <v>1</v>
      </c>
      <c r="I636" s="231"/>
      <c r="J636" s="227"/>
      <c r="K636" s="227"/>
      <c r="L636" s="232"/>
      <c r="M636" s="233"/>
      <c r="N636" s="234"/>
      <c r="O636" s="234"/>
      <c r="P636" s="234"/>
      <c r="Q636" s="234"/>
      <c r="R636" s="234"/>
      <c r="S636" s="234"/>
      <c r="T636" s="235"/>
      <c r="U636" s="13"/>
      <c r="V636" s="13"/>
      <c r="W636" s="13"/>
      <c r="X636" s="13"/>
      <c r="Y636" s="13"/>
      <c r="Z636" s="13"/>
      <c r="AA636" s="13"/>
      <c r="AB636" s="13"/>
      <c r="AC636" s="13"/>
      <c r="AD636" s="13"/>
      <c r="AE636" s="13"/>
      <c r="AT636" s="236" t="s">
        <v>174</v>
      </c>
      <c r="AU636" s="236" t="s">
        <v>87</v>
      </c>
      <c r="AV636" s="13" t="s">
        <v>87</v>
      </c>
      <c r="AW636" s="13" t="s">
        <v>38</v>
      </c>
      <c r="AX636" s="13" t="s">
        <v>77</v>
      </c>
      <c r="AY636" s="236" t="s">
        <v>161</v>
      </c>
    </row>
    <row r="637" s="13" customFormat="1">
      <c r="A637" s="13"/>
      <c r="B637" s="226"/>
      <c r="C637" s="227"/>
      <c r="D637" s="224" t="s">
        <v>174</v>
      </c>
      <c r="E637" s="228" t="s">
        <v>21</v>
      </c>
      <c r="F637" s="229" t="s">
        <v>1959</v>
      </c>
      <c r="G637" s="227"/>
      <c r="H637" s="230">
        <v>2</v>
      </c>
      <c r="I637" s="231"/>
      <c r="J637" s="227"/>
      <c r="K637" s="227"/>
      <c r="L637" s="232"/>
      <c r="M637" s="233"/>
      <c r="N637" s="234"/>
      <c r="O637" s="234"/>
      <c r="P637" s="234"/>
      <c r="Q637" s="234"/>
      <c r="R637" s="234"/>
      <c r="S637" s="234"/>
      <c r="T637" s="235"/>
      <c r="U637" s="13"/>
      <c r="V637" s="13"/>
      <c r="W637" s="13"/>
      <c r="X637" s="13"/>
      <c r="Y637" s="13"/>
      <c r="Z637" s="13"/>
      <c r="AA637" s="13"/>
      <c r="AB637" s="13"/>
      <c r="AC637" s="13"/>
      <c r="AD637" s="13"/>
      <c r="AE637" s="13"/>
      <c r="AT637" s="236" t="s">
        <v>174</v>
      </c>
      <c r="AU637" s="236" t="s">
        <v>87</v>
      </c>
      <c r="AV637" s="13" t="s">
        <v>87</v>
      </c>
      <c r="AW637" s="13" t="s">
        <v>38</v>
      </c>
      <c r="AX637" s="13" t="s">
        <v>77</v>
      </c>
      <c r="AY637" s="236" t="s">
        <v>161</v>
      </c>
    </row>
    <row r="638" s="14" customFormat="1">
      <c r="A638" s="14"/>
      <c r="B638" s="237"/>
      <c r="C638" s="238"/>
      <c r="D638" s="224" t="s">
        <v>174</v>
      </c>
      <c r="E638" s="239" t="s">
        <v>21</v>
      </c>
      <c r="F638" s="240" t="s">
        <v>177</v>
      </c>
      <c r="G638" s="238"/>
      <c r="H638" s="241">
        <v>3</v>
      </c>
      <c r="I638" s="242"/>
      <c r="J638" s="238"/>
      <c r="K638" s="238"/>
      <c r="L638" s="243"/>
      <c r="M638" s="244"/>
      <c r="N638" s="245"/>
      <c r="O638" s="245"/>
      <c r="P638" s="245"/>
      <c r="Q638" s="245"/>
      <c r="R638" s="245"/>
      <c r="S638" s="245"/>
      <c r="T638" s="246"/>
      <c r="U638" s="14"/>
      <c r="V638" s="14"/>
      <c r="W638" s="14"/>
      <c r="X638" s="14"/>
      <c r="Y638" s="14"/>
      <c r="Z638" s="14"/>
      <c r="AA638" s="14"/>
      <c r="AB638" s="14"/>
      <c r="AC638" s="14"/>
      <c r="AD638" s="14"/>
      <c r="AE638" s="14"/>
      <c r="AT638" s="247" t="s">
        <v>174</v>
      </c>
      <c r="AU638" s="247" t="s">
        <v>87</v>
      </c>
      <c r="AV638" s="14" t="s">
        <v>168</v>
      </c>
      <c r="AW638" s="14" t="s">
        <v>38</v>
      </c>
      <c r="AX638" s="14" t="s">
        <v>85</v>
      </c>
      <c r="AY638" s="247" t="s">
        <v>161</v>
      </c>
    </row>
    <row r="639" s="2" customFormat="1" ht="24.15" customHeight="1">
      <c r="A639" s="40"/>
      <c r="B639" s="41"/>
      <c r="C639" s="248" t="s">
        <v>1960</v>
      </c>
      <c r="D639" s="248" t="s">
        <v>178</v>
      </c>
      <c r="E639" s="249" t="s">
        <v>1961</v>
      </c>
      <c r="F639" s="250" t="s">
        <v>1962</v>
      </c>
      <c r="G639" s="251" t="s">
        <v>188</v>
      </c>
      <c r="H639" s="252">
        <v>0.37</v>
      </c>
      <c r="I639" s="253"/>
      <c r="J639" s="254">
        <f>ROUND(I639*H639,2)</f>
        <v>0</v>
      </c>
      <c r="K639" s="250" t="s">
        <v>167</v>
      </c>
      <c r="L639" s="255"/>
      <c r="M639" s="256" t="s">
        <v>21</v>
      </c>
      <c r="N639" s="257" t="s">
        <v>48</v>
      </c>
      <c r="O639" s="86"/>
      <c r="P639" s="215">
        <f>O639*H639</f>
        <v>0</v>
      </c>
      <c r="Q639" s="215">
        <v>0.0047999999999999996</v>
      </c>
      <c r="R639" s="215">
        <f>Q639*H639</f>
        <v>0.0017759999999999998</v>
      </c>
      <c r="S639" s="215">
        <v>0</v>
      </c>
      <c r="T639" s="216">
        <f>S639*H639</f>
        <v>0</v>
      </c>
      <c r="U639" s="40"/>
      <c r="V639" s="40"/>
      <c r="W639" s="40"/>
      <c r="X639" s="40"/>
      <c r="Y639" s="40"/>
      <c r="Z639" s="40"/>
      <c r="AA639" s="40"/>
      <c r="AB639" s="40"/>
      <c r="AC639" s="40"/>
      <c r="AD639" s="40"/>
      <c r="AE639" s="40"/>
      <c r="AR639" s="217" t="s">
        <v>351</v>
      </c>
      <c r="AT639" s="217" t="s">
        <v>178</v>
      </c>
      <c r="AU639" s="217" t="s">
        <v>87</v>
      </c>
      <c r="AY639" s="19" t="s">
        <v>161</v>
      </c>
      <c r="BE639" s="218">
        <f>IF(N639="základní",J639,0)</f>
        <v>0</v>
      </c>
      <c r="BF639" s="218">
        <f>IF(N639="snížená",J639,0)</f>
        <v>0</v>
      </c>
      <c r="BG639" s="218">
        <f>IF(N639="zákl. přenesená",J639,0)</f>
        <v>0</v>
      </c>
      <c r="BH639" s="218">
        <f>IF(N639="sníž. přenesená",J639,0)</f>
        <v>0</v>
      </c>
      <c r="BI639" s="218">
        <f>IF(N639="nulová",J639,0)</f>
        <v>0</v>
      </c>
      <c r="BJ639" s="19" t="s">
        <v>85</v>
      </c>
      <c r="BK639" s="218">
        <f>ROUND(I639*H639,2)</f>
        <v>0</v>
      </c>
      <c r="BL639" s="19" t="s">
        <v>265</v>
      </c>
      <c r="BM639" s="217" t="s">
        <v>1963</v>
      </c>
    </row>
    <row r="640" s="13" customFormat="1">
      <c r="A640" s="13"/>
      <c r="B640" s="226"/>
      <c r="C640" s="227"/>
      <c r="D640" s="224" t="s">
        <v>174</v>
      </c>
      <c r="E640" s="228" t="s">
        <v>21</v>
      </c>
      <c r="F640" s="229" t="s">
        <v>1964</v>
      </c>
      <c r="G640" s="227"/>
      <c r="H640" s="230">
        <v>0.126</v>
      </c>
      <c r="I640" s="231"/>
      <c r="J640" s="227"/>
      <c r="K640" s="227"/>
      <c r="L640" s="232"/>
      <c r="M640" s="233"/>
      <c r="N640" s="234"/>
      <c r="O640" s="234"/>
      <c r="P640" s="234"/>
      <c r="Q640" s="234"/>
      <c r="R640" s="234"/>
      <c r="S640" s="234"/>
      <c r="T640" s="235"/>
      <c r="U640" s="13"/>
      <c r="V640" s="13"/>
      <c r="W640" s="13"/>
      <c r="X640" s="13"/>
      <c r="Y640" s="13"/>
      <c r="Z640" s="13"/>
      <c r="AA640" s="13"/>
      <c r="AB640" s="13"/>
      <c r="AC640" s="13"/>
      <c r="AD640" s="13"/>
      <c r="AE640" s="13"/>
      <c r="AT640" s="236" t="s">
        <v>174</v>
      </c>
      <c r="AU640" s="236" t="s">
        <v>87</v>
      </c>
      <c r="AV640" s="13" t="s">
        <v>87</v>
      </c>
      <c r="AW640" s="13" t="s">
        <v>38</v>
      </c>
      <c r="AX640" s="13" t="s">
        <v>77</v>
      </c>
      <c r="AY640" s="236" t="s">
        <v>161</v>
      </c>
    </row>
    <row r="641" s="13" customFormat="1">
      <c r="A641" s="13"/>
      <c r="B641" s="226"/>
      <c r="C641" s="227"/>
      <c r="D641" s="224" t="s">
        <v>174</v>
      </c>
      <c r="E641" s="228" t="s">
        <v>21</v>
      </c>
      <c r="F641" s="229" t="s">
        <v>1965</v>
      </c>
      <c r="G641" s="227"/>
      <c r="H641" s="230">
        <v>0.377</v>
      </c>
      <c r="I641" s="231"/>
      <c r="J641" s="227"/>
      <c r="K641" s="227"/>
      <c r="L641" s="232"/>
      <c r="M641" s="233"/>
      <c r="N641" s="234"/>
      <c r="O641" s="234"/>
      <c r="P641" s="234"/>
      <c r="Q641" s="234"/>
      <c r="R641" s="234"/>
      <c r="S641" s="234"/>
      <c r="T641" s="235"/>
      <c r="U641" s="13"/>
      <c r="V641" s="13"/>
      <c r="W641" s="13"/>
      <c r="X641" s="13"/>
      <c r="Y641" s="13"/>
      <c r="Z641" s="13"/>
      <c r="AA641" s="13"/>
      <c r="AB641" s="13"/>
      <c r="AC641" s="13"/>
      <c r="AD641" s="13"/>
      <c r="AE641" s="13"/>
      <c r="AT641" s="236" t="s">
        <v>174</v>
      </c>
      <c r="AU641" s="236" t="s">
        <v>87</v>
      </c>
      <c r="AV641" s="13" t="s">
        <v>87</v>
      </c>
      <c r="AW641" s="13" t="s">
        <v>38</v>
      </c>
      <c r="AX641" s="13" t="s">
        <v>77</v>
      </c>
      <c r="AY641" s="236" t="s">
        <v>161</v>
      </c>
    </row>
    <row r="642" s="14" customFormat="1">
      <c r="A642" s="14"/>
      <c r="B642" s="237"/>
      <c r="C642" s="238"/>
      <c r="D642" s="224" t="s">
        <v>174</v>
      </c>
      <c r="E642" s="239" t="s">
        <v>21</v>
      </c>
      <c r="F642" s="240" t="s">
        <v>177</v>
      </c>
      <c r="G642" s="238"/>
      <c r="H642" s="241">
        <v>0.503</v>
      </c>
      <c r="I642" s="242"/>
      <c r="J642" s="238"/>
      <c r="K642" s="238"/>
      <c r="L642" s="243"/>
      <c r="M642" s="244"/>
      <c r="N642" s="245"/>
      <c r="O642" s="245"/>
      <c r="P642" s="245"/>
      <c r="Q642" s="245"/>
      <c r="R642" s="245"/>
      <c r="S642" s="245"/>
      <c r="T642" s="246"/>
      <c r="U642" s="14"/>
      <c r="V642" s="14"/>
      <c r="W642" s="14"/>
      <c r="X642" s="14"/>
      <c r="Y642" s="14"/>
      <c r="Z642" s="14"/>
      <c r="AA642" s="14"/>
      <c r="AB642" s="14"/>
      <c r="AC642" s="14"/>
      <c r="AD642" s="14"/>
      <c r="AE642" s="14"/>
      <c r="AT642" s="247" t="s">
        <v>174</v>
      </c>
      <c r="AU642" s="247" t="s">
        <v>87</v>
      </c>
      <c r="AV642" s="14" t="s">
        <v>168</v>
      </c>
      <c r="AW642" s="14" t="s">
        <v>38</v>
      </c>
      <c r="AX642" s="14" t="s">
        <v>85</v>
      </c>
      <c r="AY642" s="247" t="s">
        <v>161</v>
      </c>
    </row>
    <row r="643" s="13" customFormat="1">
      <c r="A643" s="13"/>
      <c r="B643" s="226"/>
      <c r="C643" s="227"/>
      <c r="D643" s="224" t="s">
        <v>174</v>
      </c>
      <c r="E643" s="227"/>
      <c r="F643" s="229" t="s">
        <v>1966</v>
      </c>
      <c r="G643" s="227"/>
      <c r="H643" s="230">
        <v>0.37</v>
      </c>
      <c r="I643" s="231"/>
      <c r="J643" s="227"/>
      <c r="K643" s="227"/>
      <c r="L643" s="232"/>
      <c r="M643" s="233"/>
      <c r="N643" s="234"/>
      <c r="O643" s="234"/>
      <c r="P643" s="234"/>
      <c r="Q643" s="234"/>
      <c r="R643" s="234"/>
      <c r="S643" s="234"/>
      <c r="T643" s="235"/>
      <c r="U643" s="13"/>
      <c r="V643" s="13"/>
      <c r="W643" s="13"/>
      <c r="X643" s="13"/>
      <c r="Y643" s="13"/>
      <c r="Z643" s="13"/>
      <c r="AA643" s="13"/>
      <c r="AB643" s="13"/>
      <c r="AC643" s="13"/>
      <c r="AD643" s="13"/>
      <c r="AE643" s="13"/>
      <c r="AT643" s="236" t="s">
        <v>174</v>
      </c>
      <c r="AU643" s="236" t="s">
        <v>87</v>
      </c>
      <c r="AV643" s="13" t="s">
        <v>87</v>
      </c>
      <c r="AW643" s="13" t="s">
        <v>4</v>
      </c>
      <c r="AX643" s="13" t="s">
        <v>85</v>
      </c>
      <c r="AY643" s="236" t="s">
        <v>161</v>
      </c>
    </row>
    <row r="644" s="2" customFormat="1" ht="24.15" customHeight="1">
      <c r="A644" s="40"/>
      <c r="B644" s="41"/>
      <c r="C644" s="206" t="s">
        <v>1967</v>
      </c>
      <c r="D644" s="206" t="s">
        <v>163</v>
      </c>
      <c r="E644" s="207" t="s">
        <v>1968</v>
      </c>
      <c r="F644" s="208" t="s">
        <v>1969</v>
      </c>
      <c r="G644" s="209" t="s">
        <v>166</v>
      </c>
      <c r="H644" s="210">
        <v>0.0030000000000000001</v>
      </c>
      <c r="I644" s="211"/>
      <c r="J644" s="212">
        <f>ROUND(I644*H644,2)</f>
        <v>0</v>
      </c>
      <c r="K644" s="208" t="s">
        <v>167</v>
      </c>
      <c r="L644" s="46"/>
      <c r="M644" s="213" t="s">
        <v>21</v>
      </c>
      <c r="N644" s="214" t="s">
        <v>48</v>
      </c>
      <c r="O644" s="86"/>
      <c r="P644" s="215">
        <f>O644*H644</f>
        <v>0</v>
      </c>
      <c r="Q644" s="215">
        <v>0</v>
      </c>
      <c r="R644" s="215">
        <f>Q644*H644</f>
        <v>0</v>
      </c>
      <c r="S644" s="215">
        <v>0</v>
      </c>
      <c r="T644" s="216">
        <f>S644*H644</f>
        <v>0</v>
      </c>
      <c r="U644" s="40"/>
      <c r="V644" s="40"/>
      <c r="W644" s="40"/>
      <c r="X644" s="40"/>
      <c r="Y644" s="40"/>
      <c r="Z644" s="40"/>
      <c r="AA644" s="40"/>
      <c r="AB644" s="40"/>
      <c r="AC644" s="40"/>
      <c r="AD644" s="40"/>
      <c r="AE644" s="40"/>
      <c r="AR644" s="217" t="s">
        <v>265</v>
      </c>
      <c r="AT644" s="217" t="s">
        <v>163</v>
      </c>
      <c r="AU644" s="217" t="s">
        <v>87</v>
      </c>
      <c r="AY644" s="19" t="s">
        <v>161</v>
      </c>
      <c r="BE644" s="218">
        <f>IF(N644="základní",J644,0)</f>
        <v>0</v>
      </c>
      <c r="BF644" s="218">
        <f>IF(N644="snížená",J644,0)</f>
        <v>0</v>
      </c>
      <c r="BG644" s="218">
        <f>IF(N644="zákl. přenesená",J644,0)</f>
        <v>0</v>
      </c>
      <c r="BH644" s="218">
        <f>IF(N644="sníž. přenesená",J644,0)</f>
        <v>0</v>
      </c>
      <c r="BI644" s="218">
        <f>IF(N644="nulová",J644,0)</f>
        <v>0</v>
      </c>
      <c r="BJ644" s="19" t="s">
        <v>85</v>
      </c>
      <c r="BK644" s="218">
        <f>ROUND(I644*H644,2)</f>
        <v>0</v>
      </c>
      <c r="BL644" s="19" t="s">
        <v>265</v>
      </c>
      <c r="BM644" s="217" t="s">
        <v>1970</v>
      </c>
    </row>
    <row r="645" s="2" customFormat="1">
      <c r="A645" s="40"/>
      <c r="B645" s="41"/>
      <c r="C645" s="42"/>
      <c r="D645" s="219" t="s">
        <v>170</v>
      </c>
      <c r="E645" s="42"/>
      <c r="F645" s="220" t="s">
        <v>1971</v>
      </c>
      <c r="G645" s="42"/>
      <c r="H645" s="42"/>
      <c r="I645" s="221"/>
      <c r="J645" s="42"/>
      <c r="K645" s="42"/>
      <c r="L645" s="46"/>
      <c r="M645" s="222"/>
      <c r="N645" s="223"/>
      <c r="O645" s="86"/>
      <c r="P645" s="86"/>
      <c r="Q645" s="86"/>
      <c r="R645" s="86"/>
      <c r="S645" s="86"/>
      <c r="T645" s="87"/>
      <c r="U645" s="40"/>
      <c r="V645" s="40"/>
      <c r="W645" s="40"/>
      <c r="X645" s="40"/>
      <c r="Y645" s="40"/>
      <c r="Z645" s="40"/>
      <c r="AA645" s="40"/>
      <c r="AB645" s="40"/>
      <c r="AC645" s="40"/>
      <c r="AD645" s="40"/>
      <c r="AE645" s="40"/>
      <c r="AT645" s="19" t="s">
        <v>170</v>
      </c>
      <c r="AU645" s="19" t="s">
        <v>87</v>
      </c>
    </row>
    <row r="646" s="2" customFormat="1">
      <c r="A646" s="40"/>
      <c r="B646" s="41"/>
      <c r="C646" s="42"/>
      <c r="D646" s="224" t="s">
        <v>172</v>
      </c>
      <c r="E646" s="42"/>
      <c r="F646" s="225" t="s">
        <v>544</v>
      </c>
      <c r="G646" s="42"/>
      <c r="H646" s="42"/>
      <c r="I646" s="221"/>
      <c r="J646" s="42"/>
      <c r="K646" s="42"/>
      <c r="L646" s="46"/>
      <c r="M646" s="222"/>
      <c r="N646" s="223"/>
      <c r="O646" s="86"/>
      <c r="P646" s="86"/>
      <c r="Q646" s="86"/>
      <c r="R646" s="86"/>
      <c r="S646" s="86"/>
      <c r="T646" s="87"/>
      <c r="U646" s="40"/>
      <c r="V646" s="40"/>
      <c r="W646" s="40"/>
      <c r="X646" s="40"/>
      <c r="Y646" s="40"/>
      <c r="Z646" s="40"/>
      <c r="AA646" s="40"/>
      <c r="AB646" s="40"/>
      <c r="AC646" s="40"/>
      <c r="AD646" s="40"/>
      <c r="AE646" s="40"/>
      <c r="AT646" s="19" t="s">
        <v>172</v>
      </c>
      <c r="AU646" s="19" t="s">
        <v>87</v>
      </c>
    </row>
    <row r="647" s="12" customFormat="1" ht="22.8" customHeight="1">
      <c r="A647" s="12"/>
      <c r="B647" s="190"/>
      <c r="C647" s="191"/>
      <c r="D647" s="192" t="s">
        <v>76</v>
      </c>
      <c r="E647" s="204" t="s">
        <v>520</v>
      </c>
      <c r="F647" s="204" t="s">
        <v>116</v>
      </c>
      <c r="G647" s="191"/>
      <c r="H647" s="191"/>
      <c r="I647" s="194"/>
      <c r="J647" s="205">
        <f>BK647</f>
        <v>0</v>
      </c>
      <c r="K647" s="191"/>
      <c r="L647" s="196"/>
      <c r="M647" s="197"/>
      <c r="N647" s="198"/>
      <c r="O647" s="198"/>
      <c r="P647" s="199">
        <f>SUM(P648:P657)</f>
        <v>0</v>
      </c>
      <c r="Q647" s="198"/>
      <c r="R647" s="199">
        <f>SUM(R648:R657)</f>
        <v>0.0070035000000000002</v>
      </c>
      <c r="S647" s="198"/>
      <c r="T647" s="200">
        <f>SUM(T648:T657)</f>
        <v>0</v>
      </c>
      <c r="U647" s="12"/>
      <c r="V647" s="12"/>
      <c r="W647" s="12"/>
      <c r="X647" s="12"/>
      <c r="Y647" s="12"/>
      <c r="Z647" s="12"/>
      <c r="AA647" s="12"/>
      <c r="AB647" s="12"/>
      <c r="AC647" s="12"/>
      <c r="AD647" s="12"/>
      <c r="AE647" s="12"/>
      <c r="AR647" s="201" t="s">
        <v>87</v>
      </c>
      <c r="AT647" s="202" t="s">
        <v>76</v>
      </c>
      <c r="AU647" s="202" t="s">
        <v>85</v>
      </c>
      <c r="AY647" s="201" t="s">
        <v>161</v>
      </c>
      <c r="BK647" s="203">
        <f>SUM(BK648:BK657)</f>
        <v>0</v>
      </c>
    </row>
    <row r="648" s="2" customFormat="1" ht="24.15" customHeight="1">
      <c r="A648" s="40"/>
      <c r="B648" s="41"/>
      <c r="C648" s="206" t="s">
        <v>1972</v>
      </c>
      <c r="D648" s="206" t="s">
        <v>163</v>
      </c>
      <c r="E648" s="207" t="s">
        <v>1973</v>
      </c>
      <c r="F648" s="208" t="s">
        <v>1974</v>
      </c>
      <c r="G648" s="209" t="s">
        <v>201</v>
      </c>
      <c r="H648" s="210">
        <v>60.899999999999999</v>
      </c>
      <c r="I648" s="211"/>
      <c r="J648" s="212">
        <f>ROUND(I648*H648,2)</f>
        <v>0</v>
      </c>
      <c r="K648" s="208" t="s">
        <v>167</v>
      </c>
      <c r="L648" s="46"/>
      <c r="M648" s="213" t="s">
        <v>21</v>
      </c>
      <c r="N648" s="214" t="s">
        <v>48</v>
      </c>
      <c r="O648" s="86"/>
      <c r="P648" s="215">
        <f>O648*H648</f>
        <v>0</v>
      </c>
      <c r="Q648" s="215">
        <v>0</v>
      </c>
      <c r="R648" s="215">
        <f>Q648*H648</f>
        <v>0</v>
      </c>
      <c r="S648" s="215">
        <v>0</v>
      </c>
      <c r="T648" s="216">
        <f>S648*H648</f>
        <v>0</v>
      </c>
      <c r="U648" s="40"/>
      <c r="V648" s="40"/>
      <c r="W648" s="40"/>
      <c r="X648" s="40"/>
      <c r="Y648" s="40"/>
      <c r="Z648" s="40"/>
      <c r="AA648" s="40"/>
      <c r="AB648" s="40"/>
      <c r="AC648" s="40"/>
      <c r="AD648" s="40"/>
      <c r="AE648" s="40"/>
      <c r="AR648" s="217" t="s">
        <v>265</v>
      </c>
      <c r="AT648" s="217" t="s">
        <v>163</v>
      </c>
      <c r="AU648" s="217" t="s">
        <v>87</v>
      </c>
      <c r="AY648" s="19" t="s">
        <v>161</v>
      </c>
      <c r="BE648" s="218">
        <f>IF(N648="základní",J648,0)</f>
        <v>0</v>
      </c>
      <c r="BF648" s="218">
        <f>IF(N648="snížená",J648,0)</f>
        <v>0</v>
      </c>
      <c r="BG648" s="218">
        <f>IF(N648="zákl. přenesená",J648,0)</f>
        <v>0</v>
      </c>
      <c r="BH648" s="218">
        <f>IF(N648="sníž. přenesená",J648,0)</f>
        <v>0</v>
      </c>
      <c r="BI648" s="218">
        <f>IF(N648="nulová",J648,0)</f>
        <v>0</v>
      </c>
      <c r="BJ648" s="19" t="s">
        <v>85</v>
      </c>
      <c r="BK648" s="218">
        <f>ROUND(I648*H648,2)</f>
        <v>0</v>
      </c>
      <c r="BL648" s="19" t="s">
        <v>265</v>
      </c>
      <c r="BM648" s="217" t="s">
        <v>1975</v>
      </c>
    </row>
    <row r="649" s="2" customFormat="1">
      <c r="A649" s="40"/>
      <c r="B649" s="41"/>
      <c r="C649" s="42"/>
      <c r="D649" s="219" t="s">
        <v>170</v>
      </c>
      <c r="E649" s="42"/>
      <c r="F649" s="220" t="s">
        <v>1976</v>
      </c>
      <c r="G649" s="42"/>
      <c r="H649" s="42"/>
      <c r="I649" s="221"/>
      <c r="J649" s="42"/>
      <c r="K649" s="42"/>
      <c r="L649" s="46"/>
      <c r="M649" s="222"/>
      <c r="N649" s="223"/>
      <c r="O649" s="86"/>
      <c r="P649" s="86"/>
      <c r="Q649" s="86"/>
      <c r="R649" s="86"/>
      <c r="S649" s="86"/>
      <c r="T649" s="87"/>
      <c r="U649" s="40"/>
      <c r="V649" s="40"/>
      <c r="W649" s="40"/>
      <c r="X649" s="40"/>
      <c r="Y649" s="40"/>
      <c r="Z649" s="40"/>
      <c r="AA649" s="40"/>
      <c r="AB649" s="40"/>
      <c r="AC649" s="40"/>
      <c r="AD649" s="40"/>
      <c r="AE649" s="40"/>
      <c r="AT649" s="19" t="s">
        <v>170</v>
      </c>
      <c r="AU649" s="19" t="s">
        <v>87</v>
      </c>
    </row>
    <row r="650" s="13" customFormat="1">
      <c r="A650" s="13"/>
      <c r="B650" s="226"/>
      <c r="C650" s="227"/>
      <c r="D650" s="224" t="s">
        <v>174</v>
      </c>
      <c r="E650" s="228" t="s">
        <v>21</v>
      </c>
      <c r="F650" s="229" t="s">
        <v>1977</v>
      </c>
      <c r="G650" s="227"/>
      <c r="H650" s="230">
        <v>12</v>
      </c>
      <c r="I650" s="231"/>
      <c r="J650" s="227"/>
      <c r="K650" s="227"/>
      <c r="L650" s="232"/>
      <c r="M650" s="233"/>
      <c r="N650" s="234"/>
      <c r="O650" s="234"/>
      <c r="P650" s="234"/>
      <c r="Q650" s="234"/>
      <c r="R650" s="234"/>
      <c r="S650" s="234"/>
      <c r="T650" s="235"/>
      <c r="U650" s="13"/>
      <c r="V650" s="13"/>
      <c r="W650" s="13"/>
      <c r="X650" s="13"/>
      <c r="Y650" s="13"/>
      <c r="Z650" s="13"/>
      <c r="AA650" s="13"/>
      <c r="AB650" s="13"/>
      <c r="AC650" s="13"/>
      <c r="AD650" s="13"/>
      <c r="AE650" s="13"/>
      <c r="AT650" s="236" t="s">
        <v>174</v>
      </c>
      <c r="AU650" s="236" t="s">
        <v>87</v>
      </c>
      <c r="AV650" s="13" t="s">
        <v>87</v>
      </c>
      <c r="AW650" s="13" t="s">
        <v>38</v>
      </c>
      <c r="AX650" s="13" t="s">
        <v>77</v>
      </c>
      <c r="AY650" s="236" t="s">
        <v>161</v>
      </c>
    </row>
    <row r="651" s="13" customFormat="1">
      <c r="A651" s="13"/>
      <c r="B651" s="226"/>
      <c r="C651" s="227"/>
      <c r="D651" s="224" t="s">
        <v>174</v>
      </c>
      <c r="E651" s="228" t="s">
        <v>21</v>
      </c>
      <c r="F651" s="229" t="s">
        <v>1978</v>
      </c>
      <c r="G651" s="227"/>
      <c r="H651" s="230">
        <v>48.899999999999999</v>
      </c>
      <c r="I651" s="231"/>
      <c r="J651" s="227"/>
      <c r="K651" s="227"/>
      <c r="L651" s="232"/>
      <c r="M651" s="233"/>
      <c r="N651" s="234"/>
      <c r="O651" s="234"/>
      <c r="P651" s="234"/>
      <c r="Q651" s="234"/>
      <c r="R651" s="234"/>
      <c r="S651" s="234"/>
      <c r="T651" s="235"/>
      <c r="U651" s="13"/>
      <c r="V651" s="13"/>
      <c r="W651" s="13"/>
      <c r="X651" s="13"/>
      <c r="Y651" s="13"/>
      <c r="Z651" s="13"/>
      <c r="AA651" s="13"/>
      <c r="AB651" s="13"/>
      <c r="AC651" s="13"/>
      <c r="AD651" s="13"/>
      <c r="AE651" s="13"/>
      <c r="AT651" s="236" t="s">
        <v>174</v>
      </c>
      <c r="AU651" s="236" t="s">
        <v>87</v>
      </c>
      <c r="AV651" s="13" t="s">
        <v>87</v>
      </c>
      <c r="AW651" s="13" t="s">
        <v>38</v>
      </c>
      <c r="AX651" s="13" t="s">
        <v>77</v>
      </c>
      <c r="AY651" s="236" t="s">
        <v>161</v>
      </c>
    </row>
    <row r="652" s="14" customFormat="1">
      <c r="A652" s="14"/>
      <c r="B652" s="237"/>
      <c r="C652" s="238"/>
      <c r="D652" s="224" t="s">
        <v>174</v>
      </c>
      <c r="E652" s="239" t="s">
        <v>21</v>
      </c>
      <c r="F652" s="240" t="s">
        <v>177</v>
      </c>
      <c r="G652" s="238"/>
      <c r="H652" s="241">
        <v>60.899999999999999</v>
      </c>
      <c r="I652" s="242"/>
      <c r="J652" s="238"/>
      <c r="K652" s="238"/>
      <c r="L652" s="243"/>
      <c r="M652" s="244"/>
      <c r="N652" s="245"/>
      <c r="O652" s="245"/>
      <c r="P652" s="245"/>
      <c r="Q652" s="245"/>
      <c r="R652" s="245"/>
      <c r="S652" s="245"/>
      <c r="T652" s="246"/>
      <c r="U652" s="14"/>
      <c r="V652" s="14"/>
      <c r="W652" s="14"/>
      <c r="X652" s="14"/>
      <c r="Y652" s="14"/>
      <c r="Z652" s="14"/>
      <c r="AA652" s="14"/>
      <c r="AB652" s="14"/>
      <c r="AC652" s="14"/>
      <c r="AD652" s="14"/>
      <c r="AE652" s="14"/>
      <c r="AT652" s="247" t="s">
        <v>174</v>
      </c>
      <c r="AU652" s="247" t="s">
        <v>87</v>
      </c>
      <c r="AV652" s="14" t="s">
        <v>168</v>
      </c>
      <c r="AW652" s="14" t="s">
        <v>38</v>
      </c>
      <c r="AX652" s="14" t="s">
        <v>85</v>
      </c>
      <c r="AY652" s="247" t="s">
        <v>161</v>
      </c>
    </row>
    <row r="653" s="2" customFormat="1" ht="16.5" customHeight="1">
      <c r="A653" s="40"/>
      <c r="B653" s="41"/>
      <c r="C653" s="248" t="s">
        <v>1979</v>
      </c>
      <c r="D653" s="248" t="s">
        <v>178</v>
      </c>
      <c r="E653" s="249" t="s">
        <v>1980</v>
      </c>
      <c r="F653" s="250" t="s">
        <v>1981</v>
      </c>
      <c r="G653" s="251" t="s">
        <v>201</v>
      </c>
      <c r="H653" s="252">
        <v>70.034999999999997</v>
      </c>
      <c r="I653" s="253"/>
      <c r="J653" s="254">
        <f>ROUND(I653*H653,2)</f>
        <v>0</v>
      </c>
      <c r="K653" s="250" t="s">
        <v>167</v>
      </c>
      <c r="L653" s="255"/>
      <c r="M653" s="256" t="s">
        <v>21</v>
      </c>
      <c r="N653" s="257" t="s">
        <v>48</v>
      </c>
      <c r="O653" s="86"/>
      <c r="P653" s="215">
        <f>O653*H653</f>
        <v>0</v>
      </c>
      <c r="Q653" s="215">
        <v>0.00010000000000000001</v>
      </c>
      <c r="R653" s="215">
        <f>Q653*H653</f>
        <v>0.0070035000000000002</v>
      </c>
      <c r="S653" s="215">
        <v>0</v>
      </c>
      <c r="T653" s="216">
        <f>S653*H653</f>
        <v>0</v>
      </c>
      <c r="U653" s="40"/>
      <c r="V653" s="40"/>
      <c r="W653" s="40"/>
      <c r="X653" s="40"/>
      <c r="Y653" s="40"/>
      <c r="Z653" s="40"/>
      <c r="AA653" s="40"/>
      <c r="AB653" s="40"/>
      <c r="AC653" s="40"/>
      <c r="AD653" s="40"/>
      <c r="AE653" s="40"/>
      <c r="AR653" s="217" t="s">
        <v>351</v>
      </c>
      <c r="AT653" s="217" t="s">
        <v>178</v>
      </c>
      <c r="AU653" s="217" t="s">
        <v>87</v>
      </c>
      <c r="AY653" s="19" t="s">
        <v>161</v>
      </c>
      <c r="BE653" s="218">
        <f>IF(N653="základní",J653,0)</f>
        <v>0</v>
      </c>
      <c r="BF653" s="218">
        <f>IF(N653="snížená",J653,0)</f>
        <v>0</v>
      </c>
      <c r="BG653" s="218">
        <f>IF(N653="zákl. přenesená",J653,0)</f>
        <v>0</v>
      </c>
      <c r="BH653" s="218">
        <f>IF(N653="sníž. přenesená",J653,0)</f>
        <v>0</v>
      </c>
      <c r="BI653" s="218">
        <f>IF(N653="nulová",J653,0)</f>
        <v>0</v>
      </c>
      <c r="BJ653" s="19" t="s">
        <v>85</v>
      </c>
      <c r="BK653" s="218">
        <f>ROUND(I653*H653,2)</f>
        <v>0</v>
      </c>
      <c r="BL653" s="19" t="s">
        <v>265</v>
      </c>
      <c r="BM653" s="217" t="s">
        <v>1982</v>
      </c>
    </row>
    <row r="654" s="13" customFormat="1">
      <c r="A654" s="13"/>
      <c r="B654" s="226"/>
      <c r="C654" s="227"/>
      <c r="D654" s="224" t="s">
        <v>174</v>
      </c>
      <c r="E654" s="227"/>
      <c r="F654" s="229" t="s">
        <v>1983</v>
      </c>
      <c r="G654" s="227"/>
      <c r="H654" s="230">
        <v>70.034999999999997</v>
      </c>
      <c r="I654" s="231"/>
      <c r="J654" s="227"/>
      <c r="K654" s="227"/>
      <c r="L654" s="232"/>
      <c r="M654" s="233"/>
      <c r="N654" s="234"/>
      <c r="O654" s="234"/>
      <c r="P654" s="234"/>
      <c r="Q654" s="234"/>
      <c r="R654" s="234"/>
      <c r="S654" s="234"/>
      <c r="T654" s="235"/>
      <c r="U654" s="13"/>
      <c r="V654" s="13"/>
      <c r="W654" s="13"/>
      <c r="X654" s="13"/>
      <c r="Y654" s="13"/>
      <c r="Z654" s="13"/>
      <c r="AA654" s="13"/>
      <c r="AB654" s="13"/>
      <c r="AC654" s="13"/>
      <c r="AD654" s="13"/>
      <c r="AE654" s="13"/>
      <c r="AT654" s="236" t="s">
        <v>174</v>
      </c>
      <c r="AU654" s="236" t="s">
        <v>87</v>
      </c>
      <c r="AV654" s="13" t="s">
        <v>87</v>
      </c>
      <c r="AW654" s="13" t="s">
        <v>4</v>
      </c>
      <c r="AX654" s="13" t="s">
        <v>85</v>
      </c>
      <c r="AY654" s="236" t="s">
        <v>161</v>
      </c>
    </row>
    <row r="655" s="2" customFormat="1" ht="24.15" customHeight="1">
      <c r="A655" s="40"/>
      <c r="B655" s="41"/>
      <c r="C655" s="206" t="s">
        <v>1984</v>
      </c>
      <c r="D655" s="206" t="s">
        <v>163</v>
      </c>
      <c r="E655" s="207" t="s">
        <v>540</v>
      </c>
      <c r="F655" s="208" t="s">
        <v>541</v>
      </c>
      <c r="G655" s="209" t="s">
        <v>166</v>
      </c>
      <c r="H655" s="210">
        <v>0.0070000000000000001</v>
      </c>
      <c r="I655" s="211"/>
      <c r="J655" s="212">
        <f>ROUND(I655*H655,2)</f>
        <v>0</v>
      </c>
      <c r="K655" s="208" t="s">
        <v>167</v>
      </c>
      <c r="L655" s="46"/>
      <c r="M655" s="213" t="s">
        <v>21</v>
      </c>
      <c r="N655" s="214" t="s">
        <v>48</v>
      </c>
      <c r="O655" s="86"/>
      <c r="P655" s="215">
        <f>O655*H655</f>
        <v>0</v>
      </c>
      <c r="Q655" s="215">
        <v>0</v>
      </c>
      <c r="R655" s="215">
        <f>Q655*H655</f>
        <v>0</v>
      </c>
      <c r="S655" s="215">
        <v>0</v>
      </c>
      <c r="T655" s="216">
        <f>S655*H655</f>
        <v>0</v>
      </c>
      <c r="U655" s="40"/>
      <c r="V655" s="40"/>
      <c r="W655" s="40"/>
      <c r="X655" s="40"/>
      <c r="Y655" s="40"/>
      <c r="Z655" s="40"/>
      <c r="AA655" s="40"/>
      <c r="AB655" s="40"/>
      <c r="AC655" s="40"/>
      <c r="AD655" s="40"/>
      <c r="AE655" s="40"/>
      <c r="AR655" s="217" t="s">
        <v>265</v>
      </c>
      <c r="AT655" s="217" t="s">
        <v>163</v>
      </c>
      <c r="AU655" s="217" t="s">
        <v>87</v>
      </c>
      <c r="AY655" s="19" t="s">
        <v>161</v>
      </c>
      <c r="BE655" s="218">
        <f>IF(N655="základní",J655,0)</f>
        <v>0</v>
      </c>
      <c r="BF655" s="218">
        <f>IF(N655="snížená",J655,0)</f>
        <v>0</v>
      </c>
      <c r="BG655" s="218">
        <f>IF(N655="zákl. přenesená",J655,0)</f>
        <v>0</v>
      </c>
      <c r="BH655" s="218">
        <f>IF(N655="sníž. přenesená",J655,0)</f>
        <v>0</v>
      </c>
      <c r="BI655" s="218">
        <f>IF(N655="nulová",J655,0)</f>
        <v>0</v>
      </c>
      <c r="BJ655" s="19" t="s">
        <v>85</v>
      </c>
      <c r="BK655" s="218">
        <f>ROUND(I655*H655,2)</f>
        <v>0</v>
      </c>
      <c r="BL655" s="19" t="s">
        <v>265</v>
      </c>
      <c r="BM655" s="217" t="s">
        <v>1985</v>
      </c>
    </row>
    <row r="656" s="2" customFormat="1">
      <c r="A656" s="40"/>
      <c r="B656" s="41"/>
      <c r="C656" s="42"/>
      <c r="D656" s="219" t="s">
        <v>170</v>
      </c>
      <c r="E656" s="42"/>
      <c r="F656" s="220" t="s">
        <v>543</v>
      </c>
      <c r="G656" s="42"/>
      <c r="H656" s="42"/>
      <c r="I656" s="221"/>
      <c r="J656" s="42"/>
      <c r="K656" s="42"/>
      <c r="L656" s="46"/>
      <c r="M656" s="222"/>
      <c r="N656" s="223"/>
      <c r="O656" s="86"/>
      <c r="P656" s="86"/>
      <c r="Q656" s="86"/>
      <c r="R656" s="86"/>
      <c r="S656" s="86"/>
      <c r="T656" s="87"/>
      <c r="U656" s="40"/>
      <c r="V656" s="40"/>
      <c r="W656" s="40"/>
      <c r="X656" s="40"/>
      <c r="Y656" s="40"/>
      <c r="Z656" s="40"/>
      <c r="AA656" s="40"/>
      <c r="AB656" s="40"/>
      <c r="AC656" s="40"/>
      <c r="AD656" s="40"/>
      <c r="AE656" s="40"/>
      <c r="AT656" s="19" t="s">
        <v>170</v>
      </c>
      <c r="AU656" s="19" t="s">
        <v>87</v>
      </c>
    </row>
    <row r="657" s="2" customFormat="1">
      <c r="A657" s="40"/>
      <c r="B657" s="41"/>
      <c r="C657" s="42"/>
      <c r="D657" s="224" t="s">
        <v>172</v>
      </c>
      <c r="E657" s="42"/>
      <c r="F657" s="225" t="s">
        <v>544</v>
      </c>
      <c r="G657" s="42"/>
      <c r="H657" s="42"/>
      <c r="I657" s="221"/>
      <c r="J657" s="42"/>
      <c r="K657" s="42"/>
      <c r="L657" s="46"/>
      <c r="M657" s="222"/>
      <c r="N657" s="223"/>
      <c r="O657" s="86"/>
      <c r="P657" s="86"/>
      <c r="Q657" s="86"/>
      <c r="R657" s="86"/>
      <c r="S657" s="86"/>
      <c r="T657" s="87"/>
      <c r="U657" s="40"/>
      <c r="V657" s="40"/>
      <c r="W657" s="40"/>
      <c r="X657" s="40"/>
      <c r="Y657" s="40"/>
      <c r="Z657" s="40"/>
      <c r="AA657" s="40"/>
      <c r="AB657" s="40"/>
      <c r="AC657" s="40"/>
      <c r="AD657" s="40"/>
      <c r="AE657" s="40"/>
      <c r="AT657" s="19" t="s">
        <v>172</v>
      </c>
      <c r="AU657" s="19" t="s">
        <v>87</v>
      </c>
    </row>
    <row r="658" s="12" customFormat="1" ht="22.8" customHeight="1">
      <c r="A658" s="12"/>
      <c r="B658" s="190"/>
      <c r="C658" s="191"/>
      <c r="D658" s="192" t="s">
        <v>76</v>
      </c>
      <c r="E658" s="204" t="s">
        <v>545</v>
      </c>
      <c r="F658" s="204" t="s">
        <v>546</v>
      </c>
      <c r="G658" s="191"/>
      <c r="H658" s="191"/>
      <c r="I658" s="194"/>
      <c r="J658" s="205">
        <f>BK658</f>
        <v>0</v>
      </c>
      <c r="K658" s="191"/>
      <c r="L658" s="196"/>
      <c r="M658" s="197"/>
      <c r="N658" s="198"/>
      <c r="O658" s="198"/>
      <c r="P658" s="199">
        <f>SUM(P659:P692)</f>
        <v>0</v>
      </c>
      <c r="Q658" s="198"/>
      <c r="R658" s="199">
        <f>SUM(R659:R692)</f>
        <v>1.4244384000000001</v>
      </c>
      <c r="S658" s="198"/>
      <c r="T658" s="200">
        <f>SUM(T659:T692)</f>
        <v>0</v>
      </c>
      <c r="U658" s="12"/>
      <c r="V658" s="12"/>
      <c r="W658" s="12"/>
      <c r="X658" s="12"/>
      <c r="Y658" s="12"/>
      <c r="Z658" s="12"/>
      <c r="AA658" s="12"/>
      <c r="AB658" s="12"/>
      <c r="AC658" s="12"/>
      <c r="AD658" s="12"/>
      <c r="AE658" s="12"/>
      <c r="AR658" s="201" t="s">
        <v>87</v>
      </c>
      <c r="AT658" s="202" t="s">
        <v>76</v>
      </c>
      <c r="AU658" s="202" t="s">
        <v>85</v>
      </c>
      <c r="AY658" s="201" t="s">
        <v>161</v>
      </c>
      <c r="BK658" s="203">
        <f>SUM(BK659:BK692)</f>
        <v>0</v>
      </c>
    </row>
    <row r="659" s="2" customFormat="1" ht="16.5" customHeight="1">
      <c r="A659" s="40"/>
      <c r="B659" s="41"/>
      <c r="C659" s="206" t="s">
        <v>1986</v>
      </c>
      <c r="D659" s="206" t="s">
        <v>163</v>
      </c>
      <c r="E659" s="207" t="s">
        <v>1987</v>
      </c>
      <c r="F659" s="208" t="s">
        <v>1380</v>
      </c>
      <c r="G659" s="209" t="s">
        <v>188</v>
      </c>
      <c r="H659" s="210">
        <v>8.4000000000000004</v>
      </c>
      <c r="I659" s="211"/>
      <c r="J659" s="212">
        <f>ROUND(I659*H659,2)</f>
        <v>0</v>
      </c>
      <c r="K659" s="208" t="s">
        <v>167</v>
      </c>
      <c r="L659" s="46"/>
      <c r="M659" s="213" t="s">
        <v>21</v>
      </c>
      <c r="N659" s="214" t="s">
        <v>48</v>
      </c>
      <c r="O659" s="86"/>
      <c r="P659" s="215">
        <f>O659*H659</f>
        <v>0</v>
      </c>
      <c r="Q659" s="215">
        <v>5.0000000000000002E-05</v>
      </c>
      <c r="R659" s="215">
        <f>Q659*H659</f>
        <v>0.00042000000000000002</v>
      </c>
      <c r="S659" s="215">
        <v>0</v>
      </c>
      <c r="T659" s="216">
        <f>S659*H659</f>
        <v>0</v>
      </c>
      <c r="U659" s="40"/>
      <c r="V659" s="40"/>
      <c r="W659" s="40"/>
      <c r="X659" s="40"/>
      <c r="Y659" s="40"/>
      <c r="Z659" s="40"/>
      <c r="AA659" s="40"/>
      <c r="AB659" s="40"/>
      <c r="AC659" s="40"/>
      <c r="AD659" s="40"/>
      <c r="AE659" s="40"/>
      <c r="AR659" s="217" t="s">
        <v>265</v>
      </c>
      <c r="AT659" s="217" t="s">
        <v>163</v>
      </c>
      <c r="AU659" s="217" t="s">
        <v>87</v>
      </c>
      <c r="AY659" s="19" t="s">
        <v>161</v>
      </c>
      <c r="BE659" s="218">
        <f>IF(N659="základní",J659,0)</f>
        <v>0</v>
      </c>
      <c r="BF659" s="218">
        <f>IF(N659="snížená",J659,0)</f>
        <v>0</v>
      </c>
      <c r="BG659" s="218">
        <f>IF(N659="zákl. přenesená",J659,0)</f>
        <v>0</v>
      </c>
      <c r="BH659" s="218">
        <f>IF(N659="sníž. přenesená",J659,0)</f>
        <v>0</v>
      </c>
      <c r="BI659" s="218">
        <f>IF(N659="nulová",J659,0)</f>
        <v>0</v>
      </c>
      <c r="BJ659" s="19" t="s">
        <v>85</v>
      </c>
      <c r="BK659" s="218">
        <f>ROUND(I659*H659,2)</f>
        <v>0</v>
      </c>
      <c r="BL659" s="19" t="s">
        <v>265</v>
      </c>
      <c r="BM659" s="217" t="s">
        <v>1988</v>
      </c>
    </row>
    <row r="660" s="2" customFormat="1">
      <c r="A660" s="40"/>
      <c r="B660" s="41"/>
      <c r="C660" s="42"/>
      <c r="D660" s="219" t="s">
        <v>170</v>
      </c>
      <c r="E660" s="42"/>
      <c r="F660" s="220" t="s">
        <v>1989</v>
      </c>
      <c r="G660" s="42"/>
      <c r="H660" s="42"/>
      <c r="I660" s="221"/>
      <c r="J660" s="42"/>
      <c r="K660" s="42"/>
      <c r="L660" s="46"/>
      <c r="M660" s="222"/>
      <c r="N660" s="223"/>
      <c r="O660" s="86"/>
      <c r="P660" s="86"/>
      <c r="Q660" s="86"/>
      <c r="R660" s="86"/>
      <c r="S660" s="86"/>
      <c r="T660" s="87"/>
      <c r="U660" s="40"/>
      <c r="V660" s="40"/>
      <c r="W660" s="40"/>
      <c r="X660" s="40"/>
      <c r="Y660" s="40"/>
      <c r="Z660" s="40"/>
      <c r="AA660" s="40"/>
      <c r="AB660" s="40"/>
      <c r="AC660" s="40"/>
      <c r="AD660" s="40"/>
      <c r="AE660" s="40"/>
      <c r="AT660" s="19" t="s">
        <v>170</v>
      </c>
      <c r="AU660" s="19" t="s">
        <v>87</v>
      </c>
    </row>
    <row r="661" s="13" customFormat="1">
      <c r="A661" s="13"/>
      <c r="B661" s="226"/>
      <c r="C661" s="227"/>
      <c r="D661" s="224" t="s">
        <v>174</v>
      </c>
      <c r="E661" s="228" t="s">
        <v>21</v>
      </c>
      <c r="F661" s="229" t="s">
        <v>1990</v>
      </c>
      <c r="G661" s="227"/>
      <c r="H661" s="230">
        <v>8.4000000000000004</v>
      </c>
      <c r="I661" s="231"/>
      <c r="J661" s="227"/>
      <c r="K661" s="227"/>
      <c r="L661" s="232"/>
      <c r="M661" s="233"/>
      <c r="N661" s="234"/>
      <c r="O661" s="234"/>
      <c r="P661" s="234"/>
      <c r="Q661" s="234"/>
      <c r="R661" s="234"/>
      <c r="S661" s="234"/>
      <c r="T661" s="235"/>
      <c r="U661" s="13"/>
      <c r="V661" s="13"/>
      <c r="W661" s="13"/>
      <c r="X661" s="13"/>
      <c r="Y661" s="13"/>
      <c r="Z661" s="13"/>
      <c r="AA661" s="13"/>
      <c r="AB661" s="13"/>
      <c r="AC661" s="13"/>
      <c r="AD661" s="13"/>
      <c r="AE661" s="13"/>
      <c r="AT661" s="236" t="s">
        <v>174</v>
      </c>
      <c r="AU661" s="236" t="s">
        <v>87</v>
      </c>
      <c r="AV661" s="13" t="s">
        <v>87</v>
      </c>
      <c r="AW661" s="13" t="s">
        <v>38</v>
      </c>
      <c r="AX661" s="13" t="s">
        <v>85</v>
      </c>
      <c r="AY661" s="236" t="s">
        <v>161</v>
      </c>
    </row>
    <row r="662" s="2" customFormat="1" ht="16.5" customHeight="1">
      <c r="A662" s="40"/>
      <c r="B662" s="41"/>
      <c r="C662" s="248" t="s">
        <v>1991</v>
      </c>
      <c r="D662" s="248" t="s">
        <v>178</v>
      </c>
      <c r="E662" s="249" t="s">
        <v>1385</v>
      </c>
      <c r="F662" s="250" t="s">
        <v>1386</v>
      </c>
      <c r="G662" s="251" t="s">
        <v>232</v>
      </c>
      <c r="H662" s="252">
        <v>7</v>
      </c>
      <c r="I662" s="253"/>
      <c r="J662" s="254">
        <f>ROUND(I662*H662,2)</f>
        <v>0</v>
      </c>
      <c r="K662" s="250" t="s">
        <v>167</v>
      </c>
      <c r="L662" s="255"/>
      <c r="M662" s="256" t="s">
        <v>21</v>
      </c>
      <c r="N662" s="257" t="s">
        <v>48</v>
      </c>
      <c r="O662" s="86"/>
      <c r="P662" s="215">
        <f>O662*H662</f>
        <v>0</v>
      </c>
      <c r="Q662" s="215">
        <v>0.038399999999999997</v>
      </c>
      <c r="R662" s="215">
        <f>Q662*H662</f>
        <v>0.26879999999999998</v>
      </c>
      <c r="S662" s="215">
        <v>0</v>
      </c>
      <c r="T662" s="216">
        <f>S662*H662</f>
        <v>0</v>
      </c>
      <c r="U662" s="40"/>
      <c r="V662" s="40"/>
      <c r="W662" s="40"/>
      <c r="X662" s="40"/>
      <c r="Y662" s="40"/>
      <c r="Z662" s="40"/>
      <c r="AA662" s="40"/>
      <c r="AB662" s="40"/>
      <c r="AC662" s="40"/>
      <c r="AD662" s="40"/>
      <c r="AE662" s="40"/>
      <c r="AR662" s="217" t="s">
        <v>351</v>
      </c>
      <c r="AT662" s="217" t="s">
        <v>178</v>
      </c>
      <c r="AU662" s="217" t="s">
        <v>87</v>
      </c>
      <c r="AY662" s="19" t="s">
        <v>161</v>
      </c>
      <c r="BE662" s="218">
        <f>IF(N662="základní",J662,0)</f>
        <v>0</v>
      </c>
      <c r="BF662" s="218">
        <f>IF(N662="snížená",J662,0)</f>
        <v>0</v>
      </c>
      <c r="BG662" s="218">
        <f>IF(N662="zákl. přenesená",J662,0)</f>
        <v>0</v>
      </c>
      <c r="BH662" s="218">
        <f>IF(N662="sníž. přenesená",J662,0)</f>
        <v>0</v>
      </c>
      <c r="BI662" s="218">
        <f>IF(N662="nulová",J662,0)</f>
        <v>0</v>
      </c>
      <c r="BJ662" s="19" t="s">
        <v>85</v>
      </c>
      <c r="BK662" s="218">
        <f>ROUND(I662*H662,2)</f>
        <v>0</v>
      </c>
      <c r="BL662" s="19" t="s">
        <v>265</v>
      </c>
      <c r="BM662" s="217" t="s">
        <v>1992</v>
      </c>
    </row>
    <row r="663" s="13" customFormat="1">
      <c r="A663" s="13"/>
      <c r="B663" s="226"/>
      <c r="C663" s="227"/>
      <c r="D663" s="224" t="s">
        <v>174</v>
      </c>
      <c r="E663" s="228" t="s">
        <v>21</v>
      </c>
      <c r="F663" s="229" t="s">
        <v>1993</v>
      </c>
      <c r="G663" s="227"/>
      <c r="H663" s="230">
        <v>7</v>
      </c>
      <c r="I663" s="231"/>
      <c r="J663" s="227"/>
      <c r="K663" s="227"/>
      <c r="L663" s="232"/>
      <c r="M663" s="233"/>
      <c r="N663" s="234"/>
      <c r="O663" s="234"/>
      <c r="P663" s="234"/>
      <c r="Q663" s="234"/>
      <c r="R663" s="234"/>
      <c r="S663" s="234"/>
      <c r="T663" s="235"/>
      <c r="U663" s="13"/>
      <c r="V663" s="13"/>
      <c r="W663" s="13"/>
      <c r="X663" s="13"/>
      <c r="Y663" s="13"/>
      <c r="Z663" s="13"/>
      <c r="AA663" s="13"/>
      <c r="AB663" s="13"/>
      <c r="AC663" s="13"/>
      <c r="AD663" s="13"/>
      <c r="AE663" s="13"/>
      <c r="AT663" s="236" t="s">
        <v>174</v>
      </c>
      <c r="AU663" s="236" t="s">
        <v>87</v>
      </c>
      <c r="AV663" s="13" t="s">
        <v>87</v>
      </c>
      <c r="AW663" s="13" t="s">
        <v>38</v>
      </c>
      <c r="AX663" s="13" t="s">
        <v>85</v>
      </c>
      <c r="AY663" s="236" t="s">
        <v>161</v>
      </c>
    </row>
    <row r="664" s="2" customFormat="1" ht="24.15" customHeight="1">
      <c r="A664" s="40"/>
      <c r="B664" s="41"/>
      <c r="C664" s="206" t="s">
        <v>1994</v>
      </c>
      <c r="D664" s="206" t="s">
        <v>163</v>
      </c>
      <c r="E664" s="207" t="s">
        <v>1389</v>
      </c>
      <c r="F664" s="208" t="s">
        <v>1390</v>
      </c>
      <c r="G664" s="209" t="s">
        <v>201</v>
      </c>
      <c r="H664" s="210">
        <v>1.2</v>
      </c>
      <c r="I664" s="211"/>
      <c r="J664" s="212">
        <f>ROUND(I664*H664,2)</f>
        <v>0</v>
      </c>
      <c r="K664" s="208" t="s">
        <v>167</v>
      </c>
      <c r="L664" s="46"/>
      <c r="M664" s="213" t="s">
        <v>21</v>
      </c>
      <c r="N664" s="214" t="s">
        <v>48</v>
      </c>
      <c r="O664" s="86"/>
      <c r="P664" s="215">
        <f>O664*H664</f>
        <v>0</v>
      </c>
      <c r="Q664" s="215">
        <v>0</v>
      </c>
      <c r="R664" s="215">
        <f>Q664*H664</f>
        <v>0</v>
      </c>
      <c r="S664" s="215">
        <v>0</v>
      </c>
      <c r="T664" s="216">
        <f>S664*H664</f>
        <v>0</v>
      </c>
      <c r="U664" s="40"/>
      <c r="V664" s="40"/>
      <c r="W664" s="40"/>
      <c r="X664" s="40"/>
      <c r="Y664" s="40"/>
      <c r="Z664" s="40"/>
      <c r="AA664" s="40"/>
      <c r="AB664" s="40"/>
      <c r="AC664" s="40"/>
      <c r="AD664" s="40"/>
      <c r="AE664" s="40"/>
      <c r="AR664" s="217" t="s">
        <v>265</v>
      </c>
      <c r="AT664" s="217" t="s">
        <v>163</v>
      </c>
      <c r="AU664" s="217" t="s">
        <v>87</v>
      </c>
      <c r="AY664" s="19" t="s">
        <v>161</v>
      </c>
      <c r="BE664" s="218">
        <f>IF(N664="základní",J664,0)</f>
        <v>0</v>
      </c>
      <c r="BF664" s="218">
        <f>IF(N664="snížená",J664,0)</f>
        <v>0</v>
      </c>
      <c r="BG664" s="218">
        <f>IF(N664="zákl. přenesená",J664,0)</f>
        <v>0</v>
      </c>
      <c r="BH664" s="218">
        <f>IF(N664="sníž. přenesená",J664,0)</f>
        <v>0</v>
      </c>
      <c r="BI664" s="218">
        <f>IF(N664="nulová",J664,0)</f>
        <v>0</v>
      </c>
      <c r="BJ664" s="19" t="s">
        <v>85</v>
      </c>
      <c r="BK664" s="218">
        <f>ROUND(I664*H664,2)</f>
        <v>0</v>
      </c>
      <c r="BL664" s="19" t="s">
        <v>265</v>
      </c>
      <c r="BM664" s="217" t="s">
        <v>1995</v>
      </c>
    </row>
    <row r="665" s="2" customFormat="1">
      <c r="A665" s="40"/>
      <c r="B665" s="41"/>
      <c r="C665" s="42"/>
      <c r="D665" s="219" t="s">
        <v>170</v>
      </c>
      <c r="E665" s="42"/>
      <c r="F665" s="220" t="s">
        <v>1392</v>
      </c>
      <c r="G665" s="42"/>
      <c r="H665" s="42"/>
      <c r="I665" s="221"/>
      <c r="J665" s="42"/>
      <c r="K665" s="42"/>
      <c r="L665" s="46"/>
      <c r="M665" s="222"/>
      <c r="N665" s="223"/>
      <c r="O665" s="86"/>
      <c r="P665" s="86"/>
      <c r="Q665" s="86"/>
      <c r="R665" s="86"/>
      <c r="S665" s="86"/>
      <c r="T665" s="87"/>
      <c r="U665" s="40"/>
      <c r="V665" s="40"/>
      <c r="W665" s="40"/>
      <c r="X665" s="40"/>
      <c r="Y665" s="40"/>
      <c r="Z665" s="40"/>
      <c r="AA665" s="40"/>
      <c r="AB665" s="40"/>
      <c r="AC665" s="40"/>
      <c r="AD665" s="40"/>
      <c r="AE665" s="40"/>
      <c r="AT665" s="19" t="s">
        <v>170</v>
      </c>
      <c r="AU665" s="19" t="s">
        <v>87</v>
      </c>
    </row>
    <row r="666" s="13" customFormat="1">
      <c r="A666" s="13"/>
      <c r="B666" s="226"/>
      <c r="C666" s="227"/>
      <c r="D666" s="224" t="s">
        <v>174</v>
      </c>
      <c r="E666" s="228" t="s">
        <v>21</v>
      </c>
      <c r="F666" s="229" t="s">
        <v>1996</v>
      </c>
      <c r="G666" s="227"/>
      <c r="H666" s="230">
        <v>1.2</v>
      </c>
      <c r="I666" s="231"/>
      <c r="J666" s="227"/>
      <c r="K666" s="227"/>
      <c r="L666" s="232"/>
      <c r="M666" s="233"/>
      <c r="N666" s="234"/>
      <c r="O666" s="234"/>
      <c r="P666" s="234"/>
      <c r="Q666" s="234"/>
      <c r="R666" s="234"/>
      <c r="S666" s="234"/>
      <c r="T666" s="235"/>
      <c r="U666" s="13"/>
      <c r="V666" s="13"/>
      <c r="W666" s="13"/>
      <c r="X666" s="13"/>
      <c r="Y666" s="13"/>
      <c r="Z666" s="13"/>
      <c r="AA666" s="13"/>
      <c r="AB666" s="13"/>
      <c r="AC666" s="13"/>
      <c r="AD666" s="13"/>
      <c r="AE666" s="13"/>
      <c r="AT666" s="236" t="s">
        <v>174</v>
      </c>
      <c r="AU666" s="236" t="s">
        <v>87</v>
      </c>
      <c r="AV666" s="13" t="s">
        <v>87</v>
      </c>
      <c r="AW666" s="13" t="s">
        <v>38</v>
      </c>
      <c r="AX666" s="13" t="s">
        <v>85</v>
      </c>
      <c r="AY666" s="236" t="s">
        <v>161</v>
      </c>
    </row>
    <row r="667" s="2" customFormat="1" ht="16.5" customHeight="1">
      <c r="A667" s="40"/>
      <c r="B667" s="41"/>
      <c r="C667" s="206" t="s">
        <v>1997</v>
      </c>
      <c r="D667" s="206" t="s">
        <v>163</v>
      </c>
      <c r="E667" s="207" t="s">
        <v>578</v>
      </c>
      <c r="F667" s="208" t="s">
        <v>579</v>
      </c>
      <c r="G667" s="209" t="s">
        <v>567</v>
      </c>
      <c r="H667" s="210">
        <v>95</v>
      </c>
      <c r="I667" s="211"/>
      <c r="J667" s="212">
        <f>ROUND(I667*H667,2)</f>
        <v>0</v>
      </c>
      <c r="K667" s="208" t="s">
        <v>167</v>
      </c>
      <c r="L667" s="46"/>
      <c r="M667" s="213" t="s">
        <v>21</v>
      </c>
      <c r="N667" s="214" t="s">
        <v>48</v>
      </c>
      <c r="O667" s="86"/>
      <c r="P667" s="215">
        <f>O667*H667</f>
        <v>0</v>
      </c>
      <c r="Q667" s="215">
        <v>5.0000000000000002E-05</v>
      </c>
      <c r="R667" s="215">
        <f>Q667*H667</f>
        <v>0.0047499999999999999</v>
      </c>
      <c r="S667" s="215">
        <v>0</v>
      </c>
      <c r="T667" s="216">
        <f>S667*H667</f>
        <v>0</v>
      </c>
      <c r="U667" s="40"/>
      <c r="V667" s="40"/>
      <c r="W667" s="40"/>
      <c r="X667" s="40"/>
      <c r="Y667" s="40"/>
      <c r="Z667" s="40"/>
      <c r="AA667" s="40"/>
      <c r="AB667" s="40"/>
      <c r="AC667" s="40"/>
      <c r="AD667" s="40"/>
      <c r="AE667" s="40"/>
      <c r="AR667" s="217" t="s">
        <v>265</v>
      </c>
      <c r="AT667" s="217" t="s">
        <v>163</v>
      </c>
      <c r="AU667" s="217" t="s">
        <v>87</v>
      </c>
      <c r="AY667" s="19" t="s">
        <v>161</v>
      </c>
      <c r="BE667" s="218">
        <f>IF(N667="základní",J667,0)</f>
        <v>0</v>
      </c>
      <c r="BF667" s="218">
        <f>IF(N667="snížená",J667,0)</f>
        <v>0</v>
      </c>
      <c r="BG667" s="218">
        <f>IF(N667="zákl. přenesená",J667,0)</f>
        <v>0</v>
      </c>
      <c r="BH667" s="218">
        <f>IF(N667="sníž. přenesená",J667,0)</f>
        <v>0</v>
      </c>
      <c r="BI667" s="218">
        <f>IF(N667="nulová",J667,0)</f>
        <v>0</v>
      </c>
      <c r="BJ667" s="19" t="s">
        <v>85</v>
      </c>
      <c r="BK667" s="218">
        <f>ROUND(I667*H667,2)</f>
        <v>0</v>
      </c>
      <c r="BL667" s="19" t="s">
        <v>265</v>
      </c>
      <c r="BM667" s="217" t="s">
        <v>1998</v>
      </c>
    </row>
    <row r="668" s="2" customFormat="1">
      <c r="A668" s="40"/>
      <c r="B668" s="41"/>
      <c r="C668" s="42"/>
      <c r="D668" s="219" t="s">
        <v>170</v>
      </c>
      <c r="E668" s="42"/>
      <c r="F668" s="220" t="s">
        <v>581</v>
      </c>
      <c r="G668" s="42"/>
      <c r="H668" s="42"/>
      <c r="I668" s="221"/>
      <c r="J668" s="42"/>
      <c r="K668" s="42"/>
      <c r="L668" s="46"/>
      <c r="M668" s="222"/>
      <c r="N668" s="223"/>
      <c r="O668" s="86"/>
      <c r="P668" s="86"/>
      <c r="Q668" s="86"/>
      <c r="R668" s="86"/>
      <c r="S668" s="86"/>
      <c r="T668" s="87"/>
      <c r="U668" s="40"/>
      <c r="V668" s="40"/>
      <c r="W668" s="40"/>
      <c r="X668" s="40"/>
      <c r="Y668" s="40"/>
      <c r="Z668" s="40"/>
      <c r="AA668" s="40"/>
      <c r="AB668" s="40"/>
      <c r="AC668" s="40"/>
      <c r="AD668" s="40"/>
      <c r="AE668" s="40"/>
      <c r="AT668" s="19" t="s">
        <v>170</v>
      </c>
      <c r="AU668" s="19" t="s">
        <v>87</v>
      </c>
    </row>
    <row r="669" s="2" customFormat="1">
      <c r="A669" s="40"/>
      <c r="B669" s="41"/>
      <c r="C669" s="42"/>
      <c r="D669" s="224" t="s">
        <v>172</v>
      </c>
      <c r="E669" s="42"/>
      <c r="F669" s="225" t="s">
        <v>570</v>
      </c>
      <c r="G669" s="42"/>
      <c r="H669" s="42"/>
      <c r="I669" s="221"/>
      <c r="J669" s="42"/>
      <c r="K669" s="42"/>
      <c r="L669" s="46"/>
      <c r="M669" s="222"/>
      <c r="N669" s="223"/>
      <c r="O669" s="86"/>
      <c r="P669" s="86"/>
      <c r="Q669" s="86"/>
      <c r="R669" s="86"/>
      <c r="S669" s="86"/>
      <c r="T669" s="87"/>
      <c r="U669" s="40"/>
      <c r="V669" s="40"/>
      <c r="W669" s="40"/>
      <c r="X669" s="40"/>
      <c r="Y669" s="40"/>
      <c r="Z669" s="40"/>
      <c r="AA669" s="40"/>
      <c r="AB669" s="40"/>
      <c r="AC669" s="40"/>
      <c r="AD669" s="40"/>
      <c r="AE669" s="40"/>
      <c r="AT669" s="19" t="s">
        <v>172</v>
      </c>
      <c r="AU669" s="19" t="s">
        <v>87</v>
      </c>
    </row>
    <row r="670" s="13" customFormat="1">
      <c r="A670" s="13"/>
      <c r="B670" s="226"/>
      <c r="C670" s="227"/>
      <c r="D670" s="224" t="s">
        <v>174</v>
      </c>
      <c r="E670" s="228" t="s">
        <v>21</v>
      </c>
      <c r="F670" s="229" t="s">
        <v>1999</v>
      </c>
      <c r="G670" s="227"/>
      <c r="H670" s="230">
        <v>95</v>
      </c>
      <c r="I670" s="231"/>
      <c r="J670" s="227"/>
      <c r="K670" s="227"/>
      <c r="L670" s="232"/>
      <c r="M670" s="233"/>
      <c r="N670" s="234"/>
      <c r="O670" s="234"/>
      <c r="P670" s="234"/>
      <c r="Q670" s="234"/>
      <c r="R670" s="234"/>
      <c r="S670" s="234"/>
      <c r="T670" s="235"/>
      <c r="U670" s="13"/>
      <c r="V670" s="13"/>
      <c r="W670" s="13"/>
      <c r="X670" s="13"/>
      <c r="Y670" s="13"/>
      <c r="Z670" s="13"/>
      <c r="AA670" s="13"/>
      <c r="AB670" s="13"/>
      <c r="AC670" s="13"/>
      <c r="AD670" s="13"/>
      <c r="AE670" s="13"/>
      <c r="AT670" s="236" t="s">
        <v>174</v>
      </c>
      <c r="AU670" s="236" t="s">
        <v>87</v>
      </c>
      <c r="AV670" s="13" t="s">
        <v>87</v>
      </c>
      <c r="AW670" s="13" t="s">
        <v>38</v>
      </c>
      <c r="AX670" s="13" t="s">
        <v>85</v>
      </c>
      <c r="AY670" s="236" t="s">
        <v>161</v>
      </c>
    </row>
    <row r="671" s="2" customFormat="1" ht="16.5" customHeight="1">
      <c r="A671" s="40"/>
      <c r="B671" s="41"/>
      <c r="C671" s="248" t="s">
        <v>2000</v>
      </c>
      <c r="D671" s="248" t="s">
        <v>178</v>
      </c>
      <c r="E671" s="249" t="s">
        <v>573</v>
      </c>
      <c r="F671" s="250" t="s">
        <v>2001</v>
      </c>
      <c r="G671" s="251" t="s">
        <v>567</v>
      </c>
      <c r="H671" s="252">
        <v>95</v>
      </c>
      <c r="I671" s="253"/>
      <c r="J671" s="254">
        <f>ROUND(I671*H671,2)</f>
        <v>0</v>
      </c>
      <c r="K671" s="250" t="s">
        <v>21</v>
      </c>
      <c r="L671" s="255"/>
      <c r="M671" s="256" t="s">
        <v>21</v>
      </c>
      <c r="N671" s="257" t="s">
        <v>48</v>
      </c>
      <c r="O671" s="86"/>
      <c r="P671" s="215">
        <f>O671*H671</f>
        <v>0</v>
      </c>
      <c r="Q671" s="215">
        <v>0.001</v>
      </c>
      <c r="R671" s="215">
        <f>Q671*H671</f>
        <v>0.095000000000000001</v>
      </c>
      <c r="S671" s="215">
        <v>0</v>
      </c>
      <c r="T671" s="216">
        <f>S671*H671</f>
        <v>0</v>
      </c>
      <c r="U671" s="40"/>
      <c r="V671" s="40"/>
      <c r="W671" s="40"/>
      <c r="X671" s="40"/>
      <c r="Y671" s="40"/>
      <c r="Z671" s="40"/>
      <c r="AA671" s="40"/>
      <c r="AB671" s="40"/>
      <c r="AC671" s="40"/>
      <c r="AD671" s="40"/>
      <c r="AE671" s="40"/>
      <c r="AR671" s="217" t="s">
        <v>181</v>
      </c>
      <c r="AT671" s="217" t="s">
        <v>178</v>
      </c>
      <c r="AU671" s="217" t="s">
        <v>87</v>
      </c>
      <c r="AY671" s="19" t="s">
        <v>161</v>
      </c>
      <c r="BE671" s="218">
        <f>IF(N671="základní",J671,0)</f>
        <v>0</v>
      </c>
      <c r="BF671" s="218">
        <f>IF(N671="snížená",J671,0)</f>
        <v>0</v>
      </c>
      <c r="BG671" s="218">
        <f>IF(N671="zákl. přenesená",J671,0)</f>
        <v>0</v>
      </c>
      <c r="BH671" s="218">
        <f>IF(N671="sníž. přenesená",J671,0)</f>
        <v>0</v>
      </c>
      <c r="BI671" s="218">
        <f>IF(N671="nulová",J671,0)</f>
        <v>0</v>
      </c>
      <c r="BJ671" s="19" t="s">
        <v>85</v>
      </c>
      <c r="BK671" s="218">
        <f>ROUND(I671*H671,2)</f>
        <v>0</v>
      </c>
      <c r="BL671" s="19" t="s">
        <v>168</v>
      </c>
      <c r="BM671" s="217" t="s">
        <v>2002</v>
      </c>
    </row>
    <row r="672" s="2" customFormat="1">
      <c r="A672" s="40"/>
      <c r="B672" s="41"/>
      <c r="C672" s="42"/>
      <c r="D672" s="224" t="s">
        <v>183</v>
      </c>
      <c r="E672" s="42"/>
      <c r="F672" s="225" t="s">
        <v>2003</v>
      </c>
      <c r="G672" s="42"/>
      <c r="H672" s="42"/>
      <c r="I672" s="221"/>
      <c r="J672" s="42"/>
      <c r="K672" s="42"/>
      <c r="L672" s="46"/>
      <c r="M672" s="222"/>
      <c r="N672" s="223"/>
      <c r="O672" s="86"/>
      <c r="P672" s="86"/>
      <c r="Q672" s="86"/>
      <c r="R672" s="86"/>
      <c r="S672" s="86"/>
      <c r="T672" s="87"/>
      <c r="U672" s="40"/>
      <c r="V672" s="40"/>
      <c r="W672" s="40"/>
      <c r="X672" s="40"/>
      <c r="Y672" s="40"/>
      <c r="Z672" s="40"/>
      <c r="AA672" s="40"/>
      <c r="AB672" s="40"/>
      <c r="AC672" s="40"/>
      <c r="AD672" s="40"/>
      <c r="AE672" s="40"/>
      <c r="AT672" s="19" t="s">
        <v>183</v>
      </c>
      <c r="AU672" s="19" t="s">
        <v>87</v>
      </c>
    </row>
    <row r="673" s="13" customFormat="1">
      <c r="A673" s="13"/>
      <c r="B673" s="226"/>
      <c r="C673" s="227"/>
      <c r="D673" s="224" t="s">
        <v>174</v>
      </c>
      <c r="E673" s="228" t="s">
        <v>21</v>
      </c>
      <c r="F673" s="229" t="s">
        <v>1999</v>
      </c>
      <c r="G673" s="227"/>
      <c r="H673" s="230">
        <v>95</v>
      </c>
      <c r="I673" s="231"/>
      <c r="J673" s="227"/>
      <c r="K673" s="227"/>
      <c r="L673" s="232"/>
      <c r="M673" s="233"/>
      <c r="N673" s="234"/>
      <c r="O673" s="234"/>
      <c r="P673" s="234"/>
      <c r="Q673" s="234"/>
      <c r="R673" s="234"/>
      <c r="S673" s="234"/>
      <c r="T673" s="235"/>
      <c r="U673" s="13"/>
      <c r="V673" s="13"/>
      <c r="W673" s="13"/>
      <c r="X673" s="13"/>
      <c r="Y673" s="13"/>
      <c r="Z673" s="13"/>
      <c r="AA673" s="13"/>
      <c r="AB673" s="13"/>
      <c r="AC673" s="13"/>
      <c r="AD673" s="13"/>
      <c r="AE673" s="13"/>
      <c r="AT673" s="236" t="s">
        <v>174</v>
      </c>
      <c r="AU673" s="236" t="s">
        <v>87</v>
      </c>
      <c r="AV673" s="13" t="s">
        <v>87</v>
      </c>
      <c r="AW673" s="13" t="s">
        <v>38</v>
      </c>
      <c r="AX673" s="13" t="s">
        <v>85</v>
      </c>
      <c r="AY673" s="236" t="s">
        <v>161</v>
      </c>
    </row>
    <row r="674" s="2" customFormat="1" ht="16.5" customHeight="1">
      <c r="A674" s="40"/>
      <c r="B674" s="41"/>
      <c r="C674" s="206" t="s">
        <v>2004</v>
      </c>
      <c r="D674" s="206" t="s">
        <v>163</v>
      </c>
      <c r="E674" s="207" t="s">
        <v>584</v>
      </c>
      <c r="F674" s="208" t="s">
        <v>585</v>
      </c>
      <c r="G674" s="209" t="s">
        <v>567</v>
      </c>
      <c r="H674" s="210">
        <v>1005</v>
      </c>
      <c r="I674" s="211"/>
      <c r="J674" s="212">
        <f>ROUND(I674*H674,2)</f>
        <v>0</v>
      </c>
      <c r="K674" s="208" t="s">
        <v>167</v>
      </c>
      <c r="L674" s="46"/>
      <c r="M674" s="213" t="s">
        <v>21</v>
      </c>
      <c r="N674" s="214" t="s">
        <v>48</v>
      </c>
      <c r="O674" s="86"/>
      <c r="P674" s="215">
        <f>O674*H674</f>
        <v>0</v>
      </c>
      <c r="Q674" s="215">
        <v>5.0000000000000002E-05</v>
      </c>
      <c r="R674" s="215">
        <f>Q674*H674</f>
        <v>0.050250000000000003</v>
      </c>
      <c r="S674" s="215">
        <v>0</v>
      </c>
      <c r="T674" s="216">
        <f>S674*H674</f>
        <v>0</v>
      </c>
      <c r="U674" s="40"/>
      <c r="V674" s="40"/>
      <c r="W674" s="40"/>
      <c r="X674" s="40"/>
      <c r="Y674" s="40"/>
      <c r="Z674" s="40"/>
      <c r="AA674" s="40"/>
      <c r="AB674" s="40"/>
      <c r="AC674" s="40"/>
      <c r="AD674" s="40"/>
      <c r="AE674" s="40"/>
      <c r="AR674" s="217" t="s">
        <v>265</v>
      </c>
      <c r="AT674" s="217" t="s">
        <v>163</v>
      </c>
      <c r="AU674" s="217" t="s">
        <v>87</v>
      </c>
      <c r="AY674" s="19" t="s">
        <v>161</v>
      </c>
      <c r="BE674" s="218">
        <f>IF(N674="základní",J674,0)</f>
        <v>0</v>
      </c>
      <c r="BF674" s="218">
        <f>IF(N674="snížená",J674,0)</f>
        <v>0</v>
      </c>
      <c r="BG674" s="218">
        <f>IF(N674="zákl. přenesená",J674,0)</f>
        <v>0</v>
      </c>
      <c r="BH674" s="218">
        <f>IF(N674="sníž. přenesená",J674,0)</f>
        <v>0</v>
      </c>
      <c r="BI674" s="218">
        <f>IF(N674="nulová",J674,0)</f>
        <v>0</v>
      </c>
      <c r="BJ674" s="19" t="s">
        <v>85</v>
      </c>
      <c r="BK674" s="218">
        <f>ROUND(I674*H674,2)</f>
        <v>0</v>
      </c>
      <c r="BL674" s="19" t="s">
        <v>265</v>
      </c>
      <c r="BM674" s="217" t="s">
        <v>2005</v>
      </c>
    </row>
    <row r="675" s="2" customFormat="1">
      <c r="A675" s="40"/>
      <c r="B675" s="41"/>
      <c r="C675" s="42"/>
      <c r="D675" s="219" t="s">
        <v>170</v>
      </c>
      <c r="E675" s="42"/>
      <c r="F675" s="220" t="s">
        <v>587</v>
      </c>
      <c r="G675" s="42"/>
      <c r="H675" s="42"/>
      <c r="I675" s="221"/>
      <c r="J675" s="42"/>
      <c r="K675" s="42"/>
      <c r="L675" s="46"/>
      <c r="M675" s="222"/>
      <c r="N675" s="223"/>
      <c r="O675" s="86"/>
      <c r="P675" s="86"/>
      <c r="Q675" s="86"/>
      <c r="R675" s="86"/>
      <c r="S675" s="86"/>
      <c r="T675" s="87"/>
      <c r="U675" s="40"/>
      <c r="V675" s="40"/>
      <c r="W675" s="40"/>
      <c r="X675" s="40"/>
      <c r="Y675" s="40"/>
      <c r="Z675" s="40"/>
      <c r="AA675" s="40"/>
      <c r="AB675" s="40"/>
      <c r="AC675" s="40"/>
      <c r="AD675" s="40"/>
      <c r="AE675" s="40"/>
      <c r="AT675" s="19" t="s">
        <v>170</v>
      </c>
      <c r="AU675" s="19" t="s">
        <v>87</v>
      </c>
    </row>
    <row r="676" s="2" customFormat="1">
      <c r="A676" s="40"/>
      <c r="B676" s="41"/>
      <c r="C676" s="42"/>
      <c r="D676" s="224" t="s">
        <v>172</v>
      </c>
      <c r="E676" s="42"/>
      <c r="F676" s="225" t="s">
        <v>570</v>
      </c>
      <c r="G676" s="42"/>
      <c r="H676" s="42"/>
      <c r="I676" s="221"/>
      <c r="J676" s="42"/>
      <c r="K676" s="42"/>
      <c r="L676" s="46"/>
      <c r="M676" s="222"/>
      <c r="N676" s="223"/>
      <c r="O676" s="86"/>
      <c r="P676" s="86"/>
      <c r="Q676" s="86"/>
      <c r="R676" s="86"/>
      <c r="S676" s="86"/>
      <c r="T676" s="87"/>
      <c r="U676" s="40"/>
      <c r="V676" s="40"/>
      <c r="W676" s="40"/>
      <c r="X676" s="40"/>
      <c r="Y676" s="40"/>
      <c r="Z676" s="40"/>
      <c r="AA676" s="40"/>
      <c r="AB676" s="40"/>
      <c r="AC676" s="40"/>
      <c r="AD676" s="40"/>
      <c r="AE676" s="40"/>
      <c r="AT676" s="19" t="s">
        <v>172</v>
      </c>
      <c r="AU676" s="19" t="s">
        <v>87</v>
      </c>
    </row>
    <row r="677" s="13" customFormat="1">
      <c r="A677" s="13"/>
      <c r="B677" s="226"/>
      <c r="C677" s="227"/>
      <c r="D677" s="224" t="s">
        <v>174</v>
      </c>
      <c r="E677" s="228" t="s">
        <v>21</v>
      </c>
      <c r="F677" s="229" t="s">
        <v>2006</v>
      </c>
      <c r="G677" s="227"/>
      <c r="H677" s="230">
        <v>420</v>
      </c>
      <c r="I677" s="231"/>
      <c r="J677" s="227"/>
      <c r="K677" s="227"/>
      <c r="L677" s="232"/>
      <c r="M677" s="233"/>
      <c r="N677" s="234"/>
      <c r="O677" s="234"/>
      <c r="P677" s="234"/>
      <c r="Q677" s="234"/>
      <c r="R677" s="234"/>
      <c r="S677" s="234"/>
      <c r="T677" s="235"/>
      <c r="U677" s="13"/>
      <c r="V677" s="13"/>
      <c r="W677" s="13"/>
      <c r="X677" s="13"/>
      <c r="Y677" s="13"/>
      <c r="Z677" s="13"/>
      <c r="AA677" s="13"/>
      <c r="AB677" s="13"/>
      <c r="AC677" s="13"/>
      <c r="AD677" s="13"/>
      <c r="AE677" s="13"/>
      <c r="AT677" s="236" t="s">
        <v>174</v>
      </c>
      <c r="AU677" s="236" t="s">
        <v>87</v>
      </c>
      <c r="AV677" s="13" t="s">
        <v>87</v>
      </c>
      <c r="AW677" s="13" t="s">
        <v>38</v>
      </c>
      <c r="AX677" s="13" t="s">
        <v>77</v>
      </c>
      <c r="AY677" s="236" t="s">
        <v>161</v>
      </c>
    </row>
    <row r="678" s="13" customFormat="1">
      <c r="A678" s="13"/>
      <c r="B678" s="226"/>
      <c r="C678" s="227"/>
      <c r="D678" s="224" t="s">
        <v>174</v>
      </c>
      <c r="E678" s="228" t="s">
        <v>21</v>
      </c>
      <c r="F678" s="229" t="s">
        <v>2007</v>
      </c>
      <c r="G678" s="227"/>
      <c r="H678" s="230">
        <v>585</v>
      </c>
      <c r="I678" s="231"/>
      <c r="J678" s="227"/>
      <c r="K678" s="227"/>
      <c r="L678" s="232"/>
      <c r="M678" s="233"/>
      <c r="N678" s="234"/>
      <c r="O678" s="234"/>
      <c r="P678" s="234"/>
      <c r="Q678" s="234"/>
      <c r="R678" s="234"/>
      <c r="S678" s="234"/>
      <c r="T678" s="235"/>
      <c r="U678" s="13"/>
      <c r="V678" s="13"/>
      <c r="W678" s="13"/>
      <c r="X678" s="13"/>
      <c r="Y678" s="13"/>
      <c r="Z678" s="13"/>
      <c r="AA678" s="13"/>
      <c r="AB678" s="13"/>
      <c r="AC678" s="13"/>
      <c r="AD678" s="13"/>
      <c r="AE678" s="13"/>
      <c r="AT678" s="236" t="s">
        <v>174</v>
      </c>
      <c r="AU678" s="236" t="s">
        <v>87</v>
      </c>
      <c r="AV678" s="13" t="s">
        <v>87</v>
      </c>
      <c r="AW678" s="13" t="s">
        <v>38</v>
      </c>
      <c r="AX678" s="13" t="s">
        <v>77</v>
      </c>
      <c r="AY678" s="236" t="s">
        <v>161</v>
      </c>
    </row>
    <row r="679" s="14" customFormat="1">
      <c r="A679" s="14"/>
      <c r="B679" s="237"/>
      <c r="C679" s="238"/>
      <c r="D679" s="224" t="s">
        <v>174</v>
      </c>
      <c r="E679" s="239" t="s">
        <v>21</v>
      </c>
      <c r="F679" s="240" t="s">
        <v>177</v>
      </c>
      <c r="G679" s="238"/>
      <c r="H679" s="241">
        <v>1005</v>
      </c>
      <c r="I679" s="242"/>
      <c r="J679" s="238"/>
      <c r="K679" s="238"/>
      <c r="L679" s="243"/>
      <c r="M679" s="244"/>
      <c r="N679" s="245"/>
      <c r="O679" s="245"/>
      <c r="P679" s="245"/>
      <c r="Q679" s="245"/>
      <c r="R679" s="245"/>
      <c r="S679" s="245"/>
      <c r="T679" s="246"/>
      <c r="U679" s="14"/>
      <c r="V679" s="14"/>
      <c r="W679" s="14"/>
      <c r="X679" s="14"/>
      <c r="Y679" s="14"/>
      <c r="Z679" s="14"/>
      <c r="AA679" s="14"/>
      <c r="AB679" s="14"/>
      <c r="AC679" s="14"/>
      <c r="AD679" s="14"/>
      <c r="AE679" s="14"/>
      <c r="AT679" s="247" t="s">
        <v>174</v>
      </c>
      <c r="AU679" s="247" t="s">
        <v>87</v>
      </c>
      <c r="AV679" s="14" t="s">
        <v>168</v>
      </c>
      <c r="AW679" s="14" t="s">
        <v>38</v>
      </c>
      <c r="AX679" s="14" t="s">
        <v>85</v>
      </c>
      <c r="AY679" s="247" t="s">
        <v>161</v>
      </c>
    </row>
    <row r="680" s="2" customFormat="1" ht="16.5" customHeight="1">
      <c r="A680" s="40"/>
      <c r="B680" s="41"/>
      <c r="C680" s="248" t="s">
        <v>2008</v>
      </c>
      <c r="D680" s="248" t="s">
        <v>178</v>
      </c>
      <c r="E680" s="249" t="s">
        <v>2009</v>
      </c>
      <c r="F680" s="250" t="s">
        <v>1403</v>
      </c>
      <c r="G680" s="251" t="s">
        <v>567</v>
      </c>
      <c r="H680" s="252">
        <v>1005</v>
      </c>
      <c r="I680" s="253"/>
      <c r="J680" s="254">
        <f>ROUND(I680*H680,2)</f>
        <v>0</v>
      </c>
      <c r="K680" s="250" t="s">
        <v>21</v>
      </c>
      <c r="L680" s="255"/>
      <c r="M680" s="256" t="s">
        <v>21</v>
      </c>
      <c r="N680" s="257" t="s">
        <v>48</v>
      </c>
      <c r="O680" s="86"/>
      <c r="P680" s="215">
        <f>O680*H680</f>
        <v>0</v>
      </c>
      <c r="Q680" s="215">
        <v>0.001</v>
      </c>
      <c r="R680" s="215">
        <f>Q680*H680</f>
        <v>1.0050000000000001</v>
      </c>
      <c r="S680" s="215">
        <v>0</v>
      </c>
      <c r="T680" s="216">
        <f>S680*H680</f>
        <v>0</v>
      </c>
      <c r="U680" s="40"/>
      <c r="V680" s="40"/>
      <c r="W680" s="40"/>
      <c r="X680" s="40"/>
      <c r="Y680" s="40"/>
      <c r="Z680" s="40"/>
      <c r="AA680" s="40"/>
      <c r="AB680" s="40"/>
      <c r="AC680" s="40"/>
      <c r="AD680" s="40"/>
      <c r="AE680" s="40"/>
      <c r="AR680" s="217" t="s">
        <v>181</v>
      </c>
      <c r="AT680" s="217" t="s">
        <v>178</v>
      </c>
      <c r="AU680" s="217" t="s">
        <v>87</v>
      </c>
      <c r="AY680" s="19" t="s">
        <v>161</v>
      </c>
      <c r="BE680" s="218">
        <f>IF(N680="základní",J680,0)</f>
        <v>0</v>
      </c>
      <c r="BF680" s="218">
        <f>IF(N680="snížená",J680,0)</f>
        <v>0</v>
      </c>
      <c r="BG680" s="218">
        <f>IF(N680="zákl. přenesená",J680,0)</f>
        <v>0</v>
      </c>
      <c r="BH680" s="218">
        <f>IF(N680="sníž. přenesená",J680,0)</f>
        <v>0</v>
      </c>
      <c r="BI680" s="218">
        <f>IF(N680="nulová",J680,0)</f>
        <v>0</v>
      </c>
      <c r="BJ680" s="19" t="s">
        <v>85</v>
      </c>
      <c r="BK680" s="218">
        <f>ROUND(I680*H680,2)</f>
        <v>0</v>
      </c>
      <c r="BL680" s="19" t="s">
        <v>168</v>
      </c>
      <c r="BM680" s="217" t="s">
        <v>2010</v>
      </c>
    </row>
    <row r="681" s="13" customFormat="1">
      <c r="A681" s="13"/>
      <c r="B681" s="226"/>
      <c r="C681" s="227"/>
      <c r="D681" s="224" t="s">
        <v>174</v>
      </c>
      <c r="E681" s="228" t="s">
        <v>21</v>
      </c>
      <c r="F681" s="229" t="s">
        <v>2006</v>
      </c>
      <c r="G681" s="227"/>
      <c r="H681" s="230">
        <v>420</v>
      </c>
      <c r="I681" s="231"/>
      <c r="J681" s="227"/>
      <c r="K681" s="227"/>
      <c r="L681" s="232"/>
      <c r="M681" s="233"/>
      <c r="N681" s="234"/>
      <c r="O681" s="234"/>
      <c r="P681" s="234"/>
      <c r="Q681" s="234"/>
      <c r="R681" s="234"/>
      <c r="S681" s="234"/>
      <c r="T681" s="235"/>
      <c r="U681" s="13"/>
      <c r="V681" s="13"/>
      <c r="W681" s="13"/>
      <c r="X681" s="13"/>
      <c r="Y681" s="13"/>
      <c r="Z681" s="13"/>
      <c r="AA681" s="13"/>
      <c r="AB681" s="13"/>
      <c r="AC681" s="13"/>
      <c r="AD681" s="13"/>
      <c r="AE681" s="13"/>
      <c r="AT681" s="236" t="s">
        <v>174</v>
      </c>
      <c r="AU681" s="236" t="s">
        <v>87</v>
      </c>
      <c r="AV681" s="13" t="s">
        <v>87</v>
      </c>
      <c r="AW681" s="13" t="s">
        <v>38</v>
      </c>
      <c r="AX681" s="13" t="s">
        <v>77</v>
      </c>
      <c r="AY681" s="236" t="s">
        <v>161</v>
      </c>
    </row>
    <row r="682" s="13" customFormat="1">
      <c r="A682" s="13"/>
      <c r="B682" s="226"/>
      <c r="C682" s="227"/>
      <c r="D682" s="224" t="s">
        <v>174</v>
      </c>
      <c r="E682" s="228" t="s">
        <v>21</v>
      </c>
      <c r="F682" s="229" t="s">
        <v>2007</v>
      </c>
      <c r="G682" s="227"/>
      <c r="H682" s="230">
        <v>585</v>
      </c>
      <c r="I682" s="231"/>
      <c r="J682" s="227"/>
      <c r="K682" s="227"/>
      <c r="L682" s="232"/>
      <c r="M682" s="233"/>
      <c r="N682" s="234"/>
      <c r="O682" s="234"/>
      <c r="P682" s="234"/>
      <c r="Q682" s="234"/>
      <c r="R682" s="234"/>
      <c r="S682" s="234"/>
      <c r="T682" s="235"/>
      <c r="U682" s="13"/>
      <c r="V682" s="13"/>
      <c r="W682" s="13"/>
      <c r="X682" s="13"/>
      <c r="Y682" s="13"/>
      <c r="Z682" s="13"/>
      <c r="AA682" s="13"/>
      <c r="AB682" s="13"/>
      <c r="AC682" s="13"/>
      <c r="AD682" s="13"/>
      <c r="AE682" s="13"/>
      <c r="AT682" s="236" t="s">
        <v>174</v>
      </c>
      <c r="AU682" s="236" t="s">
        <v>87</v>
      </c>
      <c r="AV682" s="13" t="s">
        <v>87</v>
      </c>
      <c r="AW682" s="13" t="s">
        <v>38</v>
      </c>
      <c r="AX682" s="13" t="s">
        <v>77</v>
      </c>
      <c r="AY682" s="236" t="s">
        <v>161</v>
      </c>
    </row>
    <row r="683" s="14" customFormat="1">
      <c r="A683" s="14"/>
      <c r="B683" s="237"/>
      <c r="C683" s="238"/>
      <c r="D683" s="224" t="s">
        <v>174</v>
      </c>
      <c r="E683" s="239" t="s">
        <v>21</v>
      </c>
      <c r="F683" s="240" t="s">
        <v>177</v>
      </c>
      <c r="G683" s="238"/>
      <c r="H683" s="241">
        <v>1005</v>
      </c>
      <c r="I683" s="242"/>
      <c r="J683" s="238"/>
      <c r="K683" s="238"/>
      <c r="L683" s="243"/>
      <c r="M683" s="244"/>
      <c r="N683" s="245"/>
      <c r="O683" s="245"/>
      <c r="P683" s="245"/>
      <c r="Q683" s="245"/>
      <c r="R683" s="245"/>
      <c r="S683" s="245"/>
      <c r="T683" s="246"/>
      <c r="U683" s="14"/>
      <c r="V683" s="14"/>
      <c r="W683" s="14"/>
      <c r="X683" s="14"/>
      <c r="Y683" s="14"/>
      <c r="Z683" s="14"/>
      <c r="AA683" s="14"/>
      <c r="AB683" s="14"/>
      <c r="AC683" s="14"/>
      <c r="AD683" s="14"/>
      <c r="AE683" s="14"/>
      <c r="AT683" s="247" t="s">
        <v>174</v>
      </c>
      <c r="AU683" s="247" t="s">
        <v>87</v>
      </c>
      <c r="AV683" s="14" t="s">
        <v>168</v>
      </c>
      <c r="AW683" s="14" t="s">
        <v>38</v>
      </c>
      <c r="AX683" s="14" t="s">
        <v>85</v>
      </c>
      <c r="AY683" s="247" t="s">
        <v>161</v>
      </c>
    </row>
    <row r="684" s="2" customFormat="1" ht="24.15" customHeight="1">
      <c r="A684" s="40"/>
      <c r="B684" s="41"/>
      <c r="C684" s="248" t="s">
        <v>2011</v>
      </c>
      <c r="D684" s="248" t="s">
        <v>178</v>
      </c>
      <c r="E684" s="249" t="s">
        <v>1405</v>
      </c>
      <c r="F684" s="250" t="s">
        <v>1406</v>
      </c>
      <c r="G684" s="251" t="s">
        <v>1407</v>
      </c>
      <c r="H684" s="252">
        <v>0.040000000000000001</v>
      </c>
      <c r="I684" s="253"/>
      <c r="J684" s="254">
        <f>ROUND(I684*H684,2)</f>
        <v>0</v>
      </c>
      <c r="K684" s="250" t="s">
        <v>167</v>
      </c>
      <c r="L684" s="255"/>
      <c r="M684" s="256" t="s">
        <v>21</v>
      </c>
      <c r="N684" s="257" t="s">
        <v>48</v>
      </c>
      <c r="O684" s="86"/>
      <c r="P684" s="215">
        <f>O684*H684</f>
        <v>0</v>
      </c>
      <c r="Q684" s="215">
        <v>0.0033300000000000001</v>
      </c>
      <c r="R684" s="215">
        <f>Q684*H684</f>
        <v>0.00013320000000000001</v>
      </c>
      <c r="S684" s="215">
        <v>0</v>
      </c>
      <c r="T684" s="216">
        <f>S684*H684</f>
        <v>0</v>
      </c>
      <c r="U684" s="40"/>
      <c r="V684" s="40"/>
      <c r="W684" s="40"/>
      <c r="X684" s="40"/>
      <c r="Y684" s="40"/>
      <c r="Z684" s="40"/>
      <c r="AA684" s="40"/>
      <c r="AB684" s="40"/>
      <c r="AC684" s="40"/>
      <c r="AD684" s="40"/>
      <c r="AE684" s="40"/>
      <c r="AR684" s="217" t="s">
        <v>181</v>
      </c>
      <c r="AT684" s="217" t="s">
        <v>178</v>
      </c>
      <c r="AU684" s="217" t="s">
        <v>87</v>
      </c>
      <c r="AY684" s="19" t="s">
        <v>161</v>
      </c>
      <c r="BE684" s="218">
        <f>IF(N684="základní",J684,0)</f>
        <v>0</v>
      </c>
      <c r="BF684" s="218">
        <f>IF(N684="snížená",J684,0)</f>
        <v>0</v>
      </c>
      <c r="BG684" s="218">
        <f>IF(N684="zákl. přenesená",J684,0)</f>
        <v>0</v>
      </c>
      <c r="BH684" s="218">
        <f>IF(N684="sníž. přenesená",J684,0)</f>
        <v>0</v>
      </c>
      <c r="BI684" s="218">
        <f>IF(N684="nulová",J684,0)</f>
        <v>0</v>
      </c>
      <c r="BJ684" s="19" t="s">
        <v>85</v>
      </c>
      <c r="BK684" s="218">
        <f>ROUND(I684*H684,2)</f>
        <v>0</v>
      </c>
      <c r="BL684" s="19" t="s">
        <v>168</v>
      </c>
      <c r="BM684" s="217" t="s">
        <v>2012</v>
      </c>
    </row>
    <row r="685" s="13" customFormat="1">
      <c r="A685" s="13"/>
      <c r="B685" s="226"/>
      <c r="C685" s="227"/>
      <c r="D685" s="224" t="s">
        <v>174</v>
      </c>
      <c r="E685" s="228" t="s">
        <v>21</v>
      </c>
      <c r="F685" s="229" t="s">
        <v>1409</v>
      </c>
      <c r="G685" s="227"/>
      <c r="H685" s="230">
        <v>0.040000000000000001</v>
      </c>
      <c r="I685" s="231"/>
      <c r="J685" s="227"/>
      <c r="K685" s="227"/>
      <c r="L685" s="232"/>
      <c r="M685" s="233"/>
      <c r="N685" s="234"/>
      <c r="O685" s="234"/>
      <c r="P685" s="234"/>
      <c r="Q685" s="234"/>
      <c r="R685" s="234"/>
      <c r="S685" s="234"/>
      <c r="T685" s="235"/>
      <c r="U685" s="13"/>
      <c r="V685" s="13"/>
      <c r="W685" s="13"/>
      <c r="X685" s="13"/>
      <c r="Y685" s="13"/>
      <c r="Z685" s="13"/>
      <c r="AA685" s="13"/>
      <c r="AB685" s="13"/>
      <c r="AC685" s="13"/>
      <c r="AD685" s="13"/>
      <c r="AE685" s="13"/>
      <c r="AT685" s="236" t="s">
        <v>174</v>
      </c>
      <c r="AU685" s="236" t="s">
        <v>87</v>
      </c>
      <c r="AV685" s="13" t="s">
        <v>87</v>
      </c>
      <c r="AW685" s="13" t="s">
        <v>38</v>
      </c>
      <c r="AX685" s="13" t="s">
        <v>85</v>
      </c>
      <c r="AY685" s="236" t="s">
        <v>161</v>
      </c>
    </row>
    <row r="686" s="2" customFormat="1" ht="24.15" customHeight="1">
      <c r="A686" s="40"/>
      <c r="B686" s="41"/>
      <c r="C686" s="248" t="s">
        <v>2013</v>
      </c>
      <c r="D686" s="248" t="s">
        <v>178</v>
      </c>
      <c r="E686" s="249" t="s">
        <v>1410</v>
      </c>
      <c r="F686" s="250" t="s">
        <v>1411</v>
      </c>
      <c r="G686" s="251" t="s">
        <v>1407</v>
      </c>
      <c r="H686" s="252">
        <v>0.040000000000000001</v>
      </c>
      <c r="I686" s="253"/>
      <c r="J686" s="254">
        <f>ROUND(I686*H686,2)</f>
        <v>0</v>
      </c>
      <c r="K686" s="250" t="s">
        <v>167</v>
      </c>
      <c r="L686" s="255"/>
      <c r="M686" s="256" t="s">
        <v>21</v>
      </c>
      <c r="N686" s="257" t="s">
        <v>48</v>
      </c>
      <c r="O686" s="86"/>
      <c r="P686" s="215">
        <f>O686*H686</f>
        <v>0</v>
      </c>
      <c r="Q686" s="215">
        <v>0.0011299999999999999</v>
      </c>
      <c r="R686" s="215">
        <f>Q686*H686</f>
        <v>4.5200000000000001E-05</v>
      </c>
      <c r="S686" s="215">
        <v>0</v>
      </c>
      <c r="T686" s="216">
        <f>S686*H686</f>
        <v>0</v>
      </c>
      <c r="U686" s="40"/>
      <c r="V686" s="40"/>
      <c r="W686" s="40"/>
      <c r="X686" s="40"/>
      <c r="Y686" s="40"/>
      <c r="Z686" s="40"/>
      <c r="AA686" s="40"/>
      <c r="AB686" s="40"/>
      <c r="AC686" s="40"/>
      <c r="AD686" s="40"/>
      <c r="AE686" s="40"/>
      <c r="AR686" s="217" t="s">
        <v>181</v>
      </c>
      <c r="AT686" s="217" t="s">
        <v>178</v>
      </c>
      <c r="AU686" s="217" t="s">
        <v>87</v>
      </c>
      <c r="AY686" s="19" t="s">
        <v>161</v>
      </c>
      <c r="BE686" s="218">
        <f>IF(N686="základní",J686,0)</f>
        <v>0</v>
      </c>
      <c r="BF686" s="218">
        <f>IF(N686="snížená",J686,0)</f>
        <v>0</v>
      </c>
      <c r="BG686" s="218">
        <f>IF(N686="zákl. přenesená",J686,0)</f>
        <v>0</v>
      </c>
      <c r="BH686" s="218">
        <f>IF(N686="sníž. přenesená",J686,0)</f>
        <v>0</v>
      </c>
      <c r="BI686" s="218">
        <f>IF(N686="nulová",J686,0)</f>
        <v>0</v>
      </c>
      <c r="BJ686" s="19" t="s">
        <v>85</v>
      </c>
      <c r="BK686" s="218">
        <f>ROUND(I686*H686,2)</f>
        <v>0</v>
      </c>
      <c r="BL686" s="19" t="s">
        <v>168</v>
      </c>
      <c r="BM686" s="217" t="s">
        <v>2014</v>
      </c>
    </row>
    <row r="687" s="13" customFormat="1">
      <c r="A687" s="13"/>
      <c r="B687" s="226"/>
      <c r="C687" s="227"/>
      <c r="D687" s="224" t="s">
        <v>174</v>
      </c>
      <c r="E687" s="228" t="s">
        <v>21</v>
      </c>
      <c r="F687" s="229" t="s">
        <v>1413</v>
      </c>
      <c r="G687" s="227"/>
      <c r="H687" s="230">
        <v>0.040000000000000001</v>
      </c>
      <c r="I687" s="231"/>
      <c r="J687" s="227"/>
      <c r="K687" s="227"/>
      <c r="L687" s="232"/>
      <c r="M687" s="233"/>
      <c r="N687" s="234"/>
      <c r="O687" s="234"/>
      <c r="P687" s="234"/>
      <c r="Q687" s="234"/>
      <c r="R687" s="234"/>
      <c r="S687" s="234"/>
      <c r="T687" s="235"/>
      <c r="U687" s="13"/>
      <c r="V687" s="13"/>
      <c r="W687" s="13"/>
      <c r="X687" s="13"/>
      <c r="Y687" s="13"/>
      <c r="Z687" s="13"/>
      <c r="AA687" s="13"/>
      <c r="AB687" s="13"/>
      <c r="AC687" s="13"/>
      <c r="AD687" s="13"/>
      <c r="AE687" s="13"/>
      <c r="AT687" s="236" t="s">
        <v>174</v>
      </c>
      <c r="AU687" s="236" t="s">
        <v>87</v>
      </c>
      <c r="AV687" s="13" t="s">
        <v>87</v>
      </c>
      <c r="AW687" s="13" t="s">
        <v>38</v>
      </c>
      <c r="AX687" s="13" t="s">
        <v>85</v>
      </c>
      <c r="AY687" s="236" t="s">
        <v>161</v>
      </c>
    </row>
    <row r="688" s="2" customFormat="1" ht="16.5" customHeight="1">
      <c r="A688" s="40"/>
      <c r="B688" s="41"/>
      <c r="C688" s="248" t="s">
        <v>2015</v>
      </c>
      <c r="D688" s="248" t="s">
        <v>178</v>
      </c>
      <c r="E688" s="249" t="s">
        <v>1414</v>
      </c>
      <c r="F688" s="250" t="s">
        <v>1415</v>
      </c>
      <c r="G688" s="251" t="s">
        <v>232</v>
      </c>
      <c r="H688" s="252">
        <v>4</v>
      </c>
      <c r="I688" s="253"/>
      <c r="J688" s="254">
        <f>ROUND(I688*H688,2)</f>
        <v>0</v>
      </c>
      <c r="K688" s="250" t="s">
        <v>21</v>
      </c>
      <c r="L688" s="255"/>
      <c r="M688" s="256" t="s">
        <v>21</v>
      </c>
      <c r="N688" s="257" t="s">
        <v>48</v>
      </c>
      <c r="O688" s="86"/>
      <c r="P688" s="215">
        <f>O688*H688</f>
        <v>0</v>
      </c>
      <c r="Q688" s="215">
        <v>1.0000000000000001E-05</v>
      </c>
      <c r="R688" s="215">
        <f>Q688*H688</f>
        <v>4.0000000000000003E-05</v>
      </c>
      <c r="S688" s="215">
        <v>0</v>
      </c>
      <c r="T688" s="216">
        <f>S688*H688</f>
        <v>0</v>
      </c>
      <c r="U688" s="40"/>
      <c r="V688" s="40"/>
      <c r="W688" s="40"/>
      <c r="X688" s="40"/>
      <c r="Y688" s="40"/>
      <c r="Z688" s="40"/>
      <c r="AA688" s="40"/>
      <c r="AB688" s="40"/>
      <c r="AC688" s="40"/>
      <c r="AD688" s="40"/>
      <c r="AE688" s="40"/>
      <c r="AR688" s="217" t="s">
        <v>181</v>
      </c>
      <c r="AT688" s="217" t="s">
        <v>178</v>
      </c>
      <c r="AU688" s="217" t="s">
        <v>87</v>
      </c>
      <c r="AY688" s="19" t="s">
        <v>161</v>
      </c>
      <c r="BE688" s="218">
        <f>IF(N688="základní",J688,0)</f>
        <v>0</v>
      </c>
      <c r="BF688" s="218">
        <f>IF(N688="snížená",J688,0)</f>
        <v>0</v>
      </c>
      <c r="BG688" s="218">
        <f>IF(N688="zákl. přenesená",J688,0)</f>
        <v>0</v>
      </c>
      <c r="BH688" s="218">
        <f>IF(N688="sníž. přenesená",J688,0)</f>
        <v>0</v>
      </c>
      <c r="BI688" s="218">
        <f>IF(N688="nulová",J688,0)</f>
        <v>0</v>
      </c>
      <c r="BJ688" s="19" t="s">
        <v>85</v>
      </c>
      <c r="BK688" s="218">
        <f>ROUND(I688*H688,2)</f>
        <v>0</v>
      </c>
      <c r="BL688" s="19" t="s">
        <v>168</v>
      </c>
      <c r="BM688" s="217" t="s">
        <v>2016</v>
      </c>
    </row>
    <row r="689" s="13" customFormat="1">
      <c r="A689" s="13"/>
      <c r="B689" s="226"/>
      <c r="C689" s="227"/>
      <c r="D689" s="224" t="s">
        <v>174</v>
      </c>
      <c r="E689" s="228" t="s">
        <v>21</v>
      </c>
      <c r="F689" s="229" t="s">
        <v>1417</v>
      </c>
      <c r="G689" s="227"/>
      <c r="H689" s="230">
        <v>4</v>
      </c>
      <c r="I689" s="231"/>
      <c r="J689" s="227"/>
      <c r="K689" s="227"/>
      <c r="L689" s="232"/>
      <c r="M689" s="233"/>
      <c r="N689" s="234"/>
      <c r="O689" s="234"/>
      <c r="P689" s="234"/>
      <c r="Q689" s="234"/>
      <c r="R689" s="234"/>
      <c r="S689" s="234"/>
      <c r="T689" s="235"/>
      <c r="U689" s="13"/>
      <c r="V689" s="13"/>
      <c r="W689" s="13"/>
      <c r="X689" s="13"/>
      <c r="Y689" s="13"/>
      <c r="Z689" s="13"/>
      <c r="AA689" s="13"/>
      <c r="AB689" s="13"/>
      <c r="AC689" s="13"/>
      <c r="AD689" s="13"/>
      <c r="AE689" s="13"/>
      <c r="AT689" s="236" t="s">
        <v>174</v>
      </c>
      <c r="AU689" s="236" t="s">
        <v>87</v>
      </c>
      <c r="AV689" s="13" t="s">
        <v>87</v>
      </c>
      <c r="AW689" s="13" t="s">
        <v>38</v>
      </c>
      <c r="AX689" s="13" t="s">
        <v>85</v>
      </c>
      <c r="AY689" s="236" t="s">
        <v>161</v>
      </c>
    </row>
    <row r="690" s="2" customFormat="1" ht="24.15" customHeight="1">
      <c r="A690" s="40"/>
      <c r="B690" s="41"/>
      <c r="C690" s="206" t="s">
        <v>2017</v>
      </c>
      <c r="D690" s="206" t="s">
        <v>163</v>
      </c>
      <c r="E690" s="207" t="s">
        <v>596</v>
      </c>
      <c r="F690" s="208" t="s">
        <v>597</v>
      </c>
      <c r="G690" s="209" t="s">
        <v>166</v>
      </c>
      <c r="H690" s="210">
        <v>0.32400000000000001</v>
      </c>
      <c r="I690" s="211"/>
      <c r="J690" s="212">
        <f>ROUND(I690*H690,2)</f>
        <v>0</v>
      </c>
      <c r="K690" s="208" t="s">
        <v>167</v>
      </c>
      <c r="L690" s="46"/>
      <c r="M690" s="213" t="s">
        <v>21</v>
      </c>
      <c r="N690" s="214" t="s">
        <v>48</v>
      </c>
      <c r="O690" s="86"/>
      <c r="P690" s="215">
        <f>O690*H690</f>
        <v>0</v>
      </c>
      <c r="Q690" s="215">
        <v>0</v>
      </c>
      <c r="R690" s="215">
        <f>Q690*H690</f>
        <v>0</v>
      </c>
      <c r="S690" s="215">
        <v>0</v>
      </c>
      <c r="T690" s="216">
        <f>S690*H690</f>
        <v>0</v>
      </c>
      <c r="U690" s="40"/>
      <c r="V690" s="40"/>
      <c r="W690" s="40"/>
      <c r="X690" s="40"/>
      <c r="Y690" s="40"/>
      <c r="Z690" s="40"/>
      <c r="AA690" s="40"/>
      <c r="AB690" s="40"/>
      <c r="AC690" s="40"/>
      <c r="AD690" s="40"/>
      <c r="AE690" s="40"/>
      <c r="AR690" s="217" t="s">
        <v>265</v>
      </c>
      <c r="AT690" s="217" t="s">
        <v>163</v>
      </c>
      <c r="AU690" s="217" t="s">
        <v>87</v>
      </c>
      <c r="AY690" s="19" t="s">
        <v>161</v>
      </c>
      <c r="BE690" s="218">
        <f>IF(N690="základní",J690,0)</f>
        <v>0</v>
      </c>
      <c r="BF690" s="218">
        <f>IF(N690="snížená",J690,0)</f>
        <v>0</v>
      </c>
      <c r="BG690" s="218">
        <f>IF(N690="zákl. přenesená",J690,0)</f>
        <v>0</v>
      </c>
      <c r="BH690" s="218">
        <f>IF(N690="sníž. přenesená",J690,0)</f>
        <v>0</v>
      </c>
      <c r="BI690" s="218">
        <f>IF(N690="nulová",J690,0)</f>
        <v>0</v>
      </c>
      <c r="BJ690" s="19" t="s">
        <v>85</v>
      </c>
      <c r="BK690" s="218">
        <f>ROUND(I690*H690,2)</f>
        <v>0</v>
      </c>
      <c r="BL690" s="19" t="s">
        <v>265</v>
      </c>
      <c r="BM690" s="217" t="s">
        <v>2018</v>
      </c>
    </row>
    <row r="691" s="2" customFormat="1">
      <c r="A691" s="40"/>
      <c r="B691" s="41"/>
      <c r="C691" s="42"/>
      <c r="D691" s="219" t="s">
        <v>170</v>
      </c>
      <c r="E691" s="42"/>
      <c r="F691" s="220" t="s">
        <v>599</v>
      </c>
      <c r="G691" s="42"/>
      <c r="H691" s="42"/>
      <c r="I691" s="221"/>
      <c r="J691" s="42"/>
      <c r="K691" s="42"/>
      <c r="L691" s="46"/>
      <c r="M691" s="222"/>
      <c r="N691" s="223"/>
      <c r="O691" s="86"/>
      <c r="P691" s="86"/>
      <c r="Q691" s="86"/>
      <c r="R691" s="86"/>
      <c r="S691" s="86"/>
      <c r="T691" s="87"/>
      <c r="U691" s="40"/>
      <c r="V691" s="40"/>
      <c r="W691" s="40"/>
      <c r="X691" s="40"/>
      <c r="Y691" s="40"/>
      <c r="Z691" s="40"/>
      <c r="AA691" s="40"/>
      <c r="AB691" s="40"/>
      <c r="AC691" s="40"/>
      <c r="AD691" s="40"/>
      <c r="AE691" s="40"/>
      <c r="AT691" s="19" t="s">
        <v>170</v>
      </c>
      <c r="AU691" s="19" t="s">
        <v>87</v>
      </c>
    </row>
    <row r="692" s="2" customFormat="1">
      <c r="A692" s="40"/>
      <c r="B692" s="41"/>
      <c r="C692" s="42"/>
      <c r="D692" s="224" t="s">
        <v>172</v>
      </c>
      <c r="E692" s="42"/>
      <c r="F692" s="225" t="s">
        <v>600</v>
      </c>
      <c r="G692" s="42"/>
      <c r="H692" s="42"/>
      <c r="I692" s="221"/>
      <c r="J692" s="42"/>
      <c r="K692" s="42"/>
      <c r="L692" s="46"/>
      <c r="M692" s="274"/>
      <c r="N692" s="275"/>
      <c r="O692" s="271"/>
      <c r="P692" s="271"/>
      <c r="Q692" s="271"/>
      <c r="R692" s="271"/>
      <c r="S692" s="271"/>
      <c r="T692" s="276"/>
      <c r="U692" s="40"/>
      <c r="V692" s="40"/>
      <c r="W692" s="40"/>
      <c r="X692" s="40"/>
      <c r="Y692" s="40"/>
      <c r="Z692" s="40"/>
      <c r="AA692" s="40"/>
      <c r="AB692" s="40"/>
      <c r="AC692" s="40"/>
      <c r="AD692" s="40"/>
      <c r="AE692" s="40"/>
      <c r="AT692" s="19" t="s">
        <v>172</v>
      </c>
      <c r="AU692" s="19" t="s">
        <v>87</v>
      </c>
    </row>
    <row r="693" s="2" customFormat="1" ht="6.96" customHeight="1">
      <c r="A693" s="40"/>
      <c r="B693" s="61"/>
      <c r="C693" s="62"/>
      <c r="D693" s="62"/>
      <c r="E693" s="62"/>
      <c r="F693" s="62"/>
      <c r="G693" s="62"/>
      <c r="H693" s="62"/>
      <c r="I693" s="62"/>
      <c r="J693" s="62"/>
      <c r="K693" s="62"/>
      <c r="L693" s="46"/>
      <c r="M693" s="40"/>
      <c r="O693" s="40"/>
      <c r="P693" s="40"/>
      <c r="Q693" s="40"/>
      <c r="R693" s="40"/>
      <c r="S693" s="40"/>
      <c r="T693" s="40"/>
      <c r="U693" s="40"/>
      <c r="V693" s="40"/>
      <c r="W693" s="40"/>
      <c r="X693" s="40"/>
      <c r="Y693" s="40"/>
      <c r="Z693" s="40"/>
      <c r="AA693" s="40"/>
      <c r="AB693" s="40"/>
      <c r="AC693" s="40"/>
      <c r="AD693" s="40"/>
      <c r="AE693" s="40"/>
    </row>
  </sheetData>
  <sheetProtection sheet="1" autoFilter="0" formatColumns="0" formatRows="0" objects="1" scenarios="1" spinCount="100000" saltValue="E7ER9lY/ccsrEYJo+tjzcI6JknGMK5/6t+H/ty7OZrdIFqDPQdgi34MTrJ2UC4cUaQx3VDf9h3Lor8ZtBs1JZg==" hashValue="p3kcnm6ff+OpcwcNgCsiUi8rh952yIQik7Q1d0azyOtUFHtSSNtC4Eloaso384AsGlMM3PgCacgpEvkeCRrWIQ==" algorithmName="SHA-512" password="CC35"/>
  <autoFilter ref="C92:K692"/>
  <mergeCells count="9">
    <mergeCell ref="E7:H7"/>
    <mergeCell ref="E9:H9"/>
    <mergeCell ref="E18:H18"/>
    <mergeCell ref="E27:H27"/>
    <mergeCell ref="E48:H48"/>
    <mergeCell ref="E50:H50"/>
    <mergeCell ref="E83:H83"/>
    <mergeCell ref="E85:H85"/>
    <mergeCell ref="L2:V2"/>
  </mergeCells>
  <hyperlinks>
    <hyperlink ref="F97" r:id="rId1" display="https://podminky.urs.cz/item/CS_URS_2025_01/114203104"/>
    <hyperlink ref="F101" r:id="rId2" display="https://podminky.urs.cz/item/CS_URS_2025_01/116951201"/>
    <hyperlink ref="F117" r:id="rId3" display="https://podminky.urs.cz/item/CS_URS_2025_01/121151123"/>
    <hyperlink ref="F123" r:id="rId4" display="https://podminky.urs.cz/item/CS_URS_2025_01/123252103"/>
    <hyperlink ref="F129" r:id="rId5" display="https://podminky.urs.cz/item/CS_URS_2025_01/124253102"/>
    <hyperlink ref="F136" r:id="rId6" display="https://podminky.urs.cz/item/CS_URS_2025_01/125703311"/>
    <hyperlink ref="F140" r:id="rId7" display="https://podminky.urs.cz/item/CS_URS_2025_01/151101201"/>
    <hyperlink ref="F146" r:id="rId8" display="https://podminky.urs.cz/item/CS_URS_2025_01/151101211"/>
    <hyperlink ref="F148" r:id="rId9" display="https://podminky.urs.cz/item/CS_URS_2025_01/151101301"/>
    <hyperlink ref="F154" r:id="rId10" display="https://podminky.urs.cz/item/CS_URS_2025_01/151101311"/>
    <hyperlink ref="F156" r:id="rId11" display="https://podminky.urs.cz/item/CS_URS_2025_01/153111114"/>
    <hyperlink ref="F166" r:id="rId12" display="https://podminky.urs.cz/item/CS_URS_2025_01/153112111"/>
    <hyperlink ref="F172" r:id="rId13" display="https://podminky.urs.cz/item/CS_URS_2025_01/153112115"/>
    <hyperlink ref="F185" r:id="rId14" display="https://podminky.urs.cz/item/CS_URS_2025_01/153112122"/>
    <hyperlink ref="F191" r:id="rId15" display="https://podminky.urs.cz/item/CS_URS_2025_01/153112132"/>
    <hyperlink ref="F199" r:id="rId16" display="https://podminky.urs.cz/item/CS_URS_2025_01/153112133"/>
    <hyperlink ref="F223" r:id="rId17" display="https://podminky.urs.cz/item/CS_URS_2025_01/153113119"/>
    <hyperlink ref="F230" r:id="rId18" display="https://podminky.urs.cz/item/CS_URS_2025_01/162251102"/>
    <hyperlink ref="F239" r:id="rId19" display="https://podminky.urs.cz/item/CS_URS_2025_01/162251142"/>
    <hyperlink ref="F243" r:id="rId20" display="https://podminky.urs.cz/item/CS_URS_2025_01/167151111"/>
    <hyperlink ref="F252" r:id="rId21" display="https://podminky.urs.cz/item/CS_URS_2025_01/167151113"/>
    <hyperlink ref="F256" r:id="rId22" display="https://podminky.urs.cz/item/CS_URS_2025_01/174151103"/>
    <hyperlink ref="F265" r:id="rId23" display="https://podminky.urs.cz/item/CS_URS_2025_01/181351003"/>
    <hyperlink ref="F269" r:id="rId24" display="https://podminky.urs.cz/item/CS_URS_2025_01/181411121"/>
    <hyperlink ref="F273" r:id="rId25" display="https://podminky.urs.cz/item/CS_URS_2025_01/181411122"/>
    <hyperlink ref="F281" r:id="rId26" display="https://podminky.urs.cz/item/CS_URS_2025_01/182351133"/>
    <hyperlink ref="F295" r:id="rId27" display="https://podminky.urs.cz/item/CS_URS_2025_01/292111111"/>
    <hyperlink ref="F307" r:id="rId28" display="https://podminky.urs.cz/item/CS_URS_2025_01/292111112"/>
    <hyperlink ref="F312" r:id="rId29" display="https://podminky.urs.cz/item/CS_URS_2025_01/310001101"/>
    <hyperlink ref="F316" r:id="rId30" display="https://podminky.urs.cz/item/CS_URS_2025_01/321311115"/>
    <hyperlink ref="F323" r:id="rId31" display="https://podminky.urs.cz/item/CS_URS_2025_01/321311116"/>
    <hyperlink ref="F332" r:id="rId32" display="https://podminky.urs.cz/item/CS_URS_2025_01/321321116"/>
    <hyperlink ref="F352" r:id="rId33" display="https://podminky.urs.cz/item/CS_URS_2025_01/321351010"/>
    <hyperlink ref="F383" r:id="rId34" display="https://podminky.urs.cz/item/CS_URS_2025_01/321351020"/>
    <hyperlink ref="F389" r:id="rId35" display="https://podminky.urs.cz/item/CS_URS_2025_01/321352010"/>
    <hyperlink ref="F392" r:id="rId36" display="https://podminky.urs.cz/item/CS_URS_2025_01/321352020"/>
    <hyperlink ref="F395" r:id="rId37" display="https://podminky.urs.cz/item/CS_URS_2025_01/321366111"/>
    <hyperlink ref="F406" r:id="rId38" display="https://podminky.urs.cz/item/CS_URS_2025_01/321366112"/>
    <hyperlink ref="F417" r:id="rId39" display="https://podminky.urs.cz/item/CS_URS_2025_01/321368211"/>
    <hyperlink ref="F425" r:id="rId40" display="https://podminky.urs.cz/item/CS_URS_2025_01/334359112"/>
    <hyperlink ref="F428" r:id="rId41" display="https://podminky.urs.cz/item/CS_URS_2025_01/388995212"/>
    <hyperlink ref="F434" r:id="rId42" display="https://podminky.urs.cz/item/CS_URS_2025_01/451315115"/>
    <hyperlink ref="F438" r:id="rId43" display="https://podminky.urs.cz/item/CS_URS_2025_01/451315135"/>
    <hyperlink ref="F442" r:id="rId44" display="https://podminky.urs.cz/item/CS_URS_2025_01/452218142"/>
    <hyperlink ref="F446" r:id="rId45" display="https://podminky.urs.cz/item/CS_URS_2025_01/452311141"/>
    <hyperlink ref="F450" r:id="rId46" display="https://podminky.urs.cz/item/CS_URS_2025_01/457311115"/>
    <hyperlink ref="F456" r:id="rId47" display="https://podminky.urs.cz/item/CS_URS_2025_01/457572111"/>
    <hyperlink ref="F460" r:id="rId48" display="https://podminky.urs.cz/item/CS_URS_2025_01/463211153"/>
    <hyperlink ref="F464" r:id="rId49" display="https://podminky.urs.cz/item/CS_URS_2025_01/463211158"/>
    <hyperlink ref="F470" r:id="rId50" display="https://podminky.urs.cz/item/CS_URS_2025_01/463212121"/>
    <hyperlink ref="F474" r:id="rId51" display="https://podminky.urs.cz/item/CS_URS_2025_01/463212191"/>
    <hyperlink ref="F478" r:id="rId52" display="https://podminky.urs.cz/item/CS_URS_2025_01/463451114"/>
    <hyperlink ref="F490" r:id="rId53" display="https://podminky.urs.cz/item/CS_URS_2025_01/465511127"/>
    <hyperlink ref="F500" r:id="rId54" display="https://podminky.urs.cz/item/CS_URS_2025_01/850375121"/>
    <hyperlink ref="F504" r:id="rId55" display="https://podminky.urs.cz/item/CS_URS_2025_01/871373123"/>
    <hyperlink ref="F508" r:id="rId56" display="https://podminky.urs.cz/item/CS_URS_2025_01/877261101"/>
    <hyperlink ref="F514" r:id="rId57" display="https://podminky.urs.cz/item/CS_URS_2025_01/891371222"/>
    <hyperlink ref="F520" r:id="rId58" display="https://podminky.urs.cz/item/CS_URS_2025_01/894812201"/>
    <hyperlink ref="F524" r:id="rId59" display="https://podminky.urs.cz/item/CS_URS_2025_01/894812231"/>
    <hyperlink ref="F528" r:id="rId60" display="https://podminky.urs.cz/item/CS_URS_2025_01/894812255"/>
    <hyperlink ref="F532" r:id="rId61" display="https://podminky.urs.cz/item/CS_URS_2025_01/899620161"/>
    <hyperlink ref="F535" r:id="rId62" display="https://podminky.urs.cz/item/CS_URS_2025_01/899623181"/>
    <hyperlink ref="F541" r:id="rId63" display="https://podminky.urs.cz/item/CS_URS_2025_01/899641121"/>
    <hyperlink ref="F544" r:id="rId64" display="https://podminky.urs.cz/item/CS_URS_2025_01/899640122"/>
    <hyperlink ref="F546" r:id="rId65" display="https://podminky.urs.cz/item/CS_URS_2025_01/899643121"/>
    <hyperlink ref="F552" r:id="rId66" display="https://podminky.urs.cz/item/CS_URS_2025_01/899643122"/>
    <hyperlink ref="F557" r:id="rId67" display="https://podminky.urs.cz/item/CS_URS_2025_01/911121111"/>
    <hyperlink ref="F562" r:id="rId68" display="https://podminky.urs.cz/item/CS_URS_2025_01/936501111"/>
    <hyperlink ref="F566" r:id="rId69" display="https://podminky.urs.cz/item/CS_URS_2025_01/953333324"/>
    <hyperlink ref="F574" r:id="rId70" display="https://podminky.urs.cz/item/CS_URS_2025_01/953334121"/>
    <hyperlink ref="F586" r:id="rId71" display="https://podminky.urs.cz/item/CS_URS_2025_01/953334421"/>
    <hyperlink ref="F589" r:id="rId72" display="https://podminky.urs.cz/item/CS_URS_2025_01/953943113"/>
    <hyperlink ref="F596" r:id="rId73" display="https://podminky.urs.cz/item/CS_URS_2025_01/953943124"/>
    <hyperlink ref="F607" r:id="rId74" display="https://podminky.urs.cz/item/CS_URS_2025_01/953961214"/>
    <hyperlink ref="F611" r:id="rId75" display="https://podminky.urs.cz/item/CS_URS_2025_01/953965131"/>
    <hyperlink ref="F630" r:id="rId76" display="https://podminky.urs.cz/item/CS_URS_2025_01/998323011"/>
    <hyperlink ref="F635" r:id="rId77" display="https://podminky.urs.cz/item/CS_URS_2025_01/711747067"/>
    <hyperlink ref="F645" r:id="rId78" display="https://podminky.urs.cz/item/CS_URS_2025_01/998711101"/>
    <hyperlink ref="F649" r:id="rId79" display="https://podminky.urs.cz/item/CS_URS_2025_01/741122131"/>
    <hyperlink ref="F656" r:id="rId80" display="https://podminky.urs.cz/item/CS_URS_2025_01/998741101"/>
    <hyperlink ref="F660" r:id="rId81" display="https://podminky.urs.cz/item/CS_URS_2025_01/767590122"/>
    <hyperlink ref="F665" r:id="rId82" display="https://podminky.urs.cz/item/CS_URS_2025_01/767590192"/>
    <hyperlink ref="F668" r:id="rId83" display="https://podminky.urs.cz/item/CS_URS_2025_01/767995115"/>
    <hyperlink ref="F675" r:id="rId84" display="https://podminky.urs.cz/item/CS_URS_2025_01/767995116"/>
    <hyperlink ref="F691" r:id="rId85" display="https://podminky.urs.cz/item/CS_URS_2025_01/99876710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2019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ROUND((SUM(BE85:BE145)),  2)</f>
        <v>0</v>
      </c>
      <c r="G33" s="40"/>
      <c r="H33" s="40"/>
      <c r="I33" s="150">
        <v>0.20999999999999999</v>
      </c>
      <c r="J33" s="149">
        <f>ROUND(((SUM(BE85:BE145))*I33),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ROUND((SUM(BF85:BF145)),  2)</f>
        <v>0</v>
      </c>
      <c r="G34" s="40"/>
      <c r="H34" s="40"/>
      <c r="I34" s="150">
        <v>0.12</v>
      </c>
      <c r="J34" s="149">
        <f>ROUND(((SUM(BF85:BF145))*I34),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ROUND((SUM(BG85:BG145)),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ROUND((SUM(BH85:BH145)),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ROUND((SUM(BI85:BI145)),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03.1 - Zpevnění koruny ochranné hráze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135</v>
      </c>
      <c r="E62" s="176"/>
      <c r="F62" s="176"/>
      <c r="G62" s="176"/>
      <c r="H62" s="176"/>
      <c r="I62" s="176"/>
      <c r="J62" s="177">
        <f>J101</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2020</v>
      </c>
      <c r="E63" s="176"/>
      <c r="F63" s="176"/>
      <c r="G63" s="176"/>
      <c r="H63" s="176"/>
      <c r="I63" s="176"/>
      <c r="J63" s="177">
        <f>J108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138</v>
      </c>
      <c r="E64" s="176"/>
      <c r="F64" s="176"/>
      <c r="G64" s="176"/>
      <c r="H64" s="176"/>
      <c r="I64" s="176"/>
      <c r="J64" s="177">
        <f>J125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139</v>
      </c>
      <c r="E65" s="176"/>
      <c r="F65" s="176"/>
      <c r="G65" s="176"/>
      <c r="H65" s="176"/>
      <c r="I65" s="176"/>
      <c r="J65" s="177">
        <f>J142</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146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Jez Šargoun, Malá Voda - rekonstrukce</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128</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SO 03.1 - Zpevnění koruny ochranné hráze</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F12</f>
        <v>U Šargounského mlýna</v>
      </c>
      <c r="G79" s="42"/>
      <c r="H79" s="42"/>
      <c r="I79" s="34" t="s">
        <v>24</v>
      </c>
      <c r="J79" s="74" t="str">
        <f>IF(J12="","",J12)</f>
        <v>14. 4. 2021</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26</v>
      </c>
      <c r="D81" s="42"/>
      <c r="E81" s="42"/>
      <c r="F81" s="29" t="str">
        <f>E15</f>
        <v>Povodí Moravy, státní podnik</v>
      </c>
      <c r="G81" s="42"/>
      <c r="H81" s="42"/>
      <c r="I81" s="34" t="s">
        <v>34</v>
      </c>
      <c r="J81" s="38" t="str">
        <f>E21</f>
        <v>HG Partner s.r.o.</v>
      </c>
      <c r="K81" s="42"/>
      <c r="L81" s="136"/>
      <c r="S81" s="40"/>
      <c r="T81" s="40"/>
      <c r="U81" s="40"/>
      <c r="V81" s="40"/>
      <c r="W81" s="40"/>
      <c r="X81" s="40"/>
      <c r="Y81" s="40"/>
      <c r="Z81" s="40"/>
      <c r="AA81" s="40"/>
      <c r="AB81" s="40"/>
      <c r="AC81" s="40"/>
      <c r="AD81" s="40"/>
      <c r="AE81" s="40"/>
    </row>
    <row r="82" s="2" customFormat="1" ht="15.15" customHeight="1">
      <c r="A82" s="40"/>
      <c r="B82" s="41"/>
      <c r="C82" s="34" t="s">
        <v>32</v>
      </c>
      <c r="D82" s="42"/>
      <c r="E82" s="42"/>
      <c r="F82" s="29" t="str">
        <f>IF(E18="","",E18)</f>
        <v>Vyplň údaj</v>
      </c>
      <c r="G82" s="42"/>
      <c r="H82" s="42"/>
      <c r="I82" s="34" t="s">
        <v>39</v>
      </c>
      <c r="J82" s="38" t="str">
        <f>E24</f>
        <v xml:space="preserve"> </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147</v>
      </c>
      <c r="D84" s="182" t="s">
        <v>62</v>
      </c>
      <c r="E84" s="182" t="s">
        <v>58</v>
      </c>
      <c r="F84" s="182" t="s">
        <v>59</v>
      </c>
      <c r="G84" s="182" t="s">
        <v>148</v>
      </c>
      <c r="H84" s="182" t="s">
        <v>149</v>
      </c>
      <c r="I84" s="182" t="s">
        <v>150</v>
      </c>
      <c r="J84" s="182" t="s">
        <v>132</v>
      </c>
      <c r="K84" s="183" t="s">
        <v>151</v>
      </c>
      <c r="L84" s="184"/>
      <c r="M84" s="94" t="s">
        <v>21</v>
      </c>
      <c r="N84" s="95" t="s">
        <v>47</v>
      </c>
      <c r="O84" s="95" t="s">
        <v>152</v>
      </c>
      <c r="P84" s="95" t="s">
        <v>153</v>
      </c>
      <c r="Q84" s="95" t="s">
        <v>154</v>
      </c>
      <c r="R84" s="95" t="s">
        <v>155</v>
      </c>
      <c r="S84" s="95" t="s">
        <v>156</v>
      </c>
      <c r="T84" s="96" t="s">
        <v>157</v>
      </c>
      <c r="U84" s="179"/>
      <c r="V84" s="179"/>
      <c r="W84" s="179"/>
      <c r="X84" s="179"/>
      <c r="Y84" s="179"/>
      <c r="Z84" s="179"/>
      <c r="AA84" s="179"/>
      <c r="AB84" s="179"/>
      <c r="AC84" s="179"/>
      <c r="AD84" s="179"/>
      <c r="AE84" s="179"/>
    </row>
    <row r="85" s="2" customFormat="1" ht="22.8" customHeight="1">
      <c r="A85" s="40"/>
      <c r="B85" s="41"/>
      <c r="C85" s="101" t="s">
        <v>158</v>
      </c>
      <c r="D85" s="42"/>
      <c r="E85" s="42"/>
      <c r="F85" s="42"/>
      <c r="G85" s="42"/>
      <c r="H85" s="42"/>
      <c r="I85" s="42"/>
      <c r="J85" s="185">
        <f>BK85</f>
        <v>0</v>
      </c>
      <c r="K85" s="42"/>
      <c r="L85" s="46"/>
      <c r="M85" s="97"/>
      <c r="N85" s="186"/>
      <c r="O85" s="98"/>
      <c r="P85" s="187">
        <f>P86</f>
        <v>0</v>
      </c>
      <c r="Q85" s="98"/>
      <c r="R85" s="187">
        <f>R86</f>
        <v>1525.2472600000001</v>
      </c>
      <c r="S85" s="98"/>
      <c r="T85" s="188">
        <f>T86</f>
        <v>335.47499999999997</v>
      </c>
      <c r="U85" s="40"/>
      <c r="V85" s="40"/>
      <c r="W85" s="40"/>
      <c r="X85" s="40"/>
      <c r="Y85" s="40"/>
      <c r="Z85" s="40"/>
      <c r="AA85" s="40"/>
      <c r="AB85" s="40"/>
      <c r="AC85" s="40"/>
      <c r="AD85" s="40"/>
      <c r="AE85" s="40"/>
      <c r="AT85" s="19" t="s">
        <v>76</v>
      </c>
      <c r="AU85" s="19" t="s">
        <v>133</v>
      </c>
      <c r="BK85" s="189">
        <f>BK86</f>
        <v>0</v>
      </c>
    </row>
    <row r="86" s="12" customFormat="1" ht="25.92" customHeight="1">
      <c r="A86" s="12"/>
      <c r="B86" s="190"/>
      <c r="C86" s="191"/>
      <c r="D86" s="192" t="s">
        <v>76</v>
      </c>
      <c r="E86" s="193" t="s">
        <v>159</v>
      </c>
      <c r="F86" s="193" t="s">
        <v>160</v>
      </c>
      <c r="G86" s="191"/>
      <c r="H86" s="191"/>
      <c r="I86" s="194"/>
      <c r="J86" s="195">
        <f>BK86</f>
        <v>0</v>
      </c>
      <c r="K86" s="191"/>
      <c r="L86" s="196"/>
      <c r="M86" s="197"/>
      <c r="N86" s="198"/>
      <c r="O86" s="198"/>
      <c r="P86" s="199">
        <f>P87+P101+P108+P125+P142</f>
        <v>0</v>
      </c>
      <c r="Q86" s="198"/>
      <c r="R86" s="199">
        <f>R87+R101+R108+R125+R142</f>
        <v>1525.2472600000001</v>
      </c>
      <c r="S86" s="198"/>
      <c r="T86" s="200">
        <f>T87+T101+T108+T125+T142</f>
        <v>335.47499999999997</v>
      </c>
      <c r="U86" s="12"/>
      <c r="V86" s="12"/>
      <c r="W86" s="12"/>
      <c r="X86" s="12"/>
      <c r="Y86" s="12"/>
      <c r="Z86" s="12"/>
      <c r="AA86" s="12"/>
      <c r="AB86" s="12"/>
      <c r="AC86" s="12"/>
      <c r="AD86" s="12"/>
      <c r="AE86" s="12"/>
      <c r="AR86" s="201" t="s">
        <v>85</v>
      </c>
      <c r="AT86" s="202" t="s">
        <v>76</v>
      </c>
      <c r="AU86" s="202" t="s">
        <v>77</v>
      </c>
      <c r="AY86" s="201" t="s">
        <v>161</v>
      </c>
      <c r="BK86" s="203">
        <f>BK87+BK101+BK108+BK125+BK142</f>
        <v>0</v>
      </c>
    </row>
    <row r="87" s="12" customFormat="1" ht="22.8" customHeight="1">
      <c r="A87" s="12"/>
      <c r="B87" s="190"/>
      <c r="C87" s="191"/>
      <c r="D87" s="192" t="s">
        <v>76</v>
      </c>
      <c r="E87" s="204" t="s">
        <v>85</v>
      </c>
      <c r="F87" s="204" t="s">
        <v>953</v>
      </c>
      <c r="G87" s="191"/>
      <c r="H87" s="191"/>
      <c r="I87" s="194"/>
      <c r="J87" s="205">
        <f>BK87</f>
        <v>0</v>
      </c>
      <c r="K87" s="191"/>
      <c r="L87" s="196"/>
      <c r="M87" s="197"/>
      <c r="N87" s="198"/>
      <c r="O87" s="198"/>
      <c r="P87" s="199">
        <f>SUM(P88:P100)</f>
        <v>0</v>
      </c>
      <c r="Q87" s="198"/>
      <c r="R87" s="199">
        <f>SUM(R88:R100)</f>
        <v>0</v>
      </c>
      <c r="S87" s="198"/>
      <c r="T87" s="200">
        <f>SUM(T88:T100)</f>
        <v>335.47499999999997</v>
      </c>
      <c r="U87" s="12"/>
      <c r="V87" s="12"/>
      <c r="W87" s="12"/>
      <c r="X87" s="12"/>
      <c r="Y87" s="12"/>
      <c r="Z87" s="12"/>
      <c r="AA87" s="12"/>
      <c r="AB87" s="12"/>
      <c r="AC87" s="12"/>
      <c r="AD87" s="12"/>
      <c r="AE87" s="12"/>
      <c r="AR87" s="201" t="s">
        <v>85</v>
      </c>
      <c r="AT87" s="202" t="s">
        <v>76</v>
      </c>
      <c r="AU87" s="202" t="s">
        <v>85</v>
      </c>
      <c r="AY87" s="201" t="s">
        <v>161</v>
      </c>
      <c r="BK87" s="203">
        <f>SUM(BK88:BK100)</f>
        <v>0</v>
      </c>
    </row>
    <row r="88" s="2" customFormat="1" ht="24.15" customHeight="1">
      <c r="A88" s="40"/>
      <c r="B88" s="41"/>
      <c r="C88" s="206" t="s">
        <v>85</v>
      </c>
      <c r="D88" s="206" t="s">
        <v>163</v>
      </c>
      <c r="E88" s="207" t="s">
        <v>2021</v>
      </c>
      <c r="F88" s="208" t="s">
        <v>2022</v>
      </c>
      <c r="G88" s="209" t="s">
        <v>188</v>
      </c>
      <c r="H88" s="210">
        <v>945</v>
      </c>
      <c r="I88" s="211"/>
      <c r="J88" s="212">
        <f>ROUND(I88*H88,2)</f>
        <v>0</v>
      </c>
      <c r="K88" s="208" t="s">
        <v>167</v>
      </c>
      <c r="L88" s="46"/>
      <c r="M88" s="213" t="s">
        <v>21</v>
      </c>
      <c r="N88" s="214" t="s">
        <v>48</v>
      </c>
      <c r="O88" s="86"/>
      <c r="P88" s="215">
        <f>O88*H88</f>
        <v>0</v>
      </c>
      <c r="Q88" s="215">
        <v>0</v>
      </c>
      <c r="R88" s="215">
        <f>Q88*H88</f>
        <v>0</v>
      </c>
      <c r="S88" s="215">
        <v>0.35499999999999998</v>
      </c>
      <c r="T88" s="216">
        <f>S88*H88</f>
        <v>335.47499999999997</v>
      </c>
      <c r="U88" s="40"/>
      <c r="V88" s="40"/>
      <c r="W88" s="40"/>
      <c r="X88" s="40"/>
      <c r="Y88" s="40"/>
      <c r="Z88" s="40"/>
      <c r="AA88" s="40"/>
      <c r="AB88" s="40"/>
      <c r="AC88" s="40"/>
      <c r="AD88" s="40"/>
      <c r="AE88" s="40"/>
      <c r="AR88" s="217" t="s">
        <v>168</v>
      </c>
      <c r="AT88" s="217" t="s">
        <v>163</v>
      </c>
      <c r="AU88" s="217" t="s">
        <v>87</v>
      </c>
      <c r="AY88" s="19" t="s">
        <v>161</v>
      </c>
      <c r="BE88" s="218">
        <f>IF(N88="základní",J88,0)</f>
        <v>0</v>
      </c>
      <c r="BF88" s="218">
        <f>IF(N88="snížená",J88,0)</f>
        <v>0</v>
      </c>
      <c r="BG88" s="218">
        <f>IF(N88="zákl. přenesená",J88,0)</f>
        <v>0</v>
      </c>
      <c r="BH88" s="218">
        <f>IF(N88="sníž. přenesená",J88,0)</f>
        <v>0</v>
      </c>
      <c r="BI88" s="218">
        <f>IF(N88="nulová",J88,0)</f>
        <v>0</v>
      </c>
      <c r="BJ88" s="19" t="s">
        <v>85</v>
      </c>
      <c r="BK88" s="218">
        <f>ROUND(I88*H88,2)</f>
        <v>0</v>
      </c>
      <c r="BL88" s="19" t="s">
        <v>168</v>
      </c>
      <c r="BM88" s="217" t="s">
        <v>2023</v>
      </c>
    </row>
    <row r="89" s="2" customFormat="1">
      <c r="A89" s="40"/>
      <c r="B89" s="41"/>
      <c r="C89" s="42"/>
      <c r="D89" s="219" t="s">
        <v>170</v>
      </c>
      <c r="E89" s="42"/>
      <c r="F89" s="220" t="s">
        <v>2024</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170</v>
      </c>
      <c r="AU89" s="19" t="s">
        <v>87</v>
      </c>
    </row>
    <row r="90" s="2" customFormat="1">
      <c r="A90" s="40"/>
      <c r="B90" s="41"/>
      <c r="C90" s="42"/>
      <c r="D90" s="224" t="s">
        <v>172</v>
      </c>
      <c r="E90" s="42"/>
      <c r="F90" s="225" t="s">
        <v>2025</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172</v>
      </c>
      <c r="AU90" s="19" t="s">
        <v>87</v>
      </c>
    </row>
    <row r="91" s="13" customFormat="1">
      <c r="A91" s="13"/>
      <c r="B91" s="226"/>
      <c r="C91" s="227"/>
      <c r="D91" s="224" t="s">
        <v>174</v>
      </c>
      <c r="E91" s="228" t="s">
        <v>21</v>
      </c>
      <c r="F91" s="229" t="s">
        <v>2026</v>
      </c>
      <c r="G91" s="227"/>
      <c r="H91" s="230">
        <v>945</v>
      </c>
      <c r="I91" s="231"/>
      <c r="J91" s="227"/>
      <c r="K91" s="227"/>
      <c r="L91" s="232"/>
      <c r="M91" s="233"/>
      <c r="N91" s="234"/>
      <c r="O91" s="234"/>
      <c r="P91" s="234"/>
      <c r="Q91" s="234"/>
      <c r="R91" s="234"/>
      <c r="S91" s="234"/>
      <c r="T91" s="235"/>
      <c r="U91" s="13"/>
      <c r="V91" s="13"/>
      <c r="W91" s="13"/>
      <c r="X91" s="13"/>
      <c r="Y91" s="13"/>
      <c r="Z91" s="13"/>
      <c r="AA91" s="13"/>
      <c r="AB91" s="13"/>
      <c r="AC91" s="13"/>
      <c r="AD91" s="13"/>
      <c r="AE91" s="13"/>
      <c r="AT91" s="236" t="s">
        <v>174</v>
      </c>
      <c r="AU91" s="236" t="s">
        <v>87</v>
      </c>
      <c r="AV91" s="13" t="s">
        <v>87</v>
      </c>
      <c r="AW91" s="13" t="s">
        <v>38</v>
      </c>
      <c r="AX91" s="13" t="s">
        <v>85</v>
      </c>
      <c r="AY91" s="236" t="s">
        <v>161</v>
      </c>
    </row>
    <row r="92" s="2" customFormat="1" ht="16.5" customHeight="1">
      <c r="A92" s="40"/>
      <c r="B92" s="41"/>
      <c r="C92" s="206" t="s">
        <v>87</v>
      </c>
      <c r="D92" s="206" t="s">
        <v>163</v>
      </c>
      <c r="E92" s="207" t="s">
        <v>1467</v>
      </c>
      <c r="F92" s="208" t="s">
        <v>1468</v>
      </c>
      <c r="G92" s="209" t="s">
        <v>188</v>
      </c>
      <c r="H92" s="210">
        <v>1323</v>
      </c>
      <c r="I92" s="211"/>
      <c r="J92" s="212">
        <f>ROUND(I92*H92,2)</f>
        <v>0</v>
      </c>
      <c r="K92" s="208" t="s">
        <v>167</v>
      </c>
      <c r="L92" s="46"/>
      <c r="M92" s="213" t="s">
        <v>21</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168</v>
      </c>
      <c r="AT92" s="217" t="s">
        <v>163</v>
      </c>
      <c r="AU92" s="217" t="s">
        <v>87</v>
      </c>
      <c r="AY92" s="19" t="s">
        <v>161</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168</v>
      </c>
      <c r="BM92" s="217" t="s">
        <v>2027</v>
      </c>
    </row>
    <row r="93" s="2" customFormat="1">
      <c r="A93" s="40"/>
      <c r="B93" s="41"/>
      <c r="C93" s="42"/>
      <c r="D93" s="219" t="s">
        <v>170</v>
      </c>
      <c r="E93" s="42"/>
      <c r="F93" s="220" t="s">
        <v>1470</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170</v>
      </c>
      <c r="AU93" s="19" t="s">
        <v>87</v>
      </c>
    </row>
    <row r="94" s="2" customFormat="1">
      <c r="A94" s="40"/>
      <c r="B94" s="41"/>
      <c r="C94" s="42"/>
      <c r="D94" s="224" t="s">
        <v>172</v>
      </c>
      <c r="E94" s="42"/>
      <c r="F94" s="225" t="s">
        <v>1471</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172</v>
      </c>
      <c r="AU94" s="19" t="s">
        <v>87</v>
      </c>
    </row>
    <row r="95" s="2" customFormat="1">
      <c r="A95" s="40"/>
      <c r="B95" s="41"/>
      <c r="C95" s="42"/>
      <c r="D95" s="224" t="s">
        <v>183</v>
      </c>
      <c r="E95" s="42"/>
      <c r="F95" s="225" t="s">
        <v>2028</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183</v>
      </c>
      <c r="AU95" s="19" t="s">
        <v>87</v>
      </c>
    </row>
    <row r="96" s="13" customFormat="1">
      <c r="A96" s="13"/>
      <c r="B96" s="226"/>
      <c r="C96" s="227"/>
      <c r="D96" s="224" t="s">
        <v>174</v>
      </c>
      <c r="E96" s="228" t="s">
        <v>21</v>
      </c>
      <c r="F96" s="229" t="s">
        <v>2029</v>
      </c>
      <c r="G96" s="227"/>
      <c r="H96" s="230">
        <v>1323</v>
      </c>
      <c r="I96" s="231"/>
      <c r="J96" s="227"/>
      <c r="K96" s="227"/>
      <c r="L96" s="232"/>
      <c r="M96" s="233"/>
      <c r="N96" s="234"/>
      <c r="O96" s="234"/>
      <c r="P96" s="234"/>
      <c r="Q96" s="234"/>
      <c r="R96" s="234"/>
      <c r="S96" s="234"/>
      <c r="T96" s="235"/>
      <c r="U96" s="13"/>
      <c r="V96" s="13"/>
      <c r="W96" s="13"/>
      <c r="X96" s="13"/>
      <c r="Y96" s="13"/>
      <c r="Z96" s="13"/>
      <c r="AA96" s="13"/>
      <c r="AB96" s="13"/>
      <c r="AC96" s="13"/>
      <c r="AD96" s="13"/>
      <c r="AE96" s="13"/>
      <c r="AT96" s="236" t="s">
        <v>174</v>
      </c>
      <c r="AU96" s="236" t="s">
        <v>87</v>
      </c>
      <c r="AV96" s="13" t="s">
        <v>87</v>
      </c>
      <c r="AW96" s="13" t="s">
        <v>38</v>
      </c>
      <c r="AX96" s="13" t="s">
        <v>85</v>
      </c>
      <c r="AY96" s="236" t="s">
        <v>161</v>
      </c>
    </row>
    <row r="97" s="2" customFormat="1" ht="21.75" customHeight="1">
      <c r="A97" s="40"/>
      <c r="B97" s="41"/>
      <c r="C97" s="206" t="s">
        <v>185</v>
      </c>
      <c r="D97" s="206" t="s">
        <v>163</v>
      </c>
      <c r="E97" s="207" t="s">
        <v>2030</v>
      </c>
      <c r="F97" s="208" t="s">
        <v>2031</v>
      </c>
      <c r="G97" s="209" t="s">
        <v>188</v>
      </c>
      <c r="H97" s="210">
        <v>1323</v>
      </c>
      <c r="I97" s="211"/>
      <c r="J97" s="212">
        <f>ROUND(I97*H97,2)</f>
        <v>0</v>
      </c>
      <c r="K97" s="208" t="s">
        <v>167</v>
      </c>
      <c r="L97" s="46"/>
      <c r="M97" s="213" t="s">
        <v>21</v>
      </c>
      <c r="N97" s="214" t="s">
        <v>48</v>
      </c>
      <c r="O97" s="86"/>
      <c r="P97" s="215">
        <f>O97*H97</f>
        <v>0</v>
      </c>
      <c r="Q97" s="215">
        <v>0</v>
      </c>
      <c r="R97" s="215">
        <f>Q97*H97</f>
        <v>0</v>
      </c>
      <c r="S97" s="215">
        <v>0</v>
      </c>
      <c r="T97" s="216">
        <f>S97*H97</f>
        <v>0</v>
      </c>
      <c r="U97" s="40"/>
      <c r="V97" s="40"/>
      <c r="W97" s="40"/>
      <c r="X97" s="40"/>
      <c r="Y97" s="40"/>
      <c r="Z97" s="40"/>
      <c r="AA97" s="40"/>
      <c r="AB97" s="40"/>
      <c r="AC97" s="40"/>
      <c r="AD97" s="40"/>
      <c r="AE97" s="40"/>
      <c r="AR97" s="217" t="s">
        <v>168</v>
      </c>
      <c r="AT97" s="217" t="s">
        <v>163</v>
      </c>
      <c r="AU97" s="217" t="s">
        <v>87</v>
      </c>
      <c r="AY97" s="19" t="s">
        <v>161</v>
      </c>
      <c r="BE97" s="218">
        <f>IF(N97="základní",J97,0)</f>
        <v>0</v>
      </c>
      <c r="BF97" s="218">
        <f>IF(N97="snížená",J97,0)</f>
        <v>0</v>
      </c>
      <c r="BG97" s="218">
        <f>IF(N97="zákl. přenesená",J97,0)</f>
        <v>0</v>
      </c>
      <c r="BH97" s="218">
        <f>IF(N97="sníž. přenesená",J97,0)</f>
        <v>0</v>
      </c>
      <c r="BI97" s="218">
        <f>IF(N97="nulová",J97,0)</f>
        <v>0</v>
      </c>
      <c r="BJ97" s="19" t="s">
        <v>85</v>
      </c>
      <c r="BK97" s="218">
        <f>ROUND(I97*H97,2)</f>
        <v>0</v>
      </c>
      <c r="BL97" s="19" t="s">
        <v>168</v>
      </c>
      <c r="BM97" s="217" t="s">
        <v>2032</v>
      </c>
    </row>
    <row r="98" s="2" customFormat="1">
      <c r="A98" s="40"/>
      <c r="B98" s="41"/>
      <c r="C98" s="42"/>
      <c r="D98" s="219" t="s">
        <v>170</v>
      </c>
      <c r="E98" s="42"/>
      <c r="F98" s="220" t="s">
        <v>2033</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170</v>
      </c>
      <c r="AU98" s="19" t="s">
        <v>87</v>
      </c>
    </row>
    <row r="99" s="2" customFormat="1">
      <c r="A99" s="40"/>
      <c r="B99" s="41"/>
      <c r="C99" s="42"/>
      <c r="D99" s="224" t="s">
        <v>172</v>
      </c>
      <c r="E99" s="42"/>
      <c r="F99" s="225" t="s">
        <v>2034</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172</v>
      </c>
      <c r="AU99" s="19" t="s">
        <v>87</v>
      </c>
    </row>
    <row r="100" s="13" customFormat="1">
      <c r="A100" s="13"/>
      <c r="B100" s="226"/>
      <c r="C100" s="227"/>
      <c r="D100" s="224" t="s">
        <v>174</v>
      </c>
      <c r="E100" s="228" t="s">
        <v>21</v>
      </c>
      <c r="F100" s="229" t="s">
        <v>2035</v>
      </c>
      <c r="G100" s="227"/>
      <c r="H100" s="230">
        <v>1323</v>
      </c>
      <c r="I100" s="231"/>
      <c r="J100" s="227"/>
      <c r="K100" s="227"/>
      <c r="L100" s="232"/>
      <c r="M100" s="233"/>
      <c r="N100" s="234"/>
      <c r="O100" s="234"/>
      <c r="P100" s="234"/>
      <c r="Q100" s="234"/>
      <c r="R100" s="234"/>
      <c r="S100" s="234"/>
      <c r="T100" s="235"/>
      <c r="U100" s="13"/>
      <c r="V100" s="13"/>
      <c r="W100" s="13"/>
      <c r="X100" s="13"/>
      <c r="Y100" s="13"/>
      <c r="Z100" s="13"/>
      <c r="AA100" s="13"/>
      <c r="AB100" s="13"/>
      <c r="AC100" s="13"/>
      <c r="AD100" s="13"/>
      <c r="AE100" s="13"/>
      <c r="AT100" s="236" t="s">
        <v>174</v>
      </c>
      <c r="AU100" s="236" t="s">
        <v>87</v>
      </c>
      <c r="AV100" s="13" t="s">
        <v>87</v>
      </c>
      <c r="AW100" s="13" t="s">
        <v>38</v>
      </c>
      <c r="AX100" s="13" t="s">
        <v>85</v>
      </c>
      <c r="AY100" s="236" t="s">
        <v>161</v>
      </c>
    </row>
    <row r="101" s="12" customFormat="1" ht="22.8" customHeight="1">
      <c r="A101" s="12"/>
      <c r="B101" s="190"/>
      <c r="C101" s="191"/>
      <c r="D101" s="192" t="s">
        <v>76</v>
      </c>
      <c r="E101" s="204" t="s">
        <v>87</v>
      </c>
      <c r="F101" s="204" t="s">
        <v>162</v>
      </c>
      <c r="G101" s="191"/>
      <c r="H101" s="191"/>
      <c r="I101" s="194"/>
      <c r="J101" s="205">
        <f>BK101</f>
        <v>0</v>
      </c>
      <c r="K101" s="191"/>
      <c r="L101" s="196"/>
      <c r="M101" s="197"/>
      <c r="N101" s="198"/>
      <c r="O101" s="198"/>
      <c r="P101" s="199">
        <f>SUM(P102:P107)</f>
        <v>0</v>
      </c>
      <c r="Q101" s="198"/>
      <c r="R101" s="199">
        <f>SUM(R102:R107)</f>
        <v>599.75999999999999</v>
      </c>
      <c r="S101" s="198"/>
      <c r="T101" s="200">
        <f>SUM(T102:T107)</f>
        <v>0</v>
      </c>
      <c r="U101" s="12"/>
      <c r="V101" s="12"/>
      <c r="W101" s="12"/>
      <c r="X101" s="12"/>
      <c r="Y101" s="12"/>
      <c r="Z101" s="12"/>
      <c r="AA101" s="12"/>
      <c r="AB101" s="12"/>
      <c r="AC101" s="12"/>
      <c r="AD101" s="12"/>
      <c r="AE101" s="12"/>
      <c r="AR101" s="201" t="s">
        <v>85</v>
      </c>
      <c r="AT101" s="202" t="s">
        <v>76</v>
      </c>
      <c r="AU101" s="202" t="s">
        <v>85</v>
      </c>
      <c r="AY101" s="201" t="s">
        <v>161</v>
      </c>
      <c r="BK101" s="203">
        <f>SUM(BK102:BK107)</f>
        <v>0</v>
      </c>
    </row>
    <row r="102" s="2" customFormat="1" ht="16.5" customHeight="1">
      <c r="A102" s="40"/>
      <c r="B102" s="41"/>
      <c r="C102" s="206" t="s">
        <v>168</v>
      </c>
      <c r="D102" s="206" t="s">
        <v>163</v>
      </c>
      <c r="E102" s="207" t="s">
        <v>2036</v>
      </c>
      <c r="F102" s="208" t="s">
        <v>2037</v>
      </c>
      <c r="G102" s="209" t="s">
        <v>188</v>
      </c>
      <c r="H102" s="210">
        <v>945</v>
      </c>
      <c r="I102" s="211"/>
      <c r="J102" s="212">
        <f>ROUND(I102*H102,2)</f>
        <v>0</v>
      </c>
      <c r="K102" s="208" t="s">
        <v>167</v>
      </c>
      <c r="L102" s="46"/>
      <c r="M102" s="213" t="s">
        <v>21</v>
      </c>
      <c r="N102" s="214" t="s">
        <v>48</v>
      </c>
      <c r="O102" s="86"/>
      <c r="P102" s="215">
        <f>O102*H102</f>
        <v>0</v>
      </c>
      <c r="Q102" s="215">
        <v>0.108</v>
      </c>
      <c r="R102" s="215">
        <f>Q102*H102</f>
        <v>102.06</v>
      </c>
      <c r="S102" s="215">
        <v>0</v>
      </c>
      <c r="T102" s="216">
        <f>S102*H102</f>
        <v>0</v>
      </c>
      <c r="U102" s="40"/>
      <c r="V102" s="40"/>
      <c r="W102" s="40"/>
      <c r="X102" s="40"/>
      <c r="Y102" s="40"/>
      <c r="Z102" s="40"/>
      <c r="AA102" s="40"/>
      <c r="AB102" s="40"/>
      <c r="AC102" s="40"/>
      <c r="AD102" s="40"/>
      <c r="AE102" s="40"/>
      <c r="AR102" s="217" t="s">
        <v>168</v>
      </c>
      <c r="AT102" s="217" t="s">
        <v>163</v>
      </c>
      <c r="AU102" s="217" t="s">
        <v>87</v>
      </c>
      <c r="AY102" s="19" t="s">
        <v>161</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168</v>
      </c>
      <c r="BM102" s="217" t="s">
        <v>2038</v>
      </c>
    </row>
    <row r="103" s="2" customFormat="1">
      <c r="A103" s="40"/>
      <c r="B103" s="41"/>
      <c r="C103" s="42"/>
      <c r="D103" s="219" t="s">
        <v>170</v>
      </c>
      <c r="E103" s="42"/>
      <c r="F103" s="220" t="s">
        <v>2039</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170</v>
      </c>
      <c r="AU103" s="19" t="s">
        <v>87</v>
      </c>
    </row>
    <row r="104" s="2" customFormat="1">
      <c r="A104" s="40"/>
      <c r="B104" s="41"/>
      <c r="C104" s="42"/>
      <c r="D104" s="224" t="s">
        <v>172</v>
      </c>
      <c r="E104" s="42"/>
      <c r="F104" s="225" t="s">
        <v>2040</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172</v>
      </c>
      <c r="AU104" s="19" t="s">
        <v>87</v>
      </c>
    </row>
    <row r="105" s="13" customFormat="1">
      <c r="A105" s="13"/>
      <c r="B105" s="226"/>
      <c r="C105" s="227"/>
      <c r="D105" s="224" t="s">
        <v>174</v>
      </c>
      <c r="E105" s="228" t="s">
        <v>21</v>
      </c>
      <c r="F105" s="229" t="s">
        <v>2026</v>
      </c>
      <c r="G105" s="227"/>
      <c r="H105" s="230">
        <v>945</v>
      </c>
      <c r="I105" s="231"/>
      <c r="J105" s="227"/>
      <c r="K105" s="227"/>
      <c r="L105" s="232"/>
      <c r="M105" s="233"/>
      <c r="N105" s="234"/>
      <c r="O105" s="234"/>
      <c r="P105" s="234"/>
      <c r="Q105" s="234"/>
      <c r="R105" s="234"/>
      <c r="S105" s="234"/>
      <c r="T105" s="235"/>
      <c r="U105" s="13"/>
      <c r="V105" s="13"/>
      <c r="W105" s="13"/>
      <c r="X105" s="13"/>
      <c r="Y105" s="13"/>
      <c r="Z105" s="13"/>
      <c r="AA105" s="13"/>
      <c r="AB105" s="13"/>
      <c r="AC105" s="13"/>
      <c r="AD105" s="13"/>
      <c r="AE105" s="13"/>
      <c r="AT105" s="236" t="s">
        <v>174</v>
      </c>
      <c r="AU105" s="236" t="s">
        <v>87</v>
      </c>
      <c r="AV105" s="13" t="s">
        <v>87</v>
      </c>
      <c r="AW105" s="13" t="s">
        <v>38</v>
      </c>
      <c r="AX105" s="13" t="s">
        <v>85</v>
      </c>
      <c r="AY105" s="236" t="s">
        <v>161</v>
      </c>
    </row>
    <row r="106" s="2" customFormat="1" ht="16.5" customHeight="1">
      <c r="A106" s="40"/>
      <c r="B106" s="41"/>
      <c r="C106" s="248" t="s">
        <v>198</v>
      </c>
      <c r="D106" s="248" t="s">
        <v>178</v>
      </c>
      <c r="E106" s="249" t="s">
        <v>2041</v>
      </c>
      <c r="F106" s="250" t="s">
        <v>2042</v>
      </c>
      <c r="G106" s="251" t="s">
        <v>232</v>
      </c>
      <c r="H106" s="252">
        <v>210</v>
      </c>
      <c r="I106" s="253"/>
      <c r="J106" s="254">
        <f>ROUND(I106*H106,2)</f>
        <v>0</v>
      </c>
      <c r="K106" s="250" t="s">
        <v>21</v>
      </c>
      <c r="L106" s="255"/>
      <c r="M106" s="256" t="s">
        <v>21</v>
      </c>
      <c r="N106" s="257" t="s">
        <v>48</v>
      </c>
      <c r="O106" s="86"/>
      <c r="P106" s="215">
        <f>O106*H106</f>
        <v>0</v>
      </c>
      <c r="Q106" s="215">
        <v>2.3700000000000001</v>
      </c>
      <c r="R106" s="215">
        <f>Q106*H106</f>
        <v>497.70000000000005</v>
      </c>
      <c r="S106" s="215">
        <v>0</v>
      </c>
      <c r="T106" s="216">
        <f>S106*H106</f>
        <v>0</v>
      </c>
      <c r="U106" s="40"/>
      <c r="V106" s="40"/>
      <c r="W106" s="40"/>
      <c r="X106" s="40"/>
      <c r="Y106" s="40"/>
      <c r="Z106" s="40"/>
      <c r="AA106" s="40"/>
      <c r="AB106" s="40"/>
      <c r="AC106" s="40"/>
      <c r="AD106" s="40"/>
      <c r="AE106" s="40"/>
      <c r="AR106" s="217" t="s">
        <v>181</v>
      </c>
      <c r="AT106" s="217" t="s">
        <v>178</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168</v>
      </c>
      <c r="BM106" s="217" t="s">
        <v>2043</v>
      </c>
    </row>
    <row r="107" s="13" customFormat="1">
      <c r="A107" s="13"/>
      <c r="B107" s="226"/>
      <c r="C107" s="227"/>
      <c r="D107" s="224" t="s">
        <v>174</v>
      </c>
      <c r="E107" s="228" t="s">
        <v>21</v>
      </c>
      <c r="F107" s="229" t="s">
        <v>2044</v>
      </c>
      <c r="G107" s="227"/>
      <c r="H107" s="230">
        <v>210</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174</v>
      </c>
      <c r="AU107" s="236" t="s">
        <v>87</v>
      </c>
      <c r="AV107" s="13" t="s">
        <v>87</v>
      </c>
      <c r="AW107" s="13" t="s">
        <v>38</v>
      </c>
      <c r="AX107" s="13" t="s">
        <v>85</v>
      </c>
      <c r="AY107" s="236" t="s">
        <v>161</v>
      </c>
    </row>
    <row r="108" s="12" customFormat="1" ht="22.8" customHeight="1">
      <c r="A108" s="12"/>
      <c r="B108" s="190"/>
      <c r="C108" s="191"/>
      <c r="D108" s="192" t="s">
        <v>76</v>
      </c>
      <c r="E108" s="204" t="s">
        <v>198</v>
      </c>
      <c r="F108" s="204" t="s">
        <v>2045</v>
      </c>
      <c r="G108" s="191"/>
      <c r="H108" s="191"/>
      <c r="I108" s="194"/>
      <c r="J108" s="205">
        <f>BK108</f>
        <v>0</v>
      </c>
      <c r="K108" s="191"/>
      <c r="L108" s="196"/>
      <c r="M108" s="197"/>
      <c r="N108" s="198"/>
      <c r="O108" s="198"/>
      <c r="P108" s="199">
        <f>SUM(P109:P124)</f>
        <v>0</v>
      </c>
      <c r="Q108" s="198"/>
      <c r="R108" s="199">
        <f>SUM(R109:R124)</f>
        <v>497.26114000000001</v>
      </c>
      <c r="S108" s="198"/>
      <c r="T108" s="200">
        <f>SUM(T109:T124)</f>
        <v>0</v>
      </c>
      <c r="U108" s="12"/>
      <c r="V108" s="12"/>
      <c r="W108" s="12"/>
      <c r="X108" s="12"/>
      <c r="Y108" s="12"/>
      <c r="Z108" s="12"/>
      <c r="AA108" s="12"/>
      <c r="AB108" s="12"/>
      <c r="AC108" s="12"/>
      <c r="AD108" s="12"/>
      <c r="AE108" s="12"/>
      <c r="AR108" s="201" t="s">
        <v>85</v>
      </c>
      <c r="AT108" s="202" t="s">
        <v>76</v>
      </c>
      <c r="AU108" s="202" t="s">
        <v>85</v>
      </c>
      <c r="AY108" s="201" t="s">
        <v>161</v>
      </c>
      <c r="BK108" s="203">
        <f>SUM(BK109:BK124)</f>
        <v>0</v>
      </c>
    </row>
    <row r="109" s="2" customFormat="1" ht="37.8" customHeight="1">
      <c r="A109" s="40"/>
      <c r="B109" s="41"/>
      <c r="C109" s="206" t="s">
        <v>216</v>
      </c>
      <c r="D109" s="206" t="s">
        <v>163</v>
      </c>
      <c r="E109" s="207" t="s">
        <v>2046</v>
      </c>
      <c r="F109" s="208" t="s">
        <v>2047</v>
      </c>
      <c r="G109" s="209" t="s">
        <v>188</v>
      </c>
      <c r="H109" s="210">
        <v>1323</v>
      </c>
      <c r="I109" s="211"/>
      <c r="J109" s="212">
        <f>ROUND(I109*H109,2)</f>
        <v>0</v>
      </c>
      <c r="K109" s="208" t="s">
        <v>167</v>
      </c>
      <c r="L109" s="46"/>
      <c r="M109" s="213" t="s">
        <v>21</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168</v>
      </c>
      <c r="AT109" s="217" t="s">
        <v>163</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168</v>
      </c>
      <c r="BM109" s="217" t="s">
        <v>2048</v>
      </c>
    </row>
    <row r="110" s="2" customFormat="1">
      <c r="A110" s="40"/>
      <c r="B110" s="41"/>
      <c r="C110" s="42"/>
      <c r="D110" s="219" t="s">
        <v>170</v>
      </c>
      <c r="E110" s="42"/>
      <c r="F110" s="220" t="s">
        <v>2049</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170</v>
      </c>
      <c r="AU110" s="19" t="s">
        <v>87</v>
      </c>
    </row>
    <row r="111" s="2" customFormat="1">
      <c r="A111" s="40"/>
      <c r="B111" s="41"/>
      <c r="C111" s="42"/>
      <c r="D111" s="224" t="s">
        <v>172</v>
      </c>
      <c r="E111" s="42"/>
      <c r="F111" s="225" t="s">
        <v>2050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172</v>
      </c>
      <c r="AU111" s="19" t="s">
        <v>87</v>
      </c>
    </row>
    <row r="112" s="13" customFormat="1">
      <c r="A112" s="13"/>
      <c r="B112" s="226"/>
      <c r="C112" s="227"/>
      <c r="D112" s="224" t="s">
        <v>174</v>
      </c>
      <c r="E112" s="228" t="s">
        <v>21</v>
      </c>
      <c r="F112" s="229" t="s">
        <v>2051</v>
      </c>
      <c r="G112" s="227"/>
      <c r="H112" s="230">
        <v>1323</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174</v>
      </c>
      <c r="AU112" s="236" t="s">
        <v>87</v>
      </c>
      <c r="AV112" s="13" t="s">
        <v>87</v>
      </c>
      <c r="AW112" s="13" t="s">
        <v>38</v>
      </c>
      <c r="AX112" s="13" t="s">
        <v>85</v>
      </c>
      <c r="AY112" s="236" t="s">
        <v>161</v>
      </c>
    </row>
    <row r="113" s="2" customFormat="1" ht="16.5" customHeight="1">
      <c r="A113" s="40"/>
      <c r="B113" s="41"/>
      <c r="C113" s="248" t="s">
        <v>221</v>
      </c>
      <c r="D113" s="248" t="s">
        <v>178</v>
      </c>
      <c r="E113" s="249" t="s">
        <v>1460</v>
      </c>
      <c r="F113" s="250" t="s">
        <v>1461</v>
      </c>
      <c r="G113" s="251" t="s">
        <v>166</v>
      </c>
      <c r="H113" s="252">
        <v>34.728999999999999</v>
      </c>
      <c r="I113" s="253"/>
      <c r="J113" s="254">
        <f>ROUND(I113*H113,2)</f>
        <v>0</v>
      </c>
      <c r="K113" s="250" t="s">
        <v>167</v>
      </c>
      <c r="L113" s="255"/>
      <c r="M113" s="256" t="s">
        <v>21</v>
      </c>
      <c r="N113" s="257" t="s">
        <v>48</v>
      </c>
      <c r="O113" s="86"/>
      <c r="P113" s="215">
        <f>O113*H113</f>
        <v>0</v>
      </c>
      <c r="Q113" s="215">
        <v>1</v>
      </c>
      <c r="R113" s="215">
        <f>Q113*H113</f>
        <v>34.728999999999999</v>
      </c>
      <c r="S113" s="215">
        <v>0</v>
      </c>
      <c r="T113" s="216">
        <f>S113*H113</f>
        <v>0</v>
      </c>
      <c r="U113" s="40"/>
      <c r="V113" s="40"/>
      <c r="W113" s="40"/>
      <c r="X113" s="40"/>
      <c r="Y113" s="40"/>
      <c r="Z113" s="40"/>
      <c r="AA113" s="40"/>
      <c r="AB113" s="40"/>
      <c r="AC113" s="40"/>
      <c r="AD113" s="40"/>
      <c r="AE113" s="40"/>
      <c r="AR113" s="217" t="s">
        <v>181</v>
      </c>
      <c r="AT113" s="217" t="s">
        <v>178</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168</v>
      </c>
      <c r="BM113" s="217" t="s">
        <v>2052</v>
      </c>
    </row>
    <row r="114" s="13" customFormat="1">
      <c r="A114" s="13"/>
      <c r="B114" s="226"/>
      <c r="C114" s="227"/>
      <c r="D114" s="224" t="s">
        <v>174</v>
      </c>
      <c r="E114" s="228" t="s">
        <v>21</v>
      </c>
      <c r="F114" s="229" t="s">
        <v>2053</v>
      </c>
      <c r="G114" s="227"/>
      <c r="H114" s="230">
        <v>34.728999999999999</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174</v>
      </c>
      <c r="AU114" s="236" t="s">
        <v>87</v>
      </c>
      <c r="AV114" s="13" t="s">
        <v>87</v>
      </c>
      <c r="AW114" s="13" t="s">
        <v>38</v>
      </c>
      <c r="AX114" s="13" t="s">
        <v>85</v>
      </c>
      <c r="AY114" s="236" t="s">
        <v>161</v>
      </c>
    </row>
    <row r="115" s="2" customFormat="1" ht="37.8" customHeight="1">
      <c r="A115" s="40"/>
      <c r="B115" s="41"/>
      <c r="C115" s="206" t="s">
        <v>181</v>
      </c>
      <c r="D115" s="206" t="s">
        <v>163</v>
      </c>
      <c r="E115" s="207" t="s">
        <v>2054</v>
      </c>
      <c r="F115" s="208" t="s">
        <v>2055</v>
      </c>
      <c r="G115" s="209" t="s">
        <v>188</v>
      </c>
      <c r="H115" s="210">
        <v>2646</v>
      </c>
      <c r="I115" s="211"/>
      <c r="J115" s="212">
        <f>ROUND(I115*H115,2)</f>
        <v>0</v>
      </c>
      <c r="K115" s="208" t="s">
        <v>167</v>
      </c>
      <c r="L115" s="46"/>
      <c r="M115" s="213" t="s">
        <v>21</v>
      </c>
      <c r="N115" s="214" t="s">
        <v>48</v>
      </c>
      <c r="O115" s="86"/>
      <c r="P115" s="215">
        <f>O115*H115</f>
        <v>0</v>
      </c>
      <c r="Q115" s="215">
        <v>0.059089999999999997</v>
      </c>
      <c r="R115" s="215">
        <f>Q115*H115</f>
        <v>156.35213999999999</v>
      </c>
      <c r="S115" s="215">
        <v>0</v>
      </c>
      <c r="T115" s="216">
        <f>S115*H115</f>
        <v>0</v>
      </c>
      <c r="U115" s="40"/>
      <c r="V115" s="40"/>
      <c r="W115" s="40"/>
      <c r="X115" s="40"/>
      <c r="Y115" s="40"/>
      <c r="Z115" s="40"/>
      <c r="AA115" s="40"/>
      <c r="AB115" s="40"/>
      <c r="AC115" s="40"/>
      <c r="AD115" s="40"/>
      <c r="AE115" s="40"/>
      <c r="AR115" s="217" t="s">
        <v>168</v>
      </c>
      <c r="AT115" s="217" t="s">
        <v>163</v>
      </c>
      <c r="AU115" s="217" t="s">
        <v>87</v>
      </c>
      <c r="AY115" s="19" t="s">
        <v>161</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168</v>
      </c>
      <c r="BM115" s="217" t="s">
        <v>2056</v>
      </c>
    </row>
    <row r="116" s="2" customFormat="1">
      <c r="A116" s="40"/>
      <c r="B116" s="41"/>
      <c r="C116" s="42"/>
      <c r="D116" s="219" t="s">
        <v>170</v>
      </c>
      <c r="E116" s="42"/>
      <c r="F116" s="220" t="s">
        <v>2057</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170</v>
      </c>
      <c r="AU116" s="19" t="s">
        <v>87</v>
      </c>
    </row>
    <row r="117" s="2" customFormat="1">
      <c r="A117" s="40"/>
      <c r="B117" s="41"/>
      <c r="C117" s="42"/>
      <c r="D117" s="224" t="s">
        <v>172</v>
      </c>
      <c r="E117" s="42"/>
      <c r="F117" s="225" t="s">
        <v>2058</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172</v>
      </c>
      <c r="AU117" s="19" t="s">
        <v>87</v>
      </c>
    </row>
    <row r="118" s="13" customFormat="1">
      <c r="A118" s="13"/>
      <c r="B118" s="226"/>
      <c r="C118" s="227"/>
      <c r="D118" s="224" t="s">
        <v>174</v>
      </c>
      <c r="E118" s="228" t="s">
        <v>21</v>
      </c>
      <c r="F118" s="229" t="s">
        <v>2059</v>
      </c>
      <c r="G118" s="227"/>
      <c r="H118" s="230">
        <v>2646</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174</v>
      </c>
      <c r="AU118" s="236" t="s">
        <v>87</v>
      </c>
      <c r="AV118" s="13" t="s">
        <v>87</v>
      </c>
      <c r="AW118" s="13" t="s">
        <v>38</v>
      </c>
      <c r="AX118" s="13" t="s">
        <v>85</v>
      </c>
      <c r="AY118" s="236" t="s">
        <v>161</v>
      </c>
    </row>
    <row r="119" s="2" customFormat="1" ht="16.5" customHeight="1">
      <c r="A119" s="40"/>
      <c r="B119" s="41"/>
      <c r="C119" s="206" t="s">
        <v>229</v>
      </c>
      <c r="D119" s="206" t="s">
        <v>163</v>
      </c>
      <c r="E119" s="207" t="s">
        <v>2060</v>
      </c>
      <c r="F119" s="208" t="s">
        <v>2061</v>
      </c>
      <c r="G119" s="209" t="s">
        <v>956</v>
      </c>
      <c r="H119" s="210">
        <v>170.09999999999999</v>
      </c>
      <c r="I119" s="211"/>
      <c r="J119" s="212">
        <f>ROUND(I119*H119,2)</f>
        <v>0</v>
      </c>
      <c r="K119" s="208" t="s">
        <v>167</v>
      </c>
      <c r="L119" s="46"/>
      <c r="M119" s="213" t="s">
        <v>21</v>
      </c>
      <c r="N119" s="214"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168</v>
      </c>
      <c r="AT119" s="217" t="s">
        <v>163</v>
      </c>
      <c r="AU119" s="217" t="s">
        <v>87</v>
      </c>
      <c r="AY119" s="19" t="s">
        <v>161</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168</v>
      </c>
      <c r="BM119" s="217" t="s">
        <v>2062</v>
      </c>
    </row>
    <row r="120" s="2" customFormat="1">
      <c r="A120" s="40"/>
      <c r="B120" s="41"/>
      <c r="C120" s="42"/>
      <c r="D120" s="219" t="s">
        <v>170</v>
      </c>
      <c r="E120" s="42"/>
      <c r="F120" s="220" t="s">
        <v>2063</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170</v>
      </c>
      <c r="AU120" s="19" t="s">
        <v>87</v>
      </c>
    </row>
    <row r="121" s="2" customFormat="1">
      <c r="A121" s="40"/>
      <c r="B121" s="41"/>
      <c r="C121" s="42"/>
      <c r="D121" s="224" t="s">
        <v>172</v>
      </c>
      <c r="E121" s="42"/>
      <c r="F121" s="225" t="s">
        <v>2064</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172</v>
      </c>
      <c r="AU121" s="19" t="s">
        <v>87</v>
      </c>
    </row>
    <row r="122" s="13" customFormat="1">
      <c r="A122" s="13"/>
      <c r="B122" s="226"/>
      <c r="C122" s="227"/>
      <c r="D122" s="224" t="s">
        <v>174</v>
      </c>
      <c r="E122" s="228" t="s">
        <v>21</v>
      </c>
      <c r="F122" s="229" t="s">
        <v>2065</v>
      </c>
      <c r="G122" s="227"/>
      <c r="H122" s="230">
        <v>170.09999999999999</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174</v>
      </c>
      <c r="AU122" s="236" t="s">
        <v>87</v>
      </c>
      <c r="AV122" s="13" t="s">
        <v>87</v>
      </c>
      <c r="AW122" s="13" t="s">
        <v>38</v>
      </c>
      <c r="AX122" s="13" t="s">
        <v>85</v>
      </c>
      <c r="AY122" s="236" t="s">
        <v>161</v>
      </c>
    </row>
    <row r="123" s="2" customFormat="1" ht="16.5" customHeight="1">
      <c r="A123" s="40"/>
      <c r="B123" s="41"/>
      <c r="C123" s="248" t="s">
        <v>235</v>
      </c>
      <c r="D123" s="248" t="s">
        <v>178</v>
      </c>
      <c r="E123" s="249" t="s">
        <v>2066</v>
      </c>
      <c r="F123" s="250" t="s">
        <v>2067</v>
      </c>
      <c r="G123" s="251" t="s">
        <v>166</v>
      </c>
      <c r="H123" s="252">
        <v>306.18000000000001</v>
      </c>
      <c r="I123" s="253"/>
      <c r="J123" s="254">
        <f>ROUND(I123*H123,2)</f>
        <v>0</v>
      </c>
      <c r="K123" s="250" t="s">
        <v>167</v>
      </c>
      <c r="L123" s="255"/>
      <c r="M123" s="256" t="s">
        <v>21</v>
      </c>
      <c r="N123" s="257" t="s">
        <v>48</v>
      </c>
      <c r="O123" s="86"/>
      <c r="P123" s="215">
        <f>O123*H123</f>
        <v>0</v>
      </c>
      <c r="Q123" s="215">
        <v>1</v>
      </c>
      <c r="R123" s="215">
        <f>Q123*H123</f>
        <v>306.18000000000001</v>
      </c>
      <c r="S123" s="215">
        <v>0</v>
      </c>
      <c r="T123" s="216">
        <f>S123*H123</f>
        <v>0</v>
      </c>
      <c r="U123" s="40"/>
      <c r="V123" s="40"/>
      <c r="W123" s="40"/>
      <c r="X123" s="40"/>
      <c r="Y123" s="40"/>
      <c r="Z123" s="40"/>
      <c r="AA123" s="40"/>
      <c r="AB123" s="40"/>
      <c r="AC123" s="40"/>
      <c r="AD123" s="40"/>
      <c r="AE123" s="40"/>
      <c r="AR123" s="217" t="s">
        <v>181</v>
      </c>
      <c r="AT123" s="217" t="s">
        <v>178</v>
      </c>
      <c r="AU123" s="217" t="s">
        <v>87</v>
      </c>
      <c r="AY123" s="19" t="s">
        <v>161</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168</v>
      </c>
      <c r="BM123" s="217" t="s">
        <v>2068</v>
      </c>
    </row>
    <row r="124" s="13" customFormat="1">
      <c r="A124" s="13"/>
      <c r="B124" s="226"/>
      <c r="C124" s="227"/>
      <c r="D124" s="224" t="s">
        <v>174</v>
      </c>
      <c r="E124" s="228" t="s">
        <v>21</v>
      </c>
      <c r="F124" s="229" t="s">
        <v>2069</v>
      </c>
      <c r="G124" s="227"/>
      <c r="H124" s="230">
        <v>306.18000000000001</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85</v>
      </c>
      <c r="AY124" s="236" t="s">
        <v>161</v>
      </c>
    </row>
    <row r="125" s="12" customFormat="1" ht="22.8" customHeight="1">
      <c r="A125" s="12"/>
      <c r="B125" s="190"/>
      <c r="C125" s="191"/>
      <c r="D125" s="192" t="s">
        <v>76</v>
      </c>
      <c r="E125" s="204" t="s">
        <v>229</v>
      </c>
      <c r="F125" s="204" t="s">
        <v>393</v>
      </c>
      <c r="G125" s="191"/>
      <c r="H125" s="191"/>
      <c r="I125" s="194"/>
      <c r="J125" s="205">
        <f>BK125</f>
        <v>0</v>
      </c>
      <c r="K125" s="191"/>
      <c r="L125" s="196"/>
      <c r="M125" s="197"/>
      <c r="N125" s="198"/>
      <c r="O125" s="198"/>
      <c r="P125" s="199">
        <f>SUM(P126:P141)</f>
        <v>0</v>
      </c>
      <c r="Q125" s="198"/>
      <c r="R125" s="199">
        <f>SUM(R126:R141)</f>
        <v>428.22611999999998</v>
      </c>
      <c r="S125" s="198"/>
      <c r="T125" s="200">
        <f>SUM(T126:T141)</f>
        <v>0</v>
      </c>
      <c r="U125" s="12"/>
      <c r="V125" s="12"/>
      <c r="W125" s="12"/>
      <c r="X125" s="12"/>
      <c r="Y125" s="12"/>
      <c r="Z125" s="12"/>
      <c r="AA125" s="12"/>
      <c r="AB125" s="12"/>
      <c r="AC125" s="12"/>
      <c r="AD125" s="12"/>
      <c r="AE125" s="12"/>
      <c r="AR125" s="201" t="s">
        <v>85</v>
      </c>
      <c r="AT125" s="202" t="s">
        <v>76</v>
      </c>
      <c r="AU125" s="202" t="s">
        <v>85</v>
      </c>
      <c r="AY125" s="201" t="s">
        <v>161</v>
      </c>
      <c r="BK125" s="203">
        <f>SUM(BK126:BK141)</f>
        <v>0</v>
      </c>
    </row>
    <row r="126" s="2" customFormat="1" ht="16.5" customHeight="1">
      <c r="A126" s="40"/>
      <c r="B126" s="41"/>
      <c r="C126" s="206" t="s">
        <v>240</v>
      </c>
      <c r="D126" s="206" t="s">
        <v>163</v>
      </c>
      <c r="E126" s="207" t="s">
        <v>2070</v>
      </c>
      <c r="F126" s="208" t="s">
        <v>2071</v>
      </c>
      <c r="G126" s="209" t="s">
        <v>188</v>
      </c>
      <c r="H126" s="210">
        <v>787.5</v>
      </c>
      <c r="I126" s="211"/>
      <c r="J126" s="212">
        <f>ROUND(I126*H126,2)</f>
        <v>0</v>
      </c>
      <c r="K126" s="208" t="s">
        <v>167</v>
      </c>
      <c r="L126" s="46"/>
      <c r="M126" s="213" t="s">
        <v>21</v>
      </c>
      <c r="N126" s="214" t="s">
        <v>48</v>
      </c>
      <c r="O126" s="86"/>
      <c r="P126" s="215">
        <f>O126*H126</f>
        <v>0</v>
      </c>
      <c r="Q126" s="215">
        <v>0.0026199999999999999</v>
      </c>
      <c r="R126" s="215">
        <f>Q126*H126</f>
        <v>2.06325</v>
      </c>
      <c r="S126" s="215">
        <v>0</v>
      </c>
      <c r="T126" s="216">
        <f>S126*H126</f>
        <v>0</v>
      </c>
      <c r="U126" s="40"/>
      <c r="V126" s="40"/>
      <c r="W126" s="40"/>
      <c r="X126" s="40"/>
      <c r="Y126" s="40"/>
      <c r="Z126" s="40"/>
      <c r="AA126" s="40"/>
      <c r="AB126" s="40"/>
      <c r="AC126" s="40"/>
      <c r="AD126" s="40"/>
      <c r="AE126" s="40"/>
      <c r="AR126" s="217" t="s">
        <v>168</v>
      </c>
      <c r="AT126" s="217" t="s">
        <v>163</v>
      </c>
      <c r="AU126" s="217" t="s">
        <v>87</v>
      </c>
      <c r="AY126" s="19" t="s">
        <v>161</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168</v>
      </c>
      <c r="BM126" s="217" t="s">
        <v>2072</v>
      </c>
    </row>
    <row r="127" s="2" customFormat="1">
      <c r="A127" s="40"/>
      <c r="B127" s="41"/>
      <c r="C127" s="42"/>
      <c r="D127" s="219" t="s">
        <v>170</v>
      </c>
      <c r="E127" s="42"/>
      <c r="F127" s="220" t="s">
        <v>2073</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170</v>
      </c>
      <c r="AU127" s="19" t="s">
        <v>87</v>
      </c>
    </row>
    <row r="128" s="2" customFormat="1">
      <c r="A128" s="40"/>
      <c r="B128" s="41"/>
      <c r="C128" s="42"/>
      <c r="D128" s="224" t="s">
        <v>172</v>
      </c>
      <c r="E128" s="42"/>
      <c r="F128" s="225" t="s">
        <v>2074</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172</v>
      </c>
      <c r="AU128" s="19" t="s">
        <v>87</v>
      </c>
    </row>
    <row r="129" s="2" customFormat="1">
      <c r="A129" s="40"/>
      <c r="B129" s="41"/>
      <c r="C129" s="42"/>
      <c r="D129" s="224" t="s">
        <v>183</v>
      </c>
      <c r="E129" s="42"/>
      <c r="F129" s="225" t="s">
        <v>2075</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183</v>
      </c>
      <c r="AU129" s="19" t="s">
        <v>87</v>
      </c>
    </row>
    <row r="130" s="13" customFormat="1">
      <c r="A130" s="13"/>
      <c r="B130" s="226"/>
      <c r="C130" s="227"/>
      <c r="D130" s="224" t="s">
        <v>174</v>
      </c>
      <c r="E130" s="228" t="s">
        <v>21</v>
      </c>
      <c r="F130" s="229" t="s">
        <v>2076</v>
      </c>
      <c r="G130" s="227"/>
      <c r="H130" s="230">
        <v>787.5</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174</v>
      </c>
      <c r="AU130" s="236" t="s">
        <v>87</v>
      </c>
      <c r="AV130" s="13" t="s">
        <v>87</v>
      </c>
      <c r="AW130" s="13" t="s">
        <v>38</v>
      </c>
      <c r="AX130" s="13" t="s">
        <v>85</v>
      </c>
      <c r="AY130" s="236" t="s">
        <v>161</v>
      </c>
    </row>
    <row r="131" s="2" customFormat="1" ht="21.75" customHeight="1">
      <c r="A131" s="40"/>
      <c r="B131" s="41"/>
      <c r="C131" s="206" t="s">
        <v>8</v>
      </c>
      <c r="D131" s="206" t="s">
        <v>163</v>
      </c>
      <c r="E131" s="207" t="s">
        <v>2077</v>
      </c>
      <c r="F131" s="208" t="s">
        <v>2078</v>
      </c>
      <c r="G131" s="209" t="s">
        <v>188</v>
      </c>
      <c r="H131" s="210">
        <v>787.5</v>
      </c>
      <c r="I131" s="211"/>
      <c r="J131" s="212">
        <f>ROUND(I131*H131,2)</f>
        <v>0</v>
      </c>
      <c r="K131" s="208" t="s">
        <v>167</v>
      </c>
      <c r="L131" s="46"/>
      <c r="M131" s="213" t="s">
        <v>21</v>
      </c>
      <c r="N131" s="214" t="s">
        <v>48</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168</v>
      </c>
      <c r="AT131" s="217" t="s">
        <v>163</v>
      </c>
      <c r="AU131" s="217" t="s">
        <v>87</v>
      </c>
      <c r="AY131" s="19" t="s">
        <v>161</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168</v>
      </c>
      <c r="BM131" s="217" t="s">
        <v>2079</v>
      </c>
    </row>
    <row r="132" s="2" customFormat="1">
      <c r="A132" s="40"/>
      <c r="B132" s="41"/>
      <c r="C132" s="42"/>
      <c r="D132" s="219" t="s">
        <v>170</v>
      </c>
      <c r="E132" s="42"/>
      <c r="F132" s="220" t="s">
        <v>2080</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170</v>
      </c>
      <c r="AU132" s="19" t="s">
        <v>87</v>
      </c>
    </row>
    <row r="133" s="2" customFormat="1">
      <c r="A133" s="40"/>
      <c r="B133" s="41"/>
      <c r="C133" s="42"/>
      <c r="D133" s="224" t="s">
        <v>172</v>
      </c>
      <c r="E133" s="42"/>
      <c r="F133" s="225" t="s">
        <v>2074</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172</v>
      </c>
      <c r="AU133" s="19" t="s">
        <v>87</v>
      </c>
    </row>
    <row r="134" s="13" customFormat="1">
      <c r="A134" s="13"/>
      <c r="B134" s="226"/>
      <c r="C134" s="227"/>
      <c r="D134" s="224" t="s">
        <v>174</v>
      </c>
      <c r="E134" s="228" t="s">
        <v>21</v>
      </c>
      <c r="F134" s="229" t="s">
        <v>2081</v>
      </c>
      <c r="G134" s="227"/>
      <c r="H134" s="230">
        <v>787.5</v>
      </c>
      <c r="I134" s="231"/>
      <c r="J134" s="227"/>
      <c r="K134" s="227"/>
      <c r="L134" s="232"/>
      <c r="M134" s="233"/>
      <c r="N134" s="234"/>
      <c r="O134" s="234"/>
      <c r="P134" s="234"/>
      <c r="Q134" s="234"/>
      <c r="R134" s="234"/>
      <c r="S134" s="234"/>
      <c r="T134" s="235"/>
      <c r="U134" s="13"/>
      <c r="V134" s="13"/>
      <c r="W134" s="13"/>
      <c r="X134" s="13"/>
      <c r="Y134" s="13"/>
      <c r="Z134" s="13"/>
      <c r="AA134" s="13"/>
      <c r="AB134" s="13"/>
      <c r="AC134" s="13"/>
      <c r="AD134" s="13"/>
      <c r="AE134" s="13"/>
      <c r="AT134" s="236" t="s">
        <v>174</v>
      </c>
      <c r="AU134" s="236" t="s">
        <v>87</v>
      </c>
      <c r="AV134" s="13" t="s">
        <v>87</v>
      </c>
      <c r="AW134" s="13" t="s">
        <v>38</v>
      </c>
      <c r="AX134" s="13" t="s">
        <v>85</v>
      </c>
      <c r="AY134" s="236" t="s">
        <v>161</v>
      </c>
    </row>
    <row r="135" s="2" customFormat="1" ht="16.5" customHeight="1">
      <c r="A135" s="40"/>
      <c r="B135" s="41"/>
      <c r="C135" s="248" t="s">
        <v>250</v>
      </c>
      <c r="D135" s="248" t="s">
        <v>178</v>
      </c>
      <c r="E135" s="249" t="s">
        <v>2082</v>
      </c>
      <c r="F135" s="250" t="s">
        <v>2083</v>
      </c>
      <c r="G135" s="251" t="s">
        <v>166</v>
      </c>
      <c r="H135" s="252">
        <v>425.25</v>
      </c>
      <c r="I135" s="253"/>
      <c r="J135" s="254">
        <f>ROUND(I135*H135,2)</f>
        <v>0</v>
      </c>
      <c r="K135" s="250" t="s">
        <v>167</v>
      </c>
      <c r="L135" s="255"/>
      <c r="M135" s="256" t="s">
        <v>21</v>
      </c>
      <c r="N135" s="257" t="s">
        <v>48</v>
      </c>
      <c r="O135" s="86"/>
      <c r="P135" s="215">
        <f>O135*H135</f>
        <v>0</v>
      </c>
      <c r="Q135" s="215">
        <v>1</v>
      </c>
      <c r="R135" s="215">
        <f>Q135*H135</f>
        <v>425.25</v>
      </c>
      <c r="S135" s="215">
        <v>0</v>
      </c>
      <c r="T135" s="216">
        <f>S135*H135</f>
        <v>0</v>
      </c>
      <c r="U135" s="40"/>
      <c r="V135" s="40"/>
      <c r="W135" s="40"/>
      <c r="X135" s="40"/>
      <c r="Y135" s="40"/>
      <c r="Z135" s="40"/>
      <c r="AA135" s="40"/>
      <c r="AB135" s="40"/>
      <c r="AC135" s="40"/>
      <c r="AD135" s="40"/>
      <c r="AE135" s="40"/>
      <c r="AR135" s="217" t="s">
        <v>181</v>
      </c>
      <c r="AT135" s="217" t="s">
        <v>178</v>
      </c>
      <c r="AU135" s="217" t="s">
        <v>87</v>
      </c>
      <c r="AY135" s="19" t="s">
        <v>161</v>
      </c>
      <c r="BE135" s="218">
        <f>IF(N135="základní",J135,0)</f>
        <v>0</v>
      </c>
      <c r="BF135" s="218">
        <f>IF(N135="snížená",J135,0)</f>
        <v>0</v>
      </c>
      <c r="BG135" s="218">
        <f>IF(N135="zákl. přenesená",J135,0)</f>
        <v>0</v>
      </c>
      <c r="BH135" s="218">
        <f>IF(N135="sníž. přenesená",J135,0)</f>
        <v>0</v>
      </c>
      <c r="BI135" s="218">
        <f>IF(N135="nulová",J135,0)</f>
        <v>0</v>
      </c>
      <c r="BJ135" s="19" t="s">
        <v>85</v>
      </c>
      <c r="BK135" s="218">
        <f>ROUND(I135*H135,2)</f>
        <v>0</v>
      </c>
      <c r="BL135" s="19" t="s">
        <v>168</v>
      </c>
      <c r="BM135" s="217" t="s">
        <v>2084</v>
      </c>
    </row>
    <row r="136" s="13" customFormat="1">
      <c r="A136" s="13"/>
      <c r="B136" s="226"/>
      <c r="C136" s="227"/>
      <c r="D136" s="224" t="s">
        <v>174</v>
      </c>
      <c r="E136" s="228" t="s">
        <v>21</v>
      </c>
      <c r="F136" s="229" t="s">
        <v>2085</v>
      </c>
      <c r="G136" s="227"/>
      <c r="H136" s="230">
        <v>425.25</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174</v>
      </c>
      <c r="AU136" s="236" t="s">
        <v>87</v>
      </c>
      <c r="AV136" s="13" t="s">
        <v>87</v>
      </c>
      <c r="AW136" s="13" t="s">
        <v>38</v>
      </c>
      <c r="AX136" s="13" t="s">
        <v>85</v>
      </c>
      <c r="AY136" s="236" t="s">
        <v>161</v>
      </c>
    </row>
    <row r="137" s="2" customFormat="1" ht="16.5" customHeight="1">
      <c r="A137" s="40"/>
      <c r="B137" s="41"/>
      <c r="C137" s="206" t="s">
        <v>255</v>
      </c>
      <c r="D137" s="206" t="s">
        <v>163</v>
      </c>
      <c r="E137" s="207" t="s">
        <v>2086</v>
      </c>
      <c r="F137" s="208" t="s">
        <v>2087</v>
      </c>
      <c r="G137" s="209" t="s">
        <v>188</v>
      </c>
      <c r="H137" s="210">
        <v>1323</v>
      </c>
      <c r="I137" s="211"/>
      <c r="J137" s="212">
        <f>ROUND(I137*H137,2)</f>
        <v>0</v>
      </c>
      <c r="K137" s="208" t="s">
        <v>167</v>
      </c>
      <c r="L137" s="46"/>
      <c r="M137" s="213" t="s">
        <v>21</v>
      </c>
      <c r="N137" s="214" t="s">
        <v>48</v>
      </c>
      <c r="O137" s="86"/>
      <c r="P137" s="215">
        <f>O137*H137</f>
        <v>0</v>
      </c>
      <c r="Q137" s="215">
        <v>0.00068999999999999997</v>
      </c>
      <c r="R137" s="215">
        <f>Q137*H137</f>
        <v>0.91286999999999996</v>
      </c>
      <c r="S137" s="215">
        <v>0</v>
      </c>
      <c r="T137" s="216">
        <f>S137*H137</f>
        <v>0</v>
      </c>
      <c r="U137" s="40"/>
      <c r="V137" s="40"/>
      <c r="W137" s="40"/>
      <c r="X137" s="40"/>
      <c r="Y137" s="40"/>
      <c r="Z137" s="40"/>
      <c r="AA137" s="40"/>
      <c r="AB137" s="40"/>
      <c r="AC137" s="40"/>
      <c r="AD137" s="40"/>
      <c r="AE137" s="40"/>
      <c r="AR137" s="217" t="s">
        <v>168</v>
      </c>
      <c r="AT137" s="217" t="s">
        <v>163</v>
      </c>
      <c r="AU137" s="217" t="s">
        <v>87</v>
      </c>
      <c r="AY137" s="19" t="s">
        <v>161</v>
      </c>
      <c r="BE137" s="218">
        <f>IF(N137="základní",J137,0)</f>
        <v>0</v>
      </c>
      <c r="BF137" s="218">
        <f>IF(N137="snížená",J137,0)</f>
        <v>0</v>
      </c>
      <c r="BG137" s="218">
        <f>IF(N137="zákl. přenesená",J137,0)</f>
        <v>0</v>
      </c>
      <c r="BH137" s="218">
        <f>IF(N137="sníž. přenesená",J137,0)</f>
        <v>0</v>
      </c>
      <c r="BI137" s="218">
        <f>IF(N137="nulová",J137,0)</f>
        <v>0</v>
      </c>
      <c r="BJ137" s="19" t="s">
        <v>85</v>
      </c>
      <c r="BK137" s="218">
        <f>ROUND(I137*H137,2)</f>
        <v>0</v>
      </c>
      <c r="BL137" s="19" t="s">
        <v>168</v>
      </c>
      <c r="BM137" s="217" t="s">
        <v>2088</v>
      </c>
    </row>
    <row r="138" s="2" customFormat="1">
      <c r="A138" s="40"/>
      <c r="B138" s="41"/>
      <c r="C138" s="42"/>
      <c r="D138" s="219" t="s">
        <v>170</v>
      </c>
      <c r="E138" s="42"/>
      <c r="F138" s="220" t="s">
        <v>2089</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170</v>
      </c>
      <c r="AU138" s="19" t="s">
        <v>87</v>
      </c>
    </row>
    <row r="139" s="2" customFormat="1">
      <c r="A139" s="40"/>
      <c r="B139" s="41"/>
      <c r="C139" s="42"/>
      <c r="D139" s="224" t="s">
        <v>172</v>
      </c>
      <c r="E139" s="42"/>
      <c r="F139" s="225" t="s">
        <v>2090</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172</v>
      </c>
      <c r="AU139" s="19" t="s">
        <v>87</v>
      </c>
    </row>
    <row r="140" s="2" customFormat="1">
      <c r="A140" s="40"/>
      <c r="B140" s="41"/>
      <c r="C140" s="42"/>
      <c r="D140" s="224" t="s">
        <v>183</v>
      </c>
      <c r="E140" s="42"/>
      <c r="F140" s="225" t="s">
        <v>2091</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183</v>
      </c>
      <c r="AU140" s="19" t="s">
        <v>87</v>
      </c>
    </row>
    <row r="141" s="13" customFormat="1">
      <c r="A141" s="13"/>
      <c r="B141" s="226"/>
      <c r="C141" s="227"/>
      <c r="D141" s="224" t="s">
        <v>174</v>
      </c>
      <c r="E141" s="228" t="s">
        <v>21</v>
      </c>
      <c r="F141" s="229" t="s">
        <v>2092</v>
      </c>
      <c r="G141" s="227"/>
      <c r="H141" s="230">
        <v>1323</v>
      </c>
      <c r="I141" s="231"/>
      <c r="J141" s="227"/>
      <c r="K141" s="227"/>
      <c r="L141" s="232"/>
      <c r="M141" s="233"/>
      <c r="N141" s="234"/>
      <c r="O141" s="234"/>
      <c r="P141" s="234"/>
      <c r="Q141" s="234"/>
      <c r="R141" s="234"/>
      <c r="S141" s="234"/>
      <c r="T141" s="235"/>
      <c r="U141" s="13"/>
      <c r="V141" s="13"/>
      <c r="W141" s="13"/>
      <c r="X141" s="13"/>
      <c r="Y141" s="13"/>
      <c r="Z141" s="13"/>
      <c r="AA141" s="13"/>
      <c r="AB141" s="13"/>
      <c r="AC141" s="13"/>
      <c r="AD141" s="13"/>
      <c r="AE141" s="13"/>
      <c r="AT141" s="236" t="s">
        <v>174</v>
      </c>
      <c r="AU141" s="236" t="s">
        <v>87</v>
      </c>
      <c r="AV141" s="13" t="s">
        <v>87</v>
      </c>
      <c r="AW141" s="13" t="s">
        <v>38</v>
      </c>
      <c r="AX141" s="13" t="s">
        <v>85</v>
      </c>
      <c r="AY141" s="236" t="s">
        <v>161</v>
      </c>
    </row>
    <row r="142" s="12" customFormat="1" ht="22.8" customHeight="1">
      <c r="A142" s="12"/>
      <c r="B142" s="190"/>
      <c r="C142" s="191"/>
      <c r="D142" s="192" t="s">
        <v>76</v>
      </c>
      <c r="E142" s="204" t="s">
        <v>491</v>
      </c>
      <c r="F142" s="204" t="s">
        <v>492</v>
      </c>
      <c r="G142" s="191"/>
      <c r="H142" s="191"/>
      <c r="I142" s="194"/>
      <c r="J142" s="205">
        <f>BK142</f>
        <v>0</v>
      </c>
      <c r="K142" s="191"/>
      <c r="L142" s="196"/>
      <c r="M142" s="197"/>
      <c r="N142" s="198"/>
      <c r="O142" s="198"/>
      <c r="P142" s="199">
        <f>SUM(P143:P145)</f>
        <v>0</v>
      </c>
      <c r="Q142" s="198"/>
      <c r="R142" s="199">
        <f>SUM(R143:R145)</f>
        <v>0</v>
      </c>
      <c r="S142" s="198"/>
      <c r="T142" s="200">
        <f>SUM(T143:T145)</f>
        <v>0</v>
      </c>
      <c r="U142" s="12"/>
      <c r="V142" s="12"/>
      <c r="W142" s="12"/>
      <c r="X142" s="12"/>
      <c r="Y142" s="12"/>
      <c r="Z142" s="12"/>
      <c r="AA142" s="12"/>
      <c r="AB142" s="12"/>
      <c r="AC142" s="12"/>
      <c r="AD142" s="12"/>
      <c r="AE142" s="12"/>
      <c r="AR142" s="201" t="s">
        <v>85</v>
      </c>
      <c r="AT142" s="202" t="s">
        <v>76</v>
      </c>
      <c r="AU142" s="202" t="s">
        <v>85</v>
      </c>
      <c r="AY142" s="201" t="s">
        <v>161</v>
      </c>
      <c r="BK142" s="203">
        <f>SUM(BK143:BK145)</f>
        <v>0</v>
      </c>
    </row>
    <row r="143" s="2" customFormat="1" ht="16.5" customHeight="1">
      <c r="A143" s="40"/>
      <c r="B143" s="41"/>
      <c r="C143" s="206" t="s">
        <v>260</v>
      </c>
      <c r="D143" s="206" t="s">
        <v>163</v>
      </c>
      <c r="E143" s="207" t="s">
        <v>494</v>
      </c>
      <c r="F143" s="208" t="s">
        <v>495</v>
      </c>
      <c r="G143" s="209" t="s">
        <v>166</v>
      </c>
      <c r="H143" s="210">
        <v>1525.2470000000001</v>
      </c>
      <c r="I143" s="211"/>
      <c r="J143" s="212">
        <f>ROUND(I143*H143,2)</f>
        <v>0</v>
      </c>
      <c r="K143" s="208" t="s">
        <v>167</v>
      </c>
      <c r="L143" s="46"/>
      <c r="M143" s="213" t="s">
        <v>21</v>
      </c>
      <c r="N143" s="214" t="s">
        <v>48</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168</v>
      </c>
      <c r="AT143" s="217" t="s">
        <v>163</v>
      </c>
      <c r="AU143" s="217" t="s">
        <v>87</v>
      </c>
      <c r="AY143" s="19" t="s">
        <v>161</v>
      </c>
      <c r="BE143" s="218">
        <f>IF(N143="základní",J143,0)</f>
        <v>0</v>
      </c>
      <c r="BF143" s="218">
        <f>IF(N143="snížená",J143,0)</f>
        <v>0</v>
      </c>
      <c r="BG143" s="218">
        <f>IF(N143="zákl. přenesená",J143,0)</f>
        <v>0</v>
      </c>
      <c r="BH143" s="218">
        <f>IF(N143="sníž. přenesená",J143,0)</f>
        <v>0</v>
      </c>
      <c r="BI143" s="218">
        <f>IF(N143="nulová",J143,0)</f>
        <v>0</v>
      </c>
      <c r="BJ143" s="19" t="s">
        <v>85</v>
      </c>
      <c r="BK143" s="218">
        <f>ROUND(I143*H143,2)</f>
        <v>0</v>
      </c>
      <c r="BL143" s="19" t="s">
        <v>168</v>
      </c>
      <c r="BM143" s="217" t="s">
        <v>2093</v>
      </c>
    </row>
    <row r="144" s="2" customFormat="1">
      <c r="A144" s="40"/>
      <c r="B144" s="41"/>
      <c r="C144" s="42"/>
      <c r="D144" s="219" t="s">
        <v>170</v>
      </c>
      <c r="E144" s="42"/>
      <c r="F144" s="220" t="s">
        <v>497</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170</v>
      </c>
      <c r="AU144" s="19" t="s">
        <v>87</v>
      </c>
    </row>
    <row r="145" s="2" customFormat="1">
      <c r="A145" s="40"/>
      <c r="B145" s="41"/>
      <c r="C145" s="42"/>
      <c r="D145" s="224" t="s">
        <v>172</v>
      </c>
      <c r="E145" s="42"/>
      <c r="F145" s="225" t="s">
        <v>498</v>
      </c>
      <c r="G145" s="42"/>
      <c r="H145" s="42"/>
      <c r="I145" s="221"/>
      <c r="J145" s="42"/>
      <c r="K145" s="42"/>
      <c r="L145" s="46"/>
      <c r="M145" s="274"/>
      <c r="N145" s="275"/>
      <c r="O145" s="271"/>
      <c r="P145" s="271"/>
      <c r="Q145" s="271"/>
      <c r="R145" s="271"/>
      <c r="S145" s="271"/>
      <c r="T145" s="276"/>
      <c r="U145" s="40"/>
      <c r="V145" s="40"/>
      <c r="W145" s="40"/>
      <c r="X145" s="40"/>
      <c r="Y145" s="40"/>
      <c r="Z145" s="40"/>
      <c r="AA145" s="40"/>
      <c r="AB145" s="40"/>
      <c r="AC145" s="40"/>
      <c r="AD145" s="40"/>
      <c r="AE145" s="40"/>
      <c r="AT145" s="19" t="s">
        <v>172</v>
      </c>
      <c r="AU145" s="19" t="s">
        <v>87</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LdeoUo+YBr5g5X7DZVNdk8vu3NBZRyF7A6Z2ArxNmL5LNPcg8jSMICPRechvoCoYcDGnG3JJfAefgKyHtgOd/w==" hashValue="7pHDYA+y0xtwefSykcIoi0WH1weSJ6VCtuIdOfKGWo5sbxols9j5qq8cZgVBjZeayoNaxHdjL8WTIX67ZLCosQ==" algorithmName="SHA-512" password="CC35"/>
  <autoFilter ref="C84:K145"/>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113151111"/>
    <hyperlink ref="F93" r:id="rId2" display="https://podminky.urs.cz/item/CS_URS_2025_01/121151123"/>
    <hyperlink ref="F98" r:id="rId3" display="https://podminky.urs.cz/item/CS_URS_2025_01/181951112"/>
    <hyperlink ref="F103" r:id="rId4" display="https://podminky.urs.cz/item/CS_URS_2025_01/291211111"/>
    <hyperlink ref="F110" r:id="rId5" display="https://podminky.urs.cz/item/CS_URS_2025_01/561081121"/>
    <hyperlink ref="F116" r:id="rId6" display="https://podminky.urs.cz/item/CS_URS_2025_01/566201111"/>
    <hyperlink ref="F120" r:id="rId7" display="https://podminky.urs.cz/item/CS_URS_2025_01/569903311"/>
    <hyperlink ref="F127" r:id="rId8" display="https://podminky.urs.cz/item/CS_URS_2025_01/919722152"/>
    <hyperlink ref="F132" r:id="rId9" display="https://podminky.urs.cz/item/CS_URS_2025_01/919722712"/>
    <hyperlink ref="F138" r:id="rId10" display="https://podminky.urs.cz/item/CS_URS_2025_01/919726123"/>
    <hyperlink ref="F144" r:id="rId11" display="https://podminky.urs.cz/item/CS_URS_2025_01/998323011"/>
  </hyperlinks>
  <pageMargins left="0.39375" right="0.39375" top="0.39375" bottom="0.39375" header="0" footer="0"/>
  <pageSetup paperSize="9" orientation="landscape" blackAndWhite="1" fitToHeight="100"/>
  <headerFooter>
    <oddFooter>&amp;CStrana &amp;P z &amp;N</oddFooter>
  </headerFooter>
  <drawing r:id="rId1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2094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ROUND((SUM(BE86:BE139)),  2)</f>
        <v>0</v>
      </c>
      <c r="G33" s="40"/>
      <c r="H33" s="40"/>
      <c r="I33" s="150">
        <v>0.20999999999999999</v>
      </c>
      <c r="J33" s="149">
        <f>ROUND(((SUM(BE86:BE139))*I33),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ROUND((SUM(BF86:BF139)),  2)</f>
        <v>0</v>
      </c>
      <c r="G34" s="40"/>
      <c r="H34" s="40"/>
      <c r="I34" s="150">
        <v>0.12</v>
      </c>
      <c r="J34" s="149">
        <f>ROUND(((SUM(BF86:BF139))*I34),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ROUND((SUM(BG86:BG139)),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ROUND((SUM(BH86:BH139)),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ROUND((SUM(BI86:BI139)),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03.2 - Sjezd do podjezí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135</v>
      </c>
      <c r="E62" s="176"/>
      <c r="F62" s="176"/>
      <c r="G62" s="176"/>
      <c r="H62" s="176"/>
      <c r="I62" s="176"/>
      <c r="J62" s="177">
        <f>J98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136</v>
      </c>
      <c r="E63" s="176"/>
      <c r="F63" s="176"/>
      <c r="G63" s="176"/>
      <c r="H63" s="176"/>
      <c r="I63" s="176"/>
      <c r="J63" s="177">
        <f>J105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2020</v>
      </c>
      <c r="E64" s="176"/>
      <c r="F64" s="176"/>
      <c r="G64" s="176"/>
      <c r="H64" s="176"/>
      <c r="I64" s="176"/>
      <c r="J64" s="177">
        <f>J108</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138</v>
      </c>
      <c r="E65" s="176"/>
      <c r="F65" s="176"/>
      <c r="G65" s="176"/>
      <c r="H65" s="176"/>
      <c r="I65" s="176"/>
      <c r="J65" s="177">
        <f>J119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139</v>
      </c>
      <c r="E66" s="176"/>
      <c r="F66" s="176"/>
      <c r="G66" s="176"/>
      <c r="H66" s="176"/>
      <c r="I66" s="176"/>
      <c r="J66" s="177">
        <f>J136</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Jez Šargoun, Malá Voda - rekonstrukce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128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SO 03.2 - Sjezd do podjezí</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U Šargounského mlýna</v>
      </c>
      <c r="G80" s="42"/>
      <c r="H80" s="42"/>
      <c r="I80" s="34" t="s">
        <v>24</v>
      </c>
      <c r="J80" s="74" t="str">
        <f>IF(J12="","",J12)</f>
        <v>14. 4. 2021</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Povodí Moravy, státní podnik</v>
      </c>
      <c r="G82" s="42"/>
      <c r="H82" s="42"/>
      <c r="I82" s="34" t="s">
        <v>34</v>
      </c>
      <c r="J82" s="38" t="str">
        <f>E21</f>
        <v>HG Partner s.r.o.</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147</v>
      </c>
      <c r="D85" s="182" t="s">
        <v>62</v>
      </c>
      <c r="E85" s="182" t="s">
        <v>58</v>
      </c>
      <c r="F85" s="182" t="s">
        <v>59</v>
      </c>
      <c r="G85" s="182" t="s">
        <v>148</v>
      </c>
      <c r="H85" s="182" t="s">
        <v>149</v>
      </c>
      <c r="I85" s="182" t="s">
        <v>150</v>
      </c>
      <c r="J85" s="182" t="s">
        <v>132</v>
      </c>
      <c r="K85" s="183" t="s">
        <v>151</v>
      </c>
      <c r="L85" s="184"/>
      <c r="M85" s="94" t="s">
        <v>21</v>
      </c>
      <c r="N85" s="95" t="s">
        <v>47</v>
      </c>
      <c r="O85" s="95" t="s">
        <v>152</v>
      </c>
      <c r="P85" s="95" t="s">
        <v>153</v>
      </c>
      <c r="Q85" s="95" t="s">
        <v>154</v>
      </c>
      <c r="R85" s="95" t="s">
        <v>155</v>
      </c>
      <c r="S85" s="95" t="s">
        <v>156</v>
      </c>
      <c r="T85" s="96" t="s">
        <v>157</v>
      </c>
      <c r="U85" s="179"/>
      <c r="V85" s="179"/>
      <c r="W85" s="179"/>
      <c r="X85" s="179"/>
      <c r="Y85" s="179"/>
      <c r="Z85" s="179"/>
      <c r="AA85" s="179"/>
      <c r="AB85" s="179"/>
      <c r="AC85" s="179"/>
      <c r="AD85" s="179"/>
      <c r="AE85" s="179"/>
    </row>
    <row r="86" s="2" customFormat="1" ht="22.8" customHeight="1">
      <c r="A86" s="40"/>
      <c r="B86" s="41"/>
      <c r="C86" s="101" t="s">
        <v>158</v>
      </c>
      <c r="D86" s="42"/>
      <c r="E86" s="42"/>
      <c r="F86" s="42"/>
      <c r="G86" s="42"/>
      <c r="H86" s="42"/>
      <c r="I86" s="42"/>
      <c r="J86" s="185">
        <f>BK86</f>
        <v>0</v>
      </c>
      <c r="K86" s="42"/>
      <c r="L86" s="46"/>
      <c r="M86" s="97"/>
      <c r="N86" s="186"/>
      <c r="O86" s="98"/>
      <c r="P86" s="187">
        <f>P87</f>
        <v>0</v>
      </c>
      <c r="Q86" s="98"/>
      <c r="R86" s="187">
        <f>R87</f>
        <v>319.06593200000003</v>
      </c>
      <c r="S86" s="98"/>
      <c r="T86" s="188">
        <f>T87</f>
        <v>0</v>
      </c>
      <c r="U86" s="40"/>
      <c r="V86" s="40"/>
      <c r="W86" s="40"/>
      <c r="X86" s="40"/>
      <c r="Y86" s="40"/>
      <c r="Z86" s="40"/>
      <c r="AA86" s="40"/>
      <c r="AB86" s="40"/>
      <c r="AC86" s="40"/>
      <c r="AD86" s="40"/>
      <c r="AE86" s="40"/>
      <c r="AT86" s="19" t="s">
        <v>76</v>
      </c>
      <c r="AU86" s="19" t="s">
        <v>133</v>
      </c>
      <c r="BK86" s="189">
        <f>BK87</f>
        <v>0</v>
      </c>
    </row>
    <row r="87" s="12" customFormat="1" ht="25.92" customHeight="1">
      <c r="A87" s="12"/>
      <c r="B87" s="190"/>
      <c r="C87" s="191"/>
      <c r="D87" s="192" t="s">
        <v>76</v>
      </c>
      <c r="E87" s="193" t="s">
        <v>159</v>
      </c>
      <c r="F87" s="193" t="s">
        <v>160</v>
      </c>
      <c r="G87" s="191"/>
      <c r="H87" s="191"/>
      <c r="I87" s="194"/>
      <c r="J87" s="195">
        <f>BK87</f>
        <v>0</v>
      </c>
      <c r="K87" s="191"/>
      <c r="L87" s="196"/>
      <c r="M87" s="197"/>
      <c r="N87" s="198"/>
      <c r="O87" s="198"/>
      <c r="P87" s="199">
        <f>P88+P98+P105+P108+P119+P136</f>
        <v>0</v>
      </c>
      <c r="Q87" s="198"/>
      <c r="R87" s="199">
        <f>R88+R98+R105+R108+R119+R136</f>
        <v>319.06593200000003</v>
      </c>
      <c r="S87" s="198"/>
      <c r="T87" s="200">
        <f>T88+T98+T105+T108+T119+T136</f>
        <v>0</v>
      </c>
      <c r="U87" s="12"/>
      <c r="V87" s="12"/>
      <c r="W87" s="12"/>
      <c r="X87" s="12"/>
      <c r="Y87" s="12"/>
      <c r="Z87" s="12"/>
      <c r="AA87" s="12"/>
      <c r="AB87" s="12"/>
      <c r="AC87" s="12"/>
      <c r="AD87" s="12"/>
      <c r="AE87" s="12"/>
      <c r="AR87" s="201" t="s">
        <v>85</v>
      </c>
      <c r="AT87" s="202" t="s">
        <v>76</v>
      </c>
      <c r="AU87" s="202" t="s">
        <v>77</v>
      </c>
      <c r="AY87" s="201" t="s">
        <v>161</v>
      </c>
      <c r="BK87" s="203">
        <f>BK88+BK98+BK105+BK108+BK119+BK136</f>
        <v>0</v>
      </c>
    </row>
    <row r="88" s="12" customFormat="1" ht="22.8" customHeight="1">
      <c r="A88" s="12"/>
      <c r="B88" s="190"/>
      <c r="C88" s="191"/>
      <c r="D88" s="192" t="s">
        <v>76</v>
      </c>
      <c r="E88" s="204" t="s">
        <v>85</v>
      </c>
      <c r="F88" s="204" t="s">
        <v>953</v>
      </c>
      <c r="G88" s="191"/>
      <c r="H88" s="191"/>
      <c r="I88" s="194"/>
      <c r="J88" s="205">
        <f>BK88</f>
        <v>0</v>
      </c>
      <c r="K88" s="191"/>
      <c r="L88" s="196"/>
      <c r="M88" s="197"/>
      <c r="N88" s="198"/>
      <c r="O88" s="198"/>
      <c r="P88" s="199">
        <f>SUM(P89:P97)</f>
        <v>0</v>
      </c>
      <c r="Q88" s="198"/>
      <c r="R88" s="199">
        <f>SUM(R89:R97)</f>
        <v>0</v>
      </c>
      <c r="S88" s="198"/>
      <c r="T88" s="200">
        <f>SUM(T89:T97)</f>
        <v>0</v>
      </c>
      <c r="U88" s="12"/>
      <c r="V88" s="12"/>
      <c r="W88" s="12"/>
      <c r="X88" s="12"/>
      <c r="Y88" s="12"/>
      <c r="Z88" s="12"/>
      <c r="AA88" s="12"/>
      <c r="AB88" s="12"/>
      <c r="AC88" s="12"/>
      <c r="AD88" s="12"/>
      <c r="AE88" s="12"/>
      <c r="AR88" s="201" t="s">
        <v>85</v>
      </c>
      <c r="AT88" s="202" t="s">
        <v>76</v>
      </c>
      <c r="AU88" s="202" t="s">
        <v>85</v>
      </c>
      <c r="AY88" s="201" t="s">
        <v>161</v>
      </c>
      <c r="BK88" s="203">
        <f>SUM(BK89:BK97)</f>
        <v>0</v>
      </c>
    </row>
    <row r="89" s="2" customFormat="1" ht="37.8" customHeight="1">
      <c r="A89" s="40"/>
      <c r="B89" s="41"/>
      <c r="C89" s="206" t="s">
        <v>85</v>
      </c>
      <c r="D89" s="206" t="s">
        <v>163</v>
      </c>
      <c r="E89" s="207" t="s">
        <v>1551</v>
      </c>
      <c r="F89" s="208" t="s">
        <v>1552</v>
      </c>
      <c r="G89" s="209" t="s">
        <v>956</v>
      </c>
      <c r="H89" s="210">
        <v>322.39999999999998</v>
      </c>
      <c r="I89" s="211"/>
      <c r="J89" s="212">
        <f>ROUND(I89*H89,2)</f>
        <v>0</v>
      </c>
      <c r="K89" s="208" t="s">
        <v>167</v>
      </c>
      <c r="L89" s="46"/>
      <c r="M89" s="213" t="s">
        <v>21</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168</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168</v>
      </c>
      <c r="BM89" s="217" t="s">
        <v>2095</v>
      </c>
    </row>
    <row r="90" s="2" customFormat="1">
      <c r="A90" s="40"/>
      <c r="B90" s="41"/>
      <c r="C90" s="42"/>
      <c r="D90" s="219" t="s">
        <v>170</v>
      </c>
      <c r="E90" s="42"/>
      <c r="F90" s="220" t="s">
        <v>1554</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170</v>
      </c>
      <c r="AU90" s="19" t="s">
        <v>87</v>
      </c>
    </row>
    <row r="91" s="2" customFormat="1">
      <c r="A91" s="40"/>
      <c r="B91" s="41"/>
      <c r="C91" s="42"/>
      <c r="D91" s="224" t="s">
        <v>172</v>
      </c>
      <c r="E91" s="42"/>
      <c r="F91" s="225" t="s">
        <v>1555</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172</v>
      </c>
      <c r="AU91" s="19" t="s">
        <v>87</v>
      </c>
    </row>
    <row r="92" s="13" customFormat="1">
      <c r="A92" s="13"/>
      <c r="B92" s="226"/>
      <c r="C92" s="227"/>
      <c r="D92" s="224" t="s">
        <v>174</v>
      </c>
      <c r="E92" s="228" t="s">
        <v>21</v>
      </c>
      <c r="F92" s="229" t="s">
        <v>2096</v>
      </c>
      <c r="G92" s="227"/>
      <c r="H92" s="230">
        <v>322.39999999999998</v>
      </c>
      <c r="I92" s="231"/>
      <c r="J92" s="227"/>
      <c r="K92" s="227"/>
      <c r="L92" s="232"/>
      <c r="M92" s="233"/>
      <c r="N92" s="234"/>
      <c r="O92" s="234"/>
      <c r="P92" s="234"/>
      <c r="Q92" s="234"/>
      <c r="R92" s="234"/>
      <c r="S92" s="234"/>
      <c r="T92" s="235"/>
      <c r="U92" s="13"/>
      <c r="V92" s="13"/>
      <c r="W92" s="13"/>
      <c r="X92" s="13"/>
      <c r="Y92" s="13"/>
      <c r="Z92" s="13"/>
      <c r="AA92" s="13"/>
      <c r="AB92" s="13"/>
      <c r="AC92" s="13"/>
      <c r="AD92" s="13"/>
      <c r="AE92" s="13"/>
      <c r="AT92" s="236" t="s">
        <v>174</v>
      </c>
      <c r="AU92" s="236" t="s">
        <v>87</v>
      </c>
      <c r="AV92" s="13" t="s">
        <v>87</v>
      </c>
      <c r="AW92" s="13" t="s">
        <v>38</v>
      </c>
      <c r="AX92" s="13" t="s">
        <v>85</v>
      </c>
      <c r="AY92" s="236" t="s">
        <v>161</v>
      </c>
    </row>
    <row r="93" s="2" customFormat="1" ht="24.15" customHeight="1">
      <c r="A93" s="40"/>
      <c r="B93" s="41"/>
      <c r="C93" s="206" t="s">
        <v>87</v>
      </c>
      <c r="D93" s="206" t="s">
        <v>163</v>
      </c>
      <c r="E93" s="207" t="s">
        <v>2097</v>
      </c>
      <c r="F93" s="208" t="s">
        <v>2098</v>
      </c>
      <c r="G93" s="209" t="s">
        <v>956</v>
      </c>
      <c r="H93" s="210">
        <v>322.39999999999998</v>
      </c>
      <c r="I93" s="211"/>
      <c r="J93" s="212">
        <f>ROUND(I93*H93,2)</f>
        <v>0</v>
      </c>
      <c r="K93" s="208" t="s">
        <v>167</v>
      </c>
      <c r="L93" s="46"/>
      <c r="M93" s="213" t="s">
        <v>21</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168</v>
      </c>
      <c r="AT93" s="217" t="s">
        <v>163</v>
      </c>
      <c r="AU93" s="217" t="s">
        <v>87</v>
      </c>
      <c r="AY93" s="19" t="s">
        <v>161</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168</v>
      </c>
      <c r="BM93" s="217" t="s">
        <v>2099</v>
      </c>
    </row>
    <row r="94" s="2" customFormat="1">
      <c r="A94" s="40"/>
      <c r="B94" s="41"/>
      <c r="C94" s="42"/>
      <c r="D94" s="219" t="s">
        <v>170</v>
      </c>
      <c r="E94" s="42"/>
      <c r="F94" s="220" t="s">
        <v>2100</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170</v>
      </c>
      <c r="AU94" s="19" t="s">
        <v>87</v>
      </c>
    </row>
    <row r="95" s="2" customFormat="1">
      <c r="A95" s="40"/>
      <c r="B95" s="41"/>
      <c r="C95" s="42"/>
      <c r="D95" s="224" t="s">
        <v>172</v>
      </c>
      <c r="E95" s="42"/>
      <c r="F95" s="225" t="s">
        <v>2101</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172</v>
      </c>
      <c r="AU95" s="19" t="s">
        <v>87</v>
      </c>
    </row>
    <row r="96" s="2" customFormat="1">
      <c r="A96" s="40"/>
      <c r="B96" s="41"/>
      <c r="C96" s="42"/>
      <c r="D96" s="224" t="s">
        <v>183</v>
      </c>
      <c r="E96" s="42"/>
      <c r="F96" s="225" t="s">
        <v>2102</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183</v>
      </c>
      <c r="AU96" s="19" t="s">
        <v>87</v>
      </c>
    </row>
    <row r="97" s="13" customFormat="1">
      <c r="A97" s="13"/>
      <c r="B97" s="226"/>
      <c r="C97" s="227"/>
      <c r="D97" s="224" t="s">
        <v>174</v>
      </c>
      <c r="E97" s="228" t="s">
        <v>21</v>
      </c>
      <c r="F97" s="229" t="s">
        <v>2103</v>
      </c>
      <c r="G97" s="227"/>
      <c r="H97" s="230">
        <v>322.39999999999998</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174</v>
      </c>
      <c r="AU97" s="236" t="s">
        <v>87</v>
      </c>
      <c r="AV97" s="13" t="s">
        <v>87</v>
      </c>
      <c r="AW97" s="13" t="s">
        <v>38</v>
      </c>
      <c r="AX97" s="13" t="s">
        <v>85</v>
      </c>
      <c r="AY97" s="236" t="s">
        <v>161</v>
      </c>
    </row>
    <row r="98" s="12" customFormat="1" ht="22.8" customHeight="1">
      <c r="A98" s="12"/>
      <c r="B98" s="190"/>
      <c r="C98" s="191"/>
      <c r="D98" s="192" t="s">
        <v>76</v>
      </c>
      <c r="E98" s="204" t="s">
        <v>87</v>
      </c>
      <c r="F98" s="204" t="s">
        <v>162</v>
      </c>
      <c r="G98" s="191"/>
      <c r="H98" s="191"/>
      <c r="I98" s="194"/>
      <c r="J98" s="205">
        <f>BK98</f>
        <v>0</v>
      </c>
      <c r="K98" s="191"/>
      <c r="L98" s="196"/>
      <c r="M98" s="197"/>
      <c r="N98" s="198"/>
      <c r="O98" s="198"/>
      <c r="P98" s="199">
        <f>SUM(P99:P104)</f>
        <v>0</v>
      </c>
      <c r="Q98" s="198"/>
      <c r="R98" s="199">
        <f>SUM(R99:R104)</f>
        <v>117.096</v>
      </c>
      <c r="S98" s="198"/>
      <c r="T98" s="200">
        <f>SUM(T99:T104)</f>
        <v>0</v>
      </c>
      <c r="U98" s="12"/>
      <c r="V98" s="12"/>
      <c r="W98" s="12"/>
      <c r="X98" s="12"/>
      <c r="Y98" s="12"/>
      <c r="Z98" s="12"/>
      <c r="AA98" s="12"/>
      <c r="AB98" s="12"/>
      <c r="AC98" s="12"/>
      <c r="AD98" s="12"/>
      <c r="AE98" s="12"/>
      <c r="AR98" s="201" t="s">
        <v>85</v>
      </c>
      <c r="AT98" s="202" t="s">
        <v>76</v>
      </c>
      <c r="AU98" s="202" t="s">
        <v>85</v>
      </c>
      <c r="AY98" s="201" t="s">
        <v>161</v>
      </c>
      <c r="BK98" s="203">
        <f>SUM(BK99:BK104)</f>
        <v>0</v>
      </c>
    </row>
    <row r="99" s="2" customFormat="1" ht="16.5" customHeight="1">
      <c r="A99" s="40"/>
      <c r="B99" s="41"/>
      <c r="C99" s="206" t="s">
        <v>185</v>
      </c>
      <c r="D99" s="206" t="s">
        <v>163</v>
      </c>
      <c r="E99" s="207" t="s">
        <v>2036</v>
      </c>
      <c r="F99" s="208" t="s">
        <v>2037</v>
      </c>
      <c r="G99" s="209" t="s">
        <v>188</v>
      </c>
      <c r="H99" s="210">
        <v>184.5</v>
      </c>
      <c r="I99" s="211"/>
      <c r="J99" s="212">
        <f>ROUND(I99*H99,2)</f>
        <v>0</v>
      </c>
      <c r="K99" s="208" t="s">
        <v>167</v>
      </c>
      <c r="L99" s="46"/>
      <c r="M99" s="213" t="s">
        <v>21</v>
      </c>
      <c r="N99" s="214" t="s">
        <v>48</v>
      </c>
      <c r="O99" s="86"/>
      <c r="P99" s="215">
        <f>O99*H99</f>
        <v>0</v>
      </c>
      <c r="Q99" s="215">
        <v>0.108</v>
      </c>
      <c r="R99" s="215">
        <f>Q99*H99</f>
        <v>19.925999999999998</v>
      </c>
      <c r="S99" s="215">
        <v>0</v>
      </c>
      <c r="T99" s="216">
        <f>S99*H99</f>
        <v>0</v>
      </c>
      <c r="U99" s="40"/>
      <c r="V99" s="40"/>
      <c r="W99" s="40"/>
      <c r="X99" s="40"/>
      <c r="Y99" s="40"/>
      <c r="Z99" s="40"/>
      <c r="AA99" s="40"/>
      <c r="AB99" s="40"/>
      <c r="AC99" s="40"/>
      <c r="AD99" s="40"/>
      <c r="AE99" s="40"/>
      <c r="AR99" s="217" t="s">
        <v>168</v>
      </c>
      <c r="AT99" s="217" t="s">
        <v>163</v>
      </c>
      <c r="AU99" s="217" t="s">
        <v>87</v>
      </c>
      <c r="AY99" s="19" t="s">
        <v>161</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168</v>
      </c>
      <c r="BM99" s="217" t="s">
        <v>2104</v>
      </c>
    </row>
    <row r="100" s="2" customFormat="1">
      <c r="A100" s="40"/>
      <c r="B100" s="41"/>
      <c r="C100" s="42"/>
      <c r="D100" s="219" t="s">
        <v>170</v>
      </c>
      <c r="E100" s="42"/>
      <c r="F100" s="220" t="s">
        <v>2039</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170</v>
      </c>
      <c r="AU100" s="19" t="s">
        <v>87</v>
      </c>
    </row>
    <row r="101" s="2" customFormat="1">
      <c r="A101" s="40"/>
      <c r="B101" s="41"/>
      <c r="C101" s="42"/>
      <c r="D101" s="224" t="s">
        <v>172</v>
      </c>
      <c r="E101" s="42"/>
      <c r="F101" s="225" t="s">
        <v>2040</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172</v>
      </c>
      <c r="AU101" s="19" t="s">
        <v>87</v>
      </c>
    </row>
    <row r="102" s="13" customFormat="1">
      <c r="A102" s="13"/>
      <c r="B102" s="226"/>
      <c r="C102" s="227"/>
      <c r="D102" s="224" t="s">
        <v>174</v>
      </c>
      <c r="E102" s="228" t="s">
        <v>21</v>
      </c>
      <c r="F102" s="229" t="s">
        <v>2105</v>
      </c>
      <c r="G102" s="227"/>
      <c r="H102" s="230">
        <v>184.5</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174</v>
      </c>
      <c r="AU102" s="236" t="s">
        <v>87</v>
      </c>
      <c r="AV102" s="13" t="s">
        <v>87</v>
      </c>
      <c r="AW102" s="13" t="s">
        <v>38</v>
      </c>
      <c r="AX102" s="13" t="s">
        <v>85</v>
      </c>
      <c r="AY102" s="236" t="s">
        <v>161</v>
      </c>
    </row>
    <row r="103" s="2" customFormat="1" ht="16.5" customHeight="1">
      <c r="A103" s="40"/>
      <c r="B103" s="41"/>
      <c r="C103" s="248" t="s">
        <v>168</v>
      </c>
      <c r="D103" s="248" t="s">
        <v>178</v>
      </c>
      <c r="E103" s="249" t="s">
        <v>2041</v>
      </c>
      <c r="F103" s="250" t="s">
        <v>2042</v>
      </c>
      <c r="G103" s="251" t="s">
        <v>232</v>
      </c>
      <c r="H103" s="252">
        <v>41</v>
      </c>
      <c r="I103" s="253"/>
      <c r="J103" s="254">
        <f>ROUND(I103*H103,2)</f>
        <v>0</v>
      </c>
      <c r="K103" s="250" t="s">
        <v>21</v>
      </c>
      <c r="L103" s="255"/>
      <c r="M103" s="256" t="s">
        <v>21</v>
      </c>
      <c r="N103" s="257" t="s">
        <v>48</v>
      </c>
      <c r="O103" s="86"/>
      <c r="P103" s="215">
        <f>O103*H103</f>
        <v>0</v>
      </c>
      <c r="Q103" s="215">
        <v>2.3700000000000001</v>
      </c>
      <c r="R103" s="215">
        <f>Q103*H103</f>
        <v>97.170000000000002</v>
      </c>
      <c r="S103" s="215">
        <v>0</v>
      </c>
      <c r="T103" s="216">
        <f>S103*H103</f>
        <v>0</v>
      </c>
      <c r="U103" s="40"/>
      <c r="V103" s="40"/>
      <c r="W103" s="40"/>
      <c r="X103" s="40"/>
      <c r="Y103" s="40"/>
      <c r="Z103" s="40"/>
      <c r="AA103" s="40"/>
      <c r="AB103" s="40"/>
      <c r="AC103" s="40"/>
      <c r="AD103" s="40"/>
      <c r="AE103" s="40"/>
      <c r="AR103" s="217" t="s">
        <v>181</v>
      </c>
      <c r="AT103" s="217" t="s">
        <v>178</v>
      </c>
      <c r="AU103" s="217" t="s">
        <v>87</v>
      </c>
      <c r="AY103" s="19" t="s">
        <v>161</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168</v>
      </c>
      <c r="BM103" s="217" t="s">
        <v>2106</v>
      </c>
    </row>
    <row r="104" s="13" customFormat="1">
      <c r="A104" s="13"/>
      <c r="B104" s="226"/>
      <c r="C104" s="227"/>
      <c r="D104" s="224" t="s">
        <v>174</v>
      </c>
      <c r="E104" s="228" t="s">
        <v>21</v>
      </c>
      <c r="F104" s="229" t="s">
        <v>2107</v>
      </c>
      <c r="G104" s="227"/>
      <c r="H104" s="230">
        <v>41</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174</v>
      </c>
      <c r="AU104" s="236" t="s">
        <v>87</v>
      </c>
      <c r="AV104" s="13" t="s">
        <v>87</v>
      </c>
      <c r="AW104" s="13" t="s">
        <v>38</v>
      </c>
      <c r="AX104" s="13" t="s">
        <v>85</v>
      </c>
      <c r="AY104" s="236" t="s">
        <v>161</v>
      </c>
    </row>
    <row r="105" s="12" customFormat="1" ht="22.8" customHeight="1">
      <c r="A105" s="12"/>
      <c r="B105" s="190"/>
      <c r="C105" s="191"/>
      <c r="D105" s="192" t="s">
        <v>76</v>
      </c>
      <c r="E105" s="204" t="s">
        <v>185</v>
      </c>
      <c r="F105" s="204" t="s">
        <v>197</v>
      </c>
      <c r="G105" s="191"/>
      <c r="H105" s="191"/>
      <c r="I105" s="194"/>
      <c r="J105" s="205">
        <f>BK105</f>
        <v>0</v>
      </c>
      <c r="K105" s="191"/>
      <c r="L105" s="196"/>
      <c r="M105" s="197"/>
      <c r="N105" s="198"/>
      <c r="O105" s="198"/>
      <c r="P105" s="199">
        <f>SUM(P106:P107)</f>
        <v>0</v>
      </c>
      <c r="Q105" s="198"/>
      <c r="R105" s="199">
        <f>SUM(R106:R107)</f>
        <v>56.993839999999999</v>
      </c>
      <c r="S105" s="198"/>
      <c r="T105" s="200">
        <f>SUM(T106:T107)</f>
        <v>0</v>
      </c>
      <c r="U105" s="12"/>
      <c r="V105" s="12"/>
      <c r="W105" s="12"/>
      <c r="X105" s="12"/>
      <c r="Y105" s="12"/>
      <c r="Z105" s="12"/>
      <c r="AA105" s="12"/>
      <c r="AB105" s="12"/>
      <c r="AC105" s="12"/>
      <c r="AD105" s="12"/>
      <c r="AE105" s="12"/>
      <c r="AR105" s="201" t="s">
        <v>85</v>
      </c>
      <c r="AT105" s="202" t="s">
        <v>76</v>
      </c>
      <c r="AU105" s="202" t="s">
        <v>85</v>
      </c>
      <c r="AY105" s="201" t="s">
        <v>161</v>
      </c>
      <c r="BK105" s="203">
        <f>SUM(BK106:BK107)</f>
        <v>0</v>
      </c>
    </row>
    <row r="106" s="2" customFormat="1" ht="24.15" customHeight="1">
      <c r="A106" s="40"/>
      <c r="B106" s="41"/>
      <c r="C106" s="206" t="s">
        <v>198</v>
      </c>
      <c r="D106" s="206" t="s">
        <v>163</v>
      </c>
      <c r="E106" s="207" t="s">
        <v>2108</v>
      </c>
      <c r="F106" s="208" t="s">
        <v>2109</v>
      </c>
      <c r="G106" s="209" t="s">
        <v>382</v>
      </c>
      <c r="H106" s="210">
        <v>1</v>
      </c>
      <c r="I106" s="211"/>
      <c r="J106" s="212">
        <f>ROUND(I106*H106,2)</f>
        <v>0</v>
      </c>
      <c r="K106" s="208" t="s">
        <v>21</v>
      </c>
      <c r="L106" s="46"/>
      <c r="M106" s="213" t="s">
        <v>21</v>
      </c>
      <c r="N106" s="214" t="s">
        <v>48</v>
      </c>
      <c r="O106" s="86"/>
      <c r="P106" s="215">
        <f>O106*H106</f>
        <v>0</v>
      </c>
      <c r="Q106" s="215">
        <v>56.993839999999999</v>
      </c>
      <c r="R106" s="215">
        <f>Q106*H106</f>
        <v>56.993839999999999</v>
      </c>
      <c r="S106" s="215">
        <v>0</v>
      </c>
      <c r="T106" s="216">
        <f>S106*H106</f>
        <v>0</v>
      </c>
      <c r="U106" s="40"/>
      <c r="V106" s="40"/>
      <c r="W106" s="40"/>
      <c r="X106" s="40"/>
      <c r="Y106" s="40"/>
      <c r="Z106" s="40"/>
      <c r="AA106" s="40"/>
      <c r="AB106" s="40"/>
      <c r="AC106" s="40"/>
      <c r="AD106" s="40"/>
      <c r="AE106" s="40"/>
      <c r="AR106" s="217" t="s">
        <v>168</v>
      </c>
      <c r="AT106" s="217" t="s">
        <v>163</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168</v>
      </c>
      <c r="BM106" s="217" t="s">
        <v>2110</v>
      </c>
    </row>
    <row r="107" s="2" customFormat="1">
      <c r="A107" s="40"/>
      <c r="B107" s="41"/>
      <c r="C107" s="42"/>
      <c r="D107" s="224" t="s">
        <v>183</v>
      </c>
      <c r="E107" s="42"/>
      <c r="F107" s="225" t="s">
        <v>2111</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183</v>
      </c>
      <c r="AU107" s="19" t="s">
        <v>87</v>
      </c>
    </row>
    <row r="108" s="12" customFormat="1" ht="22.8" customHeight="1">
      <c r="A108" s="12"/>
      <c r="B108" s="190"/>
      <c r="C108" s="191"/>
      <c r="D108" s="192" t="s">
        <v>76</v>
      </c>
      <c r="E108" s="204" t="s">
        <v>198</v>
      </c>
      <c r="F108" s="204" t="s">
        <v>2045</v>
      </c>
      <c r="G108" s="191"/>
      <c r="H108" s="191"/>
      <c r="I108" s="194"/>
      <c r="J108" s="205">
        <f>BK108</f>
        <v>0</v>
      </c>
      <c r="K108" s="191"/>
      <c r="L108" s="196"/>
      <c r="M108" s="197"/>
      <c r="N108" s="198"/>
      <c r="O108" s="198"/>
      <c r="P108" s="199">
        <f>SUM(P109:P118)</f>
        <v>0</v>
      </c>
      <c r="Q108" s="198"/>
      <c r="R108" s="199">
        <f>SUM(R109:R118)</f>
        <v>30.446344</v>
      </c>
      <c r="S108" s="198"/>
      <c r="T108" s="200">
        <f>SUM(T109:T118)</f>
        <v>0</v>
      </c>
      <c r="U108" s="12"/>
      <c r="V108" s="12"/>
      <c r="W108" s="12"/>
      <c r="X108" s="12"/>
      <c r="Y108" s="12"/>
      <c r="Z108" s="12"/>
      <c r="AA108" s="12"/>
      <c r="AB108" s="12"/>
      <c r="AC108" s="12"/>
      <c r="AD108" s="12"/>
      <c r="AE108" s="12"/>
      <c r="AR108" s="201" t="s">
        <v>85</v>
      </c>
      <c r="AT108" s="202" t="s">
        <v>76</v>
      </c>
      <c r="AU108" s="202" t="s">
        <v>85</v>
      </c>
      <c r="AY108" s="201" t="s">
        <v>161</v>
      </c>
      <c r="BK108" s="203">
        <f>SUM(BK109:BK118)</f>
        <v>0</v>
      </c>
    </row>
    <row r="109" s="2" customFormat="1" ht="37.8" customHeight="1">
      <c r="A109" s="40"/>
      <c r="B109" s="41"/>
      <c r="C109" s="206" t="s">
        <v>216</v>
      </c>
      <c r="D109" s="206" t="s">
        <v>163</v>
      </c>
      <c r="E109" s="207" t="s">
        <v>2046</v>
      </c>
      <c r="F109" s="208" t="s">
        <v>2047</v>
      </c>
      <c r="G109" s="209" t="s">
        <v>188</v>
      </c>
      <c r="H109" s="210">
        <v>210.80000000000001</v>
      </c>
      <c r="I109" s="211"/>
      <c r="J109" s="212">
        <f>ROUND(I109*H109,2)</f>
        <v>0</v>
      </c>
      <c r="K109" s="208" t="s">
        <v>167</v>
      </c>
      <c r="L109" s="46"/>
      <c r="M109" s="213" t="s">
        <v>21</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168</v>
      </c>
      <c r="AT109" s="217" t="s">
        <v>163</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168</v>
      </c>
      <c r="BM109" s="217" t="s">
        <v>2112</v>
      </c>
    </row>
    <row r="110" s="2" customFormat="1">
      <c r="A110" s="40"/>
      <c r="B110" s="41"/>
      <c r="C110" s="42"/>
      <c r="D110" s="219" t="s">
        <v>170</v>
      </c>
      <c r="E110" s="42"/>
      <c r="F110" s="220" t="s">
        <v>2049</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170</v>
      </c>
      <c r="AU110" s="19" t="s">
        <v>87</v>
      </c>
    </row>
    <row r="111" s="2" customFormat="1">
      <c r="A111" s="40"/>
      <c r="B111" s="41"/>
      <c r="C111" s="42"/>
      <c r="D111" s="224" t="s">
        <v>172</v>
      </c>
      <c r="E111" s="42"/>
      <c r="F111" s="225" t="s">
        <v>2050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172</v>
      </c>
      <c r="AU111" s="19" t="s">
        <v>87</v>
      </c>
    </row>
    <row r="112" s="13" customFormat="1">
      <c r="A112" s="13"/>
      <c r="B112" s="226"/>
      <c r="C112" s="227"/>
      <c r="D112" s="224" t="s">
        <v>174</v>
      </c>
      <c r="E112" s="228" t="s">
        <v>21</v>
      </c>
      <c r="F112" s="229" t="s">
        <v>2113</v>
      </c>
      <c r="G112" s="227"/>
      <c r="H112" s="230">
        <v>210.80000000000001</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174</v>
      </c>
      <c r="AU112" s="236" t="s">
        <v>87</v>
      </c>
      <c r="AV112" s="13" t="s">
        <v>87</v>
      </c>
      <c r="AW112" s="13" t="s">
        <v>38</v>
      </c>
      <c r="AX112" s="13" t="s">
        <v>85</v>
      </c>
      <c r="AY112" s="236" t="s">
        <v>161</v>
      </c>
    </row>
    <row r="113" s="2" customFormat="1" ht="16.5" customHeight="1">
      <c r="A113" s="40"/>
      <c r="B113" s="41"/>
      <c r="C113" s="248" t="s">
        <v>221</v>
      </c>
      <c r="D113" s="248" t="s">
        <v>178</v>
      </c>
      <c r="E113" s="249" t="s">
        <v>1460</v>
      </c>
      <c r="F113" s="250" t="s">
        <v>1461</v>
      </c>
      <c r="G113" s="251" t="s">
        <v>166</v>
      </c>
      <c r="H113" s="252">
        <v>5.5339999999999998</v>
      </c>
      <c r="I113" s="253"/>
      <c r="J113" s="254">
        <f>ROUND(I113*H113,2)</f>
        <v>0</v>
      </c>
      <c r="K113" s="250" t="s">
        <v>167</v>
      </c>
      <c r="L113" s="255"/>
      <c r="M113" s="256" t="s">
        <v>21</v>
      </c>
      <c r="N113" s="257" t="s">
        <v>48</v>
      </c>
      <c r="O113" s="86"/>
      <c r="P113" s="215">
        <f>O113*H113</f>
        <v>0</v>
      </c>
      <c r="Q113" s="215">
        <v>1</v>
      </c>
      <c r="R113" s="215">
        <f>Q113*H113</f>
        <v>5.5339999999999998</v>
      </c>
      <c r="S113" s="215">
        <v>0</v>
      </c>
      <c r="T113" s="216">
        <f>S113*H113</f>
        <v>0</v>
      </c>
      <c r="U113" s="40"/>
      <c r="V113" s="40"/>
      <c r="W113" s="40"/>
      <c r="X113" s="40"/>
      <c r="Y113" s="40"/>
      <c r="Z113" s="40"/>
      <c r="AA113" s="40"/>
      <c r="AB113" s="40"/>
      <c r="AC113" s="40"/>
      <c r="AD113" s="40"/>
      <c r="AE113" s="40"/>
      <c r="AR113" s="217" t="s">
        <v>181</v>
      </c>
      <c r="AT113" s="217" t="s">
        <v>178</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168</v>
      </c>
      <c r="BM113" s="217" t="s">
        <v>2114</v>
      </c>
    </row>
    <row r="114" s="13" customFormat="1">
      <c r="A114" s="13"/>
      <c r="B114" s="226"/>
      <c r="C114" s="227"/>
      <c r="D114" s="224" t="s">
        <v>174</v>
      </c>
      <c r="E114" s="228" t="s">
        <v>21</v>
      </c>
      <c r="F114" s="229" t="s">
        <v>2115</v>
      </c>
      <c r="G114" s="227"/>
      <c r="H114" s="230">
        <v>5.5339999999999998</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174</v>
      </c>
      <c r="AU114" s="236" t="s">
        <v>87</v>
      </c>
      <c r="AV114" s="13" t="s">
        <v>87</v>
      </c>
      <c r="AW114" s="13" t="s">
        <v>38</v>
      </c>
      <c r="AX114" s="13" t="s">
        <v>85</v>
      </c>
      <c r="AY114" s="236" t="s">
        <v>161</v>
      </c>
    </row>
    <row r="115" s="2" customFormat="1" ht="37.8" customHeight="1">
      <c r="A115" s="40"/>
      <c r="B115" s="41"/>
      <c r="C115" s="206" t="s">
        <v>181</v>
      </c>
      <c r="D115" s="206" t="s">
        <v>163</v>
      </c>
      <c r="E115" s="207" t="s">
        <v>2054</v>
      </c>
      <c r="F115" s="208" t="s">
        <v>2055</v>
      </c>
      <c r="G115" s="209" t="s">
        <v>188</v>
      </c>
      <c r="H115" s="210">
        <v>421.60000000000002</v>
      </c>
      <c r="I115" s="211"/>
      <c r="J115" s="212">
        <f>ROUND(I115*H115,2)</f>
        <v>0</v>
      </c>
      <c r="K115" s="208" t="s">
        <v>167</v>
      </c>
      <c r="L115" s="46"/>
      <c r="M115" s="213" t="s">
        <v>21</v>
      </c>
      <c r="N115" s="214" t="s">
        <v>48</v>
      </c>
      <c r="O115" s="86"/>
      <c r="P115" s="215">
        <f>O115*H115</f>
        <v>0</v>
      </c>
      <c r="Q115" s="215">
        <v>0.059089999999999997</v>
      </c>
      <c r="R115" s="215">
        <f>Q115*H115</f>
        <v>24.912344000000001</v>
      </c>
      <c r="S115" s="215">
        <v>0</v>
      </c>
      <c r="T115" s="216">
        <f>S115*H115</f>
        <v>0</v>
      </c>
      <c r="U115" s="40"/>
      <c r="V115" s="40"/>
      <c r="W115" s="40"/>
      <c r="X115" s="40"/>
      <c r="Y115" s="40"/>
      <c r="Z115" s="40"/>
      <c r="AA115" s="40"/>
      <c r="AB115" s="40"/>
      <c r="AC115" s="40"/>
      <c r="AD115" s="40"/>
      <c r="AE115" s="40"/>
      <c r="AR115" s="217" t="s">
        <v>168</v>
      </c>
      <c r="AT115" s="217" t="s">
        <v>163</v>
      </c>
      <c r="AU115" s="217" t="s">
        <v>87</v>
      </c>
      <c r="AY115" s="19" t="s">
        <v>161</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168</v>
      </c>
      <c r="BM115" s="217" t="s">
        <v>2116</v>
      </c>
    </row>
    <row r="116" s="2" customFormat="1">
      <c r="A116" s="40"/>
      <c r="B116" s="41"/>
      <c r="C116" s="42"/>
      <c r="D116" s="219" t="s">
        <v>170</v>
      </c>
      <c r="E116" s="42"/>
      <c r="F116" s="220" t="s">
        <v>2057</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170</v>
      </c>
      <c r="AU116" s="19" t="s">
        <v>87</v>
      </c>
    </row>
    <row r="117" s="2" customFormat="1">
      <c r="A117" s="40"/>
      <c r="B117" s="41"/>
      <c r="C117" s="42"/>
      <c r="D117" s="224" t="s">
        <v>172</v>
      </c>
      <c r="E117" s="42"/>
      <c r="F117" s="225" t="s">
        <v>2058</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172</v>
      </c>
      <c r="AU117" s="19" t="s">
        <v>87</v>
      </c>
    </row>
    <row r="118" s="13" customFormat="1">
      <c r="A118" s="13"/>
      <c r="B118" s="226"/>
      <c r="C118" s="227"/>
      <c r="D118" s="224" t="s">
        <v>174</v>
      </c>
      <c r="E118" s="228" t="s">
        <v>21</v>
      </c>
      <c r="F118" s="229" t="s">
        <v>2117</v>
      </c>
      <c r="G118" s="227"/>
      <c r="H118" s="230">
        <v>421.60000000000002</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174</v>
      </c>
      <c r="AU118" s="236" t="s">
        <v>87</v>
      </c>
      <c r="AV118" s="13" t="s">
        <v>87</v>
      </c>
      <c r="AW118" s="13" t="s">
        <v>38</v>
      </c>
      <c r="AX118" s="13" t="s">
        <v>85</v>
      </c>
      <c r="AY118" s="236" t="s">
        <v>161</v>
      </c>
    </row>
    <row r="119" s="12" customFormat="1" ht="22.8" customHeight="1">
      <c r="A119" s="12"/>
      <c r="B119" s="190"/>
      <c r="C119" s="191"/>
      <c r="D119" s="192" t="s">
        <v>76</v>
      </c>
      <c r="E119" s="204" t="s">
        <v>229</v>
      </c>
      <c r="F119" s="204" t="s">
        <v>393</v>
      </c>
      <c r="G119" s="191"/>
      <c r="H119" s="191"/>
      <c r="I119" s="194"/>
      <c r="J119" s="205">
        <f>BK119</f>
        <v>0</v>
      </c>
      <c r="K119" s="191"/>
      <c r="L119" s="196"/>
      <c r="M119" s="197"/>
      <c r="N119" s="198"/>
      <c r="O119" s="198"/>
      <c r="P119" s="199">
        <f>SUM(P120:P135)</f>
        <v>0</v>
      </c>
      <c r="Q119" s="198"/>
      <c r="R119" s="199">
        <f>SUM(R120:R135)</f>
        <v>114.529748</v>
      </c>
      <c r="S119" s="198"/>
      <c r="T119" s="200">
        <f>SUM(T120:T135)</f>
        <v>0</v>
      </c>
      <c r="U119" s="12"/>
      <c r="V119" s="12"/>
      <c r="W119" s="12"/>
      <c r="X119" s="12"/>
      <c r="Y119" s="12"/>
      <c r="Z119" s="12"/>
      <c r="AA119" s="12"/>
      <c r="AB119" s="12"/>
      <c r="AC119" s="12"/>
      <c r="AD119" s="12"/>
      <c r="AE119" s="12"/>
      <c r="AR119" s="201" t="s">
        <v>85</v>
      </c>
      <c r="AT119" s="202" t="s">
        <v>76</v>
      </c>
      <c r="AU119" s="202" t="s">
        <v>85</v>
      </c>
      <c r="AY119" s="201" t="s">
        <v>161</v>
      </c>
      <c r="BK119" s="203">
        <f>SUM(BK120:BK135)</f>
        <v>0</v>
      </c>
    </row>
    <row r="120" s="2" customFormat="1" ht="16.5" customHeight="1">
      <c r="A120" s="40"/>
      <c r="B120" s="41"/>
      <c r="C120" s="206" t="s">
        <v>229</v>
      </c>
      <c r="D120" s="206" t="s">
        <v>163</v>
      </c>
      <c r="E120" s="207" t="s">
        <v>2070</v>
      </c>
      <c r="F120" s="208" t="s">
        <v>2118</v>
      </c>
      <c r="G120" s="209" t="s">
        <v>188</v>
      </c>
      <c r="H120" s="210">
        <v>210.80000000000001</v>
      </c>
      <c r="I120" s="211"/>
      <c r="J120" s="212">
        <f>ROUND(I120*H120,2)</f>
        <v>0</v>
      </c>
      <c r="K120" s="208" t="s">
        <v>167</v>
      </c>
      <c r="L120" s="46"/>
      <c r="M120" s="213" t="s">
        <v>21</v>
      </c>
      <c r="N120" s="214" t="s">
        <v>48</v>
      </c>
      <c r="O120" s="86"/>
      <c r="P120" s="215">
        <f>O120*H120</f>
        <v>0</v>
      </c>
      <c r="Q120" s="215">
        <v>0.0026199999999999999</v>
      </c>
      <c r="R120" s="215">
        <f>Q120*H120</f>
        <v>0.55229600000000001</v>
      </c>
      <c r="S120" s="215">
        <v>0</v>
      </c>
      <c r="T120" s="216">
        <f>S120*H120</f>
        <v>0</v>
      </c>
      <c r="U120" s="40"/>
      <c r="V120" s="40"/>
      <c r="W120" s="40"/>
      <c r="X120" s="40"/>
      <c r="Y120" s="40"/>
      <c r="Z120" s="40"/>
      <c r="AA120" s="40"/>
      <c r="AB120" s="40"/>
      <c r="AC120" s="40"/>
      <c r="AD120" s="40"/>
      <c r="AE120" s="40"/>
      <c r="AR120" s="217" t="s">
        <v>168</v>
      </c>
      <c r="AT120" s="217" t="s">
        <v>163</v>
      </c>
      <c r="AU120" s="217" t="s">
        <v>87</v>
      </c>
      <c r="AY120" s="19" t="s">
        <v>161</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168</v>
      </c>
      <c r="BM120" s="217" t="s">
        <v>2119</v>
      </c>
    </row>
    <row r="121" s="2" customFormat="1">
      <c r="A121" s="40"/>
      <c r="B121" s="41"/>
      <c r="C121" s="42"/>
      <c r="D121" s="219" t="s">
        <v>170</v>
      </c>
      <c r="E121" s="42"/>
      <c r="F121" s="220" t="s">
        <v>2073</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170</v>
      </c>
      <c r="AU121" s="19" t="s">
        <v>87</v>
      </c>
    </row>
    <row r="122" s="2" customFormat="1">
      <c r="A122" s="40"/>
      <c r="B122" s="41"/>
      <c r="C122" s="42"/>
      <c r="D122" s="224" t="s">
        <v>172</v>
      </c>
      <c r="E122" s="42"/>
      <c r="F122" s="225" t="s">
        <v>2074</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172</v>
      </c>
      <c r="AU122" s="19" t="s">
        <v>87</v>
      </c>
    </row>
    <row r="123" s="2" customFormat="1">
      <c r="A123" s="40"/>
      <c r="B123" s="41"/>
      <c r="C123" s="42"/>
      <c r="D123" s="224" t="s">
        <v>183</v>
      </c>
      <c r="E123" s="42"/>
      <c r="F123" s="225" t="s">
        <v>2075</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183</v>
      </c>
      <c r="AU123" s="19" t="s">
        <v>87</v>
      </c>
    </row>
    <row r="124" s="13" customFormat="1">
      <c r="A124" s="13"/>
      <c r="B124" s="226"/>
      <c r="C124" s="227"/>
      <c r="D124" s="224" t="s">
        <v>174</v>
      </c>
      <c r="E124" s="228" t="s">
        <v>21</v>
      </c>
      <c r="F124" s="229" t="s">
        <v>2120</v>
      </c>
      <c r="G124" s="227"/>
      <c r="H124" s="230">
        <v>210.80000000000001</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85</v>
      </c>
      <c r="AY124" s="236" t="s">
        <v>161</v>
      </c>
    </row>
    <row r="125" s="2" customFormat="1" ht="21.75" customHeight="1">
      <c r="A125" s="40"/>
      <c r="B125" s="41"/>
      <c r="C125" s="206" t="s">
        <v>235</v>
      </c>
      <c r="D125" s="206" t="s">
        <v>163</v>
      </c>
      <c r="E125" s="207" t="s">
        <v>2077</v>
      </c>
      <c r="F125" s="208" t="s">
        <v>2078</v>
      </c>
      <c r="G125" s="209" t="s">
        <v>188</v>
      </c>
      <c r="H125" s="210">
        <v>210.80000000000001</v>
      </c>
      <c r="I125" s="211"/>
      <c r="J125" s="212">
        <f>ROUND(I125*H125,2)</f>
        <v>0</v>
      </c>
      <c r="K125" s="208" t="s">
        <v>167</v>
      </c>
      <c r="L125" s="46"/>
      <c r="M125" s="213" t="s">
        <v>21</v>
      </c>
      <c r="N125" s="214" t="s">
        <v>48</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168</v>
      </c>
      <c r="AT125" s="217" t="s">
        <v>163</v>
      </c>
      <c r="AU125" s="217" t="s">
        <v>87</v>
      </c>
      <c r="AY125" s="19" t="s">
        <v>161</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168</v>
      </c>
      <c r="BM125" s="217" t="s">
        <v>2121</v>
      </c>
    </row>
    <row r="126" s="2" customFormat="1">
      <c r="A126" s="40"/>
      <c r="B126" s="41"/>
      <c r="C126" s="42"/>
      <c r="D126" s="219" t="s">
        <v>170</v>
      </c>
      <c r="E126" s="42"/>
      <c r="F126" s="220" t="s">
        <v>2080</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170</v>
      </c>
      <c r="AU126" s="19" t="s">
        <v>87</v>
      </c>
    </row>
    <row r="127" s="2" customFormat="1">
      <c r="A127" s="40"/>
      <c r="B127" s="41"/>
      <c r="C127" s="42"/>
      <c r="D127" s="224" t="s">
        <v>172</v>
      </c>
      <c r="E127" s="42"/>
      <c r="F127" s="225" t="s">
        <v>2074</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172</v>
      </c>
      <c r="AU127" s="19" t="s">
        <v>87</v>
      </c>
    </row>
    <row r="128" s="13" customFormat="1">
      <c r="A128" s="13"/>
      <c r="B128" s="226"/>
      <c r="C128" s="227"/>
      <c r="D128" s="224" t="s">
        <v>174</v>
      </c>
      <c r="E128" s="228" t="s">
        <v>21</v>
      </c>
      <c r="F128" s="229" t="s">
        <v>2122</v>
      </c>
      <c r="G128" s="227"/>
      <c r="H128" s="230">
        <v>210.80000000000001</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174</v>
      </c>
      <c r="AU128" s="236" t="s">
        <v>87</v>
      </c>
      <c r="AV128" s="13" t="s">
        <v>87</v>
      </c>
      <c r="AW128" s="13" t="s">
        <v>38</v>
      </c>
      <c r="AX128" s="13" t="s">
        <v>85</v>
      </c>
      <c r="AY128" s="236" t="s">
        <v>161</v>
      </c>
    </row>
    <row r="129" s="2" customFormat="1" ht="16.5" customHeight="1">
      <c r="A129" s="40"/>
      <c r="B129" s="41"/>
      <c r="C129" s="248" t="s">
        <v>240</v>
      </c>
      <c r="D129" s="248" t="s">
        <v>178</v>
      </c>
      <c r="E129" s="249" t="s">
        <v>2082</v>
      </c>
      <c r="F129" s="250" t="s">
        <v>2083</v>
      </c>
      <c r="G129" s="251" t="s">
        <v>166</v>
      </c>
      <c r="H129" s="252">
        <v>113.83199999999999</v>
      </c>
      <c r="I129" s="253"/>
      <c r="J129" s="254">
        <f>ROUND(I129*H129,2)</f>
        <v>0</v>
      </c>
      <c r="K129" s="250" t="s">
        <v>167</v>
      </c>
      <c r="L129" s="255"/>
      <c r="M129" s="256" t="s">
        <v>21</v>
      </c>
      <c r="N129" s="257" t="s">
        <v>48</v>
      </c>
      <c r="O129" s="86"/>
      <c r="P129" s="215">
        <f>O129*H129</f>
        <v>0</v>
      </c>
      <c r="Q129" s="215">
        <v>1</v>
      </c>
      <c r="R129" s="215">
        <f>Q129*H129</f>
        <v>113.83199999999999</v>
      </c>
      <c r="S129" s="215">
        <v>0</v>
      </c>
      <c r="T129" s="216">
        <f>S129*H129</f>
        <v>0</v>
      </c>
      <c r="U129" s="40"/>
      <c r="V129" s="40"/>
      <c r="W129" s="40"/>
      <c r="X129" s="40"/>
      <c r="Y129" s="40"/>
      <c r="Z129" s="40"/>
      <c r="AA129" s="40"/>
      <c r="AB129" s="40"/>
      <c r="AC129" s="40"/>
      <c r="AD129" s="40"/>
      <c r="AE129" s="40"/>
      <c r="AR129" s="217" t="s">
        <v>181</v>
      </c>
      <c r="AT129" s="217" t="s">
        <v>178</v>
      </c>
      <c r="AU129" s="217" t="s">
        <v>87</v>
      </c>
      <c r="AY129" s="19" t="s">
        <v>161</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168</v>
      </c>
      <c r="BM129" s="217" t="s">
        <v>2123</v>
      </c>
    </row>
    <row r="130" s="13" customFormat="1">
      <c r="A130" s="13"/>
      <c r="B130" s="226"/>
      <c r="C130" s="227"/>
      <c r="D130" s="224" t="s">
        <v>174</v>
      </c>
      <c r="E130" s="228" t="s">
        <v>21</v>
      </c>
      <c r="F130" s="229" t="s">
        <v>2124</v>
      </c>
      <c r="G130" s="227"/>
      <c r="H130" s="230">
        <v>113.83199999999999</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174</v>
      </c>
      <c r="AU130" s="236" t="s">
        <v>87</v>
      </c>
      <c r="AV130" s="13" t="s">
        <v>87</v>
      </c>
      <c r="AW130" s="13" t="s">
        <v>38</v>
      </c>
      <c r="AX130" s="13" t="s">
        <v>85</v>
      </c>
      <c r="AY130" s="236" t="s">
        <v>161</v>
      </c>
    </row>
    <row r="131" s="2" customFormat="1" ht="16.5" customHeight="1">
      <c r="A131" s="40"/>
      <c r="B131" s="41"/>
      <c r="C131" s="206" t="s">
        <v>8</v>
      </c>
      <c r="D131" s="206" t="s">
        <v>163</v>
      </c>
      <c r="E131" s="207" t="s">
        <v>2086</v>
      </c>
      <c r="F131" s="208" t="s">
        <v>2087</v>
      </c>
      <c r="G131" s="209" t="s">
        <v>188</v>
      </c>
      <c r="H131" s="210">
        <v>210.80000000000001</v>
      </c>
      <c r="I131" s="211"/>
      <c r="J131" s="212">
        <f>ROUND(I131*H131,2)</f>
        <v>0</v>
      </c>
      <c r="K131" s="208" t="s">
        <v>167</v>
      </c>
      <c r="L131" s="46"/>
      <c r="M131" s="213" t="s">
        <v>21</v>
      </c>
      <c r="N131" s="214" t="s">
        <v>48</v>
      </c>
      <c r="O131" s="86"/>
      <c r="P131" s="215">
        <f>O131*H131</f>
        <v>0</v>
      </c>
      <c r="Q131" s="215">
        <v>0.00068999999999999997</v>
      </c>
      <c r="R131" s="215">
        <f>Q131*H131</f>
        <v>0.145452</v>
      </c>
      <c r="S131" s="215">
        <v>0</v>
      </c>
      <c r="T131" s="216">
        <f>S131*H131</f>
        <v>0</v>
      </c>
      <c r="U131" s="40"/>
      <c r="V131" s="40"/>
      <c r="W131" s="40"/>
      <c r="X131" s="40"/>
      <c r="Y131" s="40"/>
      <c r="Z131" s="40"/>
      <c r="AA131" s="40"/>
      <c r="AB131" s="40"/>
      <c r="AC131" s="40"/>
      <c r="AD131" s="40"/>
      <c r="AE131" s="40"/>
      <c r="AR131" s="217" t="s">
        <v>168</v>
      </c>
      <c r="AT131" s="217" t="s">
        <v>163</v>
      </c>
      <c r="AU131" s="217" t="s">
        <v>87</v>
      </c>
      <c r="AY131" s="19" t="s">
        <v>161</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168</v>
      </c>
      <c r="BM131" s="217" t="s">
        <v>2125</v>
      </c>
    </row>
    <row r="132" s="2" customFormat="1">
      <c r="A132" s="40"/>
      <c r="B132" s="41"/>
      <c r="C132" s="42"/>
      <c r="D132" s="219" t="s">
        <v>170</v>
      </c>
      <c r="E132" s="42"/>
      <c r="F132" s="220" t="s">
        <v>2089</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170</v>
      </c>
      <c r="AU132" s="19" t="s">
        <v>87</v>
      </c>
    </row>
    <row r="133" s="2" customFormat="1">
      <c r="A133" s="40"/>
      <c r="B133" s="41"/>
      <c r="C133" s="42"/>
      <c r="D133" s="224" t="s">
        <v>172</v>
      </c>
      <c r="E133" s="42"/>
      <c r="F133" s="225" t="s">
        <v>2090</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172</v>
      </c>
      <c r="AU133" s="19" t="s">
        <v>87</v>
      </c>
    </row>
    <row r="134" s="2" customFormat="1">
      <c r="A134" s="40"/>
      <c r="B134" s="41"/>
      <c r="C134" s="42"/>
      <c r="D134" s="224" t="s">
        <v>183</v>
      </c>
      <c r="E134" s="42"/>
      <c r="F134" s="225" t="s">
        <v>2091</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183</v>
      </c>
      <c r="AU134" s="19" t="s">
        <v>87</v>
      </c>
    </row>
    <row r="135" s="13" customFormat="1">
      <c r="A135" s="13"/>
      <c r="B135" s="226"/>
      <c r="C135" s="227"/>
      <c r="D135" s="224" t="s">
        <v>174</v>
      </c>
      <c r="E135" s="228" t="s">
        <v>21</v>
      </c>
      <c r="F135" s="229" t="s">
        <v>2126</v>
      </c>
      <c r="G135" s="227"/>
      <c r="H135" s="230">
        <v>210.80000000000001</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174</v>
      </c>
      <c r="AU135" s="236" t="s">
        <v>87</v>
      </c>
      <c r="AV135" s="13" t="s">
        <v>87</v>
      </c>
      <c r="AW135" s="13" t="s">
        <v>38</v>
      </c>
      <c r="AX135" s="13" t="s">
        <v>85</v>
      </c>
      <c r="AY135" s="236" t="s">
        <v>161</v>
      </c>
    </row>
    <row r="136" s="12" customFormat="1" ht="22.8" customHeight="1">
      <c r="A136" s="12"/>
      <c r="B136" s="190"/>
      <c r="C136" s="191"/>
      <c r="D136" s="192" t="s">
        <v>76</v>
      </c>
      <c r="E136" s="204" t="s">
        <v>491</v>
      </c>
      <c r="F136" s="204" t="s">
        <v>492</v>
      </c>
      <c r="G136" s="191"/>
      <c r="H136" s="191"/>
      <c r="I136" s="194"/>
      <c r="J136" s="205">
        <f>BK136</f>
        <v>0</v>
      </c>
      <c r="K136" s="191"/>
      <c r="L136" s="196"/>
      <c r="M136" s="197"/>
      <c r="N136" s="198"/>
      <c r="O136" s="198"/>
      <c r="P136" s="199">
        <f>SUM(P137:P139)</f>
        <v>0</v>
      </c>
      <c r="Q136" s="198"/>
      <c r="R136" s="199">
        <f>SUM(R137:R139)</f>
        <v>0</v>
      </c>
      <c r="S136" s="198"/>
      <c r="T136" s="200">
        <f>SUM(T137:T139)</f>
        <v>0</v>
      </c>
      <c r="U136" s="12"/>
      <c r="V136" s="12"/>
      <c r="W136" s="12"/>
      <c r="X136" s="12"/>
      <c r="Y136" s="12"/>
      <c r="Z136" s="12"/>
      <c r="AA136" s="12"/>
      <c r="AB136" s="12"/>
      <c r="AC136" s="12"/>
      <c r="AD136" s="12"/>
      <c r="AE136" s="12"/>
      <c r="AR136" s="201" t="s">
        <v>85</v>
      </c>
      <c r="AT136" s="202" t="s">
        <v>76</v>
      </c>
      <c r="AU136" s="202" t="s">
        <v>85</v>
      </c>
      <c r="AY136" s="201" t="s">
        <v>161</v>
      </c>
      <c r="BK136" s="203">
        <f>SUM(BK137:BK139)</f>
        <v>0</v>
      </c>
    </row>
    <row r="137" s="2" customFormat="1" ht="16.5" customHeight="1">
      <c r="A137" s="40"/>
      <c r="B137" s="41"/>
      <c r="C137" s="206" t="s">
        <v>250</v>
      </c>
      <c r="D137" s="206" t="s">
        <v>163</v>
      </c>
      <c r="E137" s="207" t="s">
        <v>494</v>
      </c>
      <c r="F137" s="208" t="s">
        <v>495</v>
      </c>
      <c r="G137" s="209" t="s">
        <v>166</v>
      </c>
      <c r="H137" s="210">
        <v>319.06599999999997</v>
      </c>
      <c r="I137" s="211"/>
      <c r="J137" s="212">
        <f>ROUND(I137*H137,2)</f>
        <v>0</v>
      </c>
      <c r="K137" s="208" t="s">
        <v>167</v>
      </c>
      <c r="L137" s="46"/>
      <c r="M137" s="213" t="s">
        <v>21</v>
      </c>
      <c r="N137" s="214" t="s">
        <v>48</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168</v>
      </c>
      <c r="AT137" s="217" t="s">
        <v>163</v>
      </c>
      <c r="AU137" s="217" t="s">
        <v>87</v>
      </c>
      <c r="AY137" s="19" t="s">
        <v>161</v>
      </c>
      <c r="BE137" s="218">
        <f>IF(N137="základní",J137,0)</f>
        <v>0</v>
      </c>
      <c r="BF137" s="218">
        <f>IF(N137="snížená",J137,0)</f>
        <v>0</v>
      </c>
      <c r="BG137" s="218">
        <f>IF(N137="zákl. přenesená",J137,0)</f>
        <v>0</v>
      </c>
      <c r="BH137" s="218">
        <f>IF(N137="sníž. přenesená",J137,0)</f>
        <v>0</v>
      </c>
      <c r="BI137" s="218">
        <f>IF(N137="nulová",J137,0)</f>
        <v>0</v>
      </c>
      <c r="BJ137" s="19" t="s">
        <v>85</v>
      </c>
      <c r="BK137" s="218">
        <f>ROUND(I137*H137,2)</f>
        <v>0</v>
      </c>
      <c r="BL137" s="19" t="s">
        <v>168</v>
      </c>
      <c r="BM137" s="217" t="s">
        <v>2127</v>
      </c>
    </row>
    <row r="138" s="2" customFormat="1">
      <c r="A138" s="40"/>
      <c r="B138" s="41"/>
      <c r="C138" s="42"/>
      <c r="D138" s="219" t="s">
        <v>170</v>
      </c>
      <c r="E138" s="42"/>
      <c r="F138" s="220" t="s">
        <v>497</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170</v>
      </c>
      <c r="AU138" s="19" t="s">
        <v>87</v>
      </c>
    </row>
    <row r="139" s="2" customFormat="1">
      <c r="A139" s="40"/>
      <c r="B139" s="41"/>
      <c r="C139" s="42"/>
      <c r="D139" s="224" t="s">
        <v>172</v>
      </c>
      <c r="E139" s="42"/>
      <c r="F139" s="225" t="s">
        <v>498</v>
      </c>
      <c r="G139" s="42"/>
      <c r="H139" s="42"/>
      <c r="I139" s="221"/>
      <c r="J139" s="42"/>
      <c r="K139" s="42"/>
      <c r="L139" s="46"/>
      <c r="M139" s="274"/>
      <c r="N139" s="275"/>
      <c r="O139" s="271"/>
      <c r="P139" s="271"/>
      <c r="Q139" s="271"/>
      <c r="R139" s="271"/>
      <c r="S139" s="271"/>
      <c r="T139" s="276"/>
      <c r="U139" s="40"/>
      <c r="V139" s="40"/>
      <c r="W139" s="40"/>
      <c r="X139" s="40"/>
      <c r="Y139" s="40"/>
      <c r="Z139" s="40"/>
      <c r="AA139" s="40"/>
      <c r="AB139" s="40"/>
      <c r="AC139" s="40"/>
      <c r="AD139" s="40"/>
      <c r="AE139" s="40"/>
      <c r="AT139" s="19" t="s">
        <v>172</v>
      </c>
      <c r="AU139" s="19" t="s">
        <v>87</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xZYFPn96F0q/3X3JpyTux4WygeDQKMPqq4dN1UDkZpkYos0P1oqLE2bC4ohr42986EIaMmmTUqK3TXe5I4L7lA==" hashValue="NQ3lGKD4Cjtzz9uShk5YLfuiJ8PCwsJ6up1VLd597B5NZRg6l5KNF56cif2S0cnTn1ldPtPK33LQsw3i7a+KtQ==" algorithmName="SHA-512" password="CC35"/>
  <autoFilter ref="C85:K13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5_01/162251102"/>
    <hyperlink ref="F94" r:id="rId2" display="https://podminky.urs.cz/item/CS_URS_2025_01/171151111"/>
    <hyperlink ref="F100" r:id="rId3" display="https://podminky.urs.cz/item/CS_URS_2025_01/291211111"/>
    <hyperlink ref="F110" r:id="rId4" display="https://podminky.urs.cz/item/CS_URS_2025_01/561081121"/>
    <hyperlink ref="F116" r:id="rId5" display="https://podminky.urs.cz/item/CS_URS_2025_01/566201111"/>
    <hyperlink ref="F121" r:id="rId6" display="https://podminky.urs.cz/item/CS_URS_2025_01/919722152"/>
    <hyperlink ref="F126" r:id="rId7" display="https://podminky.urs.cz/item/CS_URS_2025_01/919722712"/>
    <hyperlink ref="F132" r:id="rId8" display="https://podminky.urs.cz/item/CS_URS_2025_01/919726123"/>
    <hyperlink ref="F138" r:id="rId9" display="https://podminky.urs.cz/item/CS_URS_2025_01/99832301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2128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ROUND((SUM(BE86:BE139)),  2)</f>
        <v>0</v>
      </c>
      <c r="G33" s="40"/>
      <c r="H33" s="40"/>
      <c r="I33" s="150">
        <v>0.20999999999999999</v>
      </c>
      <c r="J33" s="149">
        <f>ROUND(((SUM(BE86:BE139))*I33),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ROUND((SUM(BF86:BF139)),  2)</f>
        <v>0</v>
      </c>
      <c r="G34" s="40"/>
      <c r="H34" s="40"/>
      <c r="I34" s="150">
        <v>0.12</v>
      </c>
      <c r="J34" s="149">
        <f>ROUND(((SUM(BF86:BF139))*I34),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ROUND((SUM(BG86:BG139)),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ROUND((SUM(BH86:BH139)),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ROUND((SUM(BI86:BI139)),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03.3 - Sjezd do nadjezí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135</v>
      </c>
      <c r="E62" s="176"/>
      <c r="F62" s="176"/>
      <c r="G62" s="176"/>
      <c r="H62" s="176"/>
      <c r="I62" s="176"/>
      <c r="J62" s="177">
        <f>J98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136</v>
      </c>
      <c r="E63" s="176"/>
      <c r="F63" s="176"/>
      <c r="G63" s="176"/>
      <c r="H63" s="176"/>
      <c r="I63" s="176"/>
      <c r="J63" s="177">
        <f>J105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2020</v>
      </c>
      <c r="E64" s="176"/>
      <c r="F64" s="176"/>
      <c r="G64" s="176"/>
      <c r="H64" s="176"/>
      <c r="I64" s="176"/>
      <c r="J64" s="177">
        <f>J108</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138</v>
      </c>
      <c r="E65" s="176"/>
      <c r="F65" s="176"/>
      <c r="G65" s="176"/>
      <c r="H65" s="176"/>
      <c r="I65" s="176"/>
      <c r="J65" s="177">
        <f>J119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139</v>
      </c>
      <c r="E66" s="176"/>
      <c r="F66" s="176"/>
      <c r="G66" s="176"/>
      <c r="H66" s="176"/>
      <c r="I66" s="176"/>
      <c r="J66" s="177">
        <f>J136</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Jez Šargoun, Malá Voda - rekonstrukce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128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SO 03.3 - Sjezd do nadjezí</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U Šargounského mlýna</v>
      </c>
      <c r="G80" s="42"/>
      <c r="H80" s="42"/>
      <c r="I80" s="34" t="s">
        <v>24</v>
      </c>
      <c r="J80" s="74" t="str">
        <f>IF(J12="","",J12)</f>
        <v>14. 4. 2021</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Povodí Moravy, státní podnik</v>
      </c>
      <c r="G82" s="42"/>
      <c r="H82" s="42"/>
      <c r="I82" s="34" t="s">
        <v>34</v>
      </c>
      <c r="J82" s="38" t="str">
        <f>E21</f>
        <v>HG Partner s.r.o.</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147</v>
      </c>
      <c r="D85" s="182" t="s">
        <v>62</v>
      </c>
      <c r="E85" s="182" t="s">
        <v>58</v>
      </c>
      <c r="F85" s="182" t="s">
        <v>59</v>
      </c>
      <c r="G85" s="182" t="s">
        <v>148</v>
      </c>
      <c r="H85" s="182" t="s">
        <v>149</v>
      </c>
      <c r="I85" s="182" t="s">
        <v>150</v>
      </c>
      <c r="J85" s="182" t="s">
        <v>132</v>
      </c>
      <c r="K85" s="183" t="s">
        <v>151</v>
      </c>
      <c r="L85" s="184"/>
      <c r="M85" s="94" t="s">
        <v>21</v>
      </c>
      <c r="N85" s="95" t="s">
        <v>47</v>
      </c>
      <c r="O85" s="95" t="s">
        <v>152</v>
      </c>
      <c r="P85" s="95" t="s">
        <v>153</v>
      </c>
      <c r="Q85" s="95" t="s">
        <v>154</v>
      </c>
      <c r="R85" s="95" t="s">
        <v>155</v>
      </c>
      <c r="S85" s="95" t="s">
        <v>156</v>
      </c>
      <c r="T85" s="96" t="s">
        <v>157</v>
      </c>
      <c r="U85" s="179"/>
      <c r="V85" s="179"/>
      <c r="W85" s="179"/>
      <c r="X85" s="179"/>
      <c r="Y85" s="179"/>
      <c r="Z85" s="179"/>
      <c r="AA85" s="179"/>
      <c r="AB85" s="179"/>
      <c r="AC85" s="179"/>
      <c r="AD85" s="179"/>
      <c r="AE85" s="179"/>
    </row>
    <row r="86" s="2" customFormat="1" ht="22.8" customHeight="1">
      <c r="A86" s="40"/>
      <c r="B86" s="41"/>
      <c r="C86" s="101" t="s">
        <v>158</v>
      </c>
      <c r="D86" s="42"/>
      <c r="E86" s="42"/>
      <c r="F86" s="42"/>
      <c r="G86" s="42"/>
      <c r="H86" s="42"/>
      <c r="I86" s="42"/>
      <c r="J86" s="185">
        <f>BK86</f>
        <v>0</v>
      </c>
      <c r="K86" s="42"/>
      <c r="L86" s="46"/>
      <c r="M86" s="97"/>
      <c r="N86" s="186"/>
      <c r="O86" s="98"/>
      <c r="P86" s="187">
        <f>P87</f>
        <v>0</v>
      </c>
      <c r="Q86" s="98"/>
      <c r="R86" s="187">
        <f>R87</f>
        <v>120.62883000000001</v>
      </c>
      <c r="S86" s="98"/>
      <c r="T86" s="188">
        <f>T87</f>
        <v>0</v>
      </c>
      <c r="U86" s="40"/>
      <c r="V86" s="40"/>
      <c r="W86" s="40"/>
      <c r="X86" s="40"/>
      <c r="Y86" s="40"/>
      <c r="Z86" s="40"/>
      <c r="AA86" s="40"/>
      <c r="AB86" s="40"/>
      <c r="AC86" s="40"/>
      <c r="AD86" s="40"/>
      <c r="AE86" s="40"/>
      <c r="AT86" s="19" t="s">
        <v>76</v>
      </c>
      <c r="AU86" s="19" t="s">
        <v>133</v>
      </c>
      <c r="BK86" s="189">
        <f>BK87</f>
        <v>0</v>
      </c>
    </row>
    <row r="87" s="12" customFormat="1" ht="25.92" customHeight="1">
      <c r="A87" s="12"/>
      <c r="B87" s="190"/>
      <c r="C87" s="191"/>
      <c r="D87" s="192" t="s">
        <v>76</v>
      </c>
      <c r="E87" s="193" t="s">
        <v>159</v>
      </c>
      <c r="F87" s="193" t="s">
        <v>160</v>
      </c>
      <c r="G87" s="191"/>
      <c r="H87" s="191"/>
      <c r="I87" s="194"/>
      <c r="J87" s="195">
        <f>BK87</f>
        <v>0</v>
      </c>
      <c r="K87" s="191"/>
      <c r="L87" s="196"/>
      <c r="M87" s="197"/>
      <c r="N87" s="198"/>
      <c r="O87" s="198"/>
      <c r="P87" s="199">
        <f>P88+P98+P105+P108+P119+P136</f>
        <v>0</v>
      </c>
      <c r="Q87" s="198"/>
      <c r="R87" s="199">
        <f>R88+R98+R105+R108+R119+R136</f>
        <v>120.62883000000001</v>
      </c>
      <c r="S87" s="198"/>
      <c r="T87" s="200">
        <f>T88+T98+T105+T108+T119+T136</f>
        <v>0</v>
      </c>
      <c r="U87" s="12"/>
      <c r="V87" s="12"/>
      <c r="W87" s="12"/>
      <c r="X87" s="12"/>
      <c r="Y87" s="12"/>
      <c r="Z87" s="12"/>
      <c r="AA87" s="12"/>
      <c r="AB87" s="12"/>
      <c r="AC87" s="12"/>
      <c r="AD87" s="12"/>
      <c r="AE87" s="12"/>
      <c r="AR87" s="201" t="s">
        <v>85</v>
      </c>
      <c r="AT87" s="202" t="s">
        <v>76</v>
      </c>
      <c r="AU87" s="202" t="s">
        <v>77</v>
      </c>
      <c r="AY87" s="201" t="s">
        <v>161</v>
      </c>
      <c r="BK87" s="203">
        <f>BK88+BK98+BK105+BK108+BK119+BK136</f>
        <v>0</v>
      </c>
    </row>
    <row r="88" s="12" customFormat="1" ht="22.8" customHeight="1">
      <c r="A88" s="12"/>
      <c r="B88" s="190"/>
      <c r="C88" s="191"/>
      <c r="D88" s="192" t="s">
        <v>76</v>
      </c>
      <c r="E88" s="204" t="s">
        <v>85</v>
      </c>
      <c r="F88" s="204" t="s">
        <v>953</v>
      </c>
      <c r="G88" s="191"/>
      <c r="H88" s="191"/>
      <c r="I88" s="194"/>
      <c r="J88" s="205">
        <f>BK88</f>
        <v>0</v>
      </c>
      <c r="K88" s="191"/>
      <c r="L88" s="196"/>
      <c r="M88" s="197"/>
      <c r="N88" s="198"/>
      <c r="O88" s="198"/>
      <c r="P88" s="199">
        <f>SUM(P89:P97)</f>
        <v>0</v>
      </c>
      <c r="Q88" s="198"/>
      <c r="R88" s="199">
        <f>SUM(R89:R97)</f>
        <v>0</v>
      </c>
      <c r="S88" s="198"/>
      <c r="T88" s="200">
        <f>SUM(T89:T97)</f>
        <v>0</v>
      </c>
      <c r="U88" s="12"/>
      <c r="V88" s="12"/>
      <c r="W88" s="12"/>
      <c r="X88" s="12"/>
      <c r="Y88" s="12"/>
      <c r="Z88" s="12"/>
      <c r="AA88" s="12"/>
      <c r="AB88" s="12"/>
      <c r="AC88" s="12"/>
      <c r="AD88" s="12"/>
      <c r="AE88" s="12"/>
      <c r="AR88" s="201" t="s">
        <v>85</v>
      </c>
      <c r="AT88" s="202" t="s">
        <v>76</v>
      </c>
      <c r="AU88" s="202" t="s">
        <v>85</v>
      </c>
      <c r="AY88" s="201" t="s">
        <v>161</v>
      </c>
      <c r="BK88" s="203">
        <f>SUM(BK89:BK97)</f>
        <v>0</v>
      </c>
    </row>
    <row r="89" s="2" customFormat="1" ht="37.8" customHeight="1">
      <c r="A89" s="40"/>
      <c r="B89" s="41"/>
      <c r="C89" s="206" t="s">
        <v>85</v>
      </c>
      <c r="D89" s="206" t="s">
        <v>163</v>
      </c>
      <c r="E89" s="207" t="s">
        <v>1551</v>
      </c>
      <c r="F89" s="208" t="s">
        <v>1552</v>
      </c>
      <c r="G89" s="209" t="s">
        <v>956</v>
      </c>
      <c r="H89" s="210">
        <v>19.199999999999999</v>
      </c>
      <c r="I89" s="211"/>
      <c r="J89" s="212">
        <f>ROUND(I89*H89,2)</f>
        <v>0</v>
      </c>
      <c r="K89" s="208" t="s">
        <v>167</v>
      </c>
      <c r="L89" s="46"/>
      <c r="M89" s="213" t="s">
        <v>21</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168</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168</v>
      </c>
      <c r="BM89" s="217" t="s">
        <v>2129</v>
      </c>
    </row>
    <row r="90" s="2" customFormat="1">
      <c r="A90" s="40"/>
      <c r="B90" s="41"/>
      <c r="C90" s="42"/>
      <c r="D90" s="219" t="s">
        <v>170</v>
      </c>
      <c r="E90" s="42"/>
      <c r="F90" s="220" t="s">
        <v>1554</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170</v>
      </c>
      <c r="AU90" s="19" t="s">
        <v>87</v>
      </c>
    </row>
    <row r="91" s="2" customFormat="1">
      <c r="A91" s="40"/>
      <c r="B91" s="41"/>
      <c r="C91" s="42"/>
      <c r="D91" s="224" t="s">
        <v>172</v>
      </c>
      <c r="E91" s="42"/>
      <c r="F91" s="225" t="s">
        <v>1555</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172</v>
      </c>
      <c r="AU91" s="19" t="s">
        <v>87</v>
      </c>
    </row>
    <row r="92" s="13" customFormat="1">
      <c r="A92" s="13"/>
      <c r="B92" s="226"/>
      <c r="C92" s="227"/>
      <c r="D92" s="224" t="s">
        <v>174</v>
      </c>
      <c r="E92" s="228" t="s">
        <v>21</v>
      </c>
      <c r="F92" s="229" t="s">
        <v>2130</v>
      </c>
      <c r="G92" s="227"/>
      <c r="H92" s="230">
        <v>19.199999999999999</v>
      </c>
      <c r="I92" s="231"/>
      <c r="J92" s="227"/>
      <c r="K92" s="227"/>
      <c r="L92" s="232"/>
      <c r="M92" s="233"/>
      <c r="N92" s="234"/>
      <c r="O92" s="234"/>
      <c r="P92" s="234"/>
      <c r="Q92" s="234"/>
      <c r="R92" s="234"/>
      <c r="S92" s="234"/>
      <c r="T92" s="235"/>
      <c r="U92" s="13"/>
      <c r="V92" s="13"/>
      <c r="W92" s="13"/>
      <c r="X92" s="13"/>
      <c r="Y92" s="13"/>
      <c r="Z92" s="13"/>
      <c r="AA92" s="13"/>
      <c r="AB92" s="13"/>
      <c r="AC92" s="13"/>
      <c r="AD92" s="13"/>
      <c r="AE92" s="13"/>
      <c r="AT92" s="236" t="s">
        <v>174</v>
      </c>
      <c r="AU92" s="236" t="s">
        <v>87</v>
      </c>
      <c r="AV92" s="13" t="s">
        <v>87</v>
      </c>
      <c r="AW92" s="13" t="s">
        <v>38</v>
      </c>
      <c r="AX92" s="13" t="s">
        <v>85</v>
      </c>
      <c r="AY92" s="236" t="s">
        <v>161</v>
      </c>
    </row>
    <row r="93" s="2" customFormat="1" ht="24.15" customHeight="1">
      <c r="A93" s="40"/>
      <c r="B93" s="41"/>
      <c r="C93" s="206" t="s">
        <v>87</v>
      </c>
      <c r="D93" s="206" t="s">
        <v>163</v>
      </c>
      <c r="E93" s="207" t="s">
        <v>2097</v>
      </c>
      <c r="F93" s="208" t="s">
        <v>2098</v>
      </c>
      <c r="G93" s="209" t="s">
        <v>956</v>
      </c>
      <c r="H93" s="210">
        <v>19.199999999999999</v>
      </c>
      <c r="I93" s="211"/>
      <c r="J93" s="212">
        <f>ROUND(I93*H93,2)</f>
        <v>0</v>
      </c>
      <c r="K93" s="208" t="s">
        <v>167</v>
      </c>
      <c r="L93" s="46"/>
      <c r="M93" s="213" t="s">
        <v>21</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168</v>
      </c>
      <c r="AT93" s="217" t="s">
        <v>163</v>
      </c>
      <c r="AU93" s="217" t="s">
        <v>87</v>
      </c>
      <c r="AY93" s="19" t="s">
        <v>161</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168</v>
      </c>
      <c r="BM93" s="217" t="s">
        <v>2131</v>
      </c>
    </row>
    <row r="94" s="2" customFormat="1">
      <c r="A94" s="40"/>
      <c r="B94" s="41"/>
      <c r="C94" s="42"/>
      <c r="D94" s="219" t="s">
        <v>170</v>
      </c>
      <c r="E94" s="42"/>
      <c r="F94" s="220" t="s">
        <v>2100</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170</v>
      </c>
      <c r="AU94" s="19" t="s">
        <v>87</v>
      </c>
    </row>
    <row r="95" s="2" customFormat="1">
      <c r="A95" s="40"/>
      <c r="B95" s="41"/>
      <c r="C95" s="42"/>
      <c r="D95" s="224" t="s">
        <v>172</v>
      </c>
      <c r="E95" s="42"/>
      <c r="F95" s="225" t="s">
        <v>2101</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172</v>
      </c>
      <c r="AU95" s="19" t="s">
        <v>87</v>
      </c>
    </row>
    <row r="96" s="2" customFormat="1">
      <c r="A96" s="40"/>
      <c r="B96" s="41"/>
      <c r="C96" s="42"/>
      <c r="D96" s="224" t="s">
        <v>183</v>
      </c>
      <c r="E96" s="42"/>
      <c r="F96" s="225" t="s">
        <v>2102</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183</v>
      </c>
      <c r="AU96" s="19" t="s">
        <v>87</v>
      </c>
    </row>
    <row r="97" s="13" customFormat="1">
      <c r="A97" s="13"/>
      <c r="B97" s="226"/>
      <c r="C97" s="227"/>
      <c r="D97" s="224" t="s">
        <v>174</v>
      </c>
      <c r="E97" s="228" t="s">
        <v>21</v>
      </c>
      <c r="F97" s="229" t="s">
        <v>2132</v>
      </c>
      <c r="G97" s="227"/>
      <c r="H97" s="230">
        <v>19.199999999999999</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174</v>
      </c>
      <c r="AU97" s="236" t="s">
        <v>87</v>
      </c>
      <c r="AV97" s="13" t="s">
        <v>87</v>
      </c>
      <c r="AW97" s="13" t="s">
        <v>38</v>
      </c>
      <c r="AX97" s="13" t="s">
        <v>85</v>
      </c>
      <c r="AY97" s="236" t="s">
        <v>161</v>
      </c>
    </row>
    <row r="98" s="12" customFormat="1" ht="22.8" customHeight="1">
      <c r="A98" s="12"/>
      <c r="B98" s="190"/>
      <c r="C98" s="191"/>
      <c r="D98" s="192" t="s">
        <v>76</v>
      </c>
      <c r="E98" s="204" t="s">
        <v>87</v>
      </c>
      <c r="F98" s="204" t="s">
        <v>162</v>
      </c>
      <c r="G98" s="191"/>
      <c r="H98" s="191"/>
      <c r="I98" s="194"/>
      <c r="J98" s="205">
        <f>BK98</f>
        <v>0</v>
      </c>
      <c r="K98" s="191"/>
      <c r="L98" s="196"/>
      <c r="M98" s="197"/>
      <c r="N98" s="198"/>
      <c r="O98" s="198"/>
      <c r="P98" s="199">
        <f>SUM(P99:P104)</f>
        <v>0</v>
      </c>
      <c r="Q98" s="198"/>
      <c r="R98" s="199">
        <f>SUM(R99:R104)</f>
        <v>28.560000000000002</v>
      </c>
      <c r="S98" s="198"/>
      <c r="T98" s="200">
        <f>SUM(T99:T104)</f>
        <v>0</v>
      </c>
      <c r="U98" s="12"/>
      <c r="V98" s="12"/>
      <c r="W98" s="12"/>
      <c r="X98" s="12"/>
      <c r="Y98" s="12"/>
      <c r="Z98" s="12"/>
      <c r="AA98" s="12"/>
      <c r="AB98" s="12"/>
      <c r="AC98" s="12"/>
      <c r="AD98" s="12"/>
      <c r="AE98" s="12"/>
      <c r="AR98" s="201" t="s">
        <v>85</v>
      </c>
      <c r="AT98" s="202" t="s">
        <v>76</v>
      </c>
      <c r="AU98" s="202" t="s">
        <v>85</v>
      </c>
      <c r="AY98" s="201" t="s">
        <v>161</v>
      </c>
      <c r="BK98" s="203">
        <f>SUM(BK99:BK104)</f>
        <v>0</v>
      </c>
    </row>
    <row r="99" s="2" customFormat="1" ht="16.5" customHeight="1">
      <c r="A99" s="40"/>
      <c r="B99" s="41"/>
      <c r="C99" s="206" t="s">
        <v>185</v>
      </c>
      <c r="D99" s="206" t="s">
        <v>163</v>
      </c>
      <c r="E99" s="207" t="s">
        <v>2036</v>
      </c>
      <c r="F99" s="208" t="s">
        <v>2037</v>
      </c>
      <c r="G99" s="209" t="s">
        <v>188</v>
      </c>
      <c r="H99" s="210">
        <v>45</v>
      </c>
      <c r="I99" s="211"/>
      <c r="J99" s="212">
        <f>ROUND(I99*H99,2)</f>
        <v>0</v>
      </c>
      <c r="K99" s="208" t="s">
        <v>167</v>
      </c>
      <c r="L99" s="46"/>
      <c r="M99" s="213" t="s">
        <v>21</v>
      </c>
      <c r="N99" s="214" t="s">
        <v>48</v>
      </c>
      <c r="O99" s="86"/>
      <c r="P99" s="215">
        <f>O99*H99</f>
        <v>0</v>
      </c>
      <c r="Q99" s="215">
        <v>0.108</v>
      </c>
      <c r="R99" s="215">
        <f>Q99*H99</f>
        <v>4.8600000000000003</v>
      </c>
      <c r="S99" s="215">
        <v>0</v>
      </c>
      <c r="T99" s="216">
        <f>S99*H99</f>
        <v>0</v>
      </c>
      <c r="U99" s="40"/>
      <c r="V99" s="40"/>
      <c r="W99" s="40"/>
      <c r="X99" s="40"/>
      <c r="Y99" s="40"/>
      <c r="Z99" s="40"/>
      <c r="AA99" s="40"/>
      <c r="AB99" s="40"/>
      <c r="AC99" s="40"/>
      <c r="AD99" s="40"/>
      <c r="AE99" s="40"/>
      <c r="AR99" s="217" t="s">
        <v>168</v>
      </c>
      <c r="AT99" s="217" t="s">
        <v>163</v>
      </c>
      <c r="AU99" s="217" t="s">
        <v>87</v>
      </c>
      <c r="AY99" s="19" t="s">
        <v>161</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168</v>
      </c>
      <c r="BM99" s="217" t="s">
        <v>2133</v>
      </c>
    </row>
    <row r="100" s="2" customFormat="1">
      <c r="A100" s="40"/>
      <c r="B100" s="41"/>
      <c r="C100" s="42"/>
      <c r="D100" s="219" t="s">
        <v>170</v>
      </c>
      <c r="E100" s="42"/>
      <c r="F100" s="220" t="s">
        <v>2039</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170</v>
      </c>
      <c r="AU100" s="19" t="s">
        <v>87</v>
      </c>
    </row>
    <row r="101" s="2" customFormat="1">
      <c r="A101" s="40"/>
      <c r="B101" s="41"/>
      <c r="C101" s="42"/>
      <c r="D101" s="224" t="s">
        <v>172</v>
      </c>
      <c r="E101" s="42"/>
      <c r="F101" s="225" t="s">
        <v>2040</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172</v>
      </c>
      <c r="AU101" s="19" t="s">
        <v>87</v>
      </c>
    </row>
    <row r="102" s="13" customFormat="1">
      <c r="A102" s="13"/>
      <c r="B102" s="226"/>
      <c r="C102" s="227"/>
      <c r="D102" s="224" t="s">
        <v>174</v>
      </c>
      <c r="E102" s="228" t="s">
        <v>21</v>
      </c>
      <c r="F102" s="229" t="s">
        <v>2134</v>
      </c>
      <c r="G102" s="227"/>
      <c r="H102" s="230">
        <v>45</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174</v>
      </c>
      <c r="AU102" s="236" t="s">
        <v>87</v>
      </c>
      <c r="AV102" s="13" t="s">
        <v>87</v>
      </c>
      <c r="AW102" s="13" t="s">
        <v>38</v>
      </c>
      <c r="AX102" s="13" t="s">
        <v>85</v>
      </c>
      <c r="AY102" s="236" t="s">
        <v>161</v>
      </c>
    </row>
    <row r="103" s="2" customFormat="1" ht="16.5" customHeight="1">
      <c r="A103" s="40"/>
      <c r="B103" s="41"/>
      <c r="C103" s="248" t="s">
        <v>168</v>
      </c>
      <c r="D103" s="248" t="s">
        <v>178</v>
      </c>
      <c r="E103" s="249" t="s">
        <v>2041</v>
      </c>
      <c r="F103" s="250" t="s">
        <v>2042</v>
      </c>
      <c r="G103" s="251" t="s">
        <v>232</v>
      </c>
      <c r="H103" s="252">
        <v>10</v>
      </c>
      <c r="I103" s="253"/>
      <c r="J103" s="254">
        <f>ROUND(I103*H103,2)</f>
        <v>0</v>
      </c>
      <c r="K103" s="250" t="s">
        <v>21</v>
      </c>
      <c r="L103" s="255"/>
      <c r="M103" s="256" t="s">
        <v>21</v>
      </c>
      <c r="N103" s="257" t="s">
        <v>48</v>
      </c>
      <c r="O103" s="86"/>
      <c r="P103" s="215">
        <f>O103*H103</f>
        <v>0</v>
      </c>
      <c r="Q103" s="215">
        <v>2.3700000000000001</v>
      </c>
      <c r="R103" s="215">
        <f>Q103*H103</f>
        <v>23.700000000000003</v>
      </c>
      <c r="S103" s="215">
        <v>0</v>
      </c>
      <c r="T103" s="216">
        <f>S103*H103</f>
        <v>0</v>
      </c>
      <c r="U103" s="40"/>
      <c r="V103" s="40"/>
      <c r="W103" s="40"/>
      <c r="X103" s="40"/>
      <c r="Y103" s="40"/>
      <c r="Z103" s="40"/>
      <c r="AA103" s="40"/>
      <c r="AB103" s="40"/>
      <c r="AC103" s="40"/>
      <c r="AD103" s="40"/>
      <c r="AE103" s="40"/>
      <c r="AR103" s="217" t="s">
        <v>181</v>
      </c>
      <c r="AT103" s="217" t="s">
        <v>178</v>
      </c>
      <c r="AU103" s="217" t="s">
        <v>87</v>
      </c>
      <c r="AY103" s="19" t="s">
        <v>161</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168</v>
      </c>
      <c r="BM103" s="217" t="s">
        <v>2135</v>
      </c>
    </row>
    <row r="104" s="13" customFormat="1">
      <c r="A104" s="13"/>
      <c r="B104" s="226"/>
      <c r="C104" s="227"/>
      <c r="D104" s="224" t="s">
        <v>174</v>
      </c>
      <c r="E104" s="228" t="s">
        <v>21</v>
      </c>
      <c r="F104" s="229" t="s">
        <v>2136</v>
      </c>
      <c r="G104" s="227"/>
      <c r="H104" s="230">
        <v>10</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174</v>
      </c>
      <c r="AU104" s="236" t="s">
        <v>87</v>
      </c>
      <c r="AV104" s="13" t="s">
        <v>87</v>
      </c>
      <c r="AW104" s="13" t="s">
        <v>38</v>
      </c>
      <c r="AX104" s="13" t="s">
        <v>85</v>
      </c>
      <c r="AY104" s="236" t="s">
        <v>161</v>
      </c>
    </row>
    <row r="105" s="12" customFormat="1" ht="22.8" customHeight="1">
      <c r="A105" s="12"/>
      <c r="B105" s="190"/>
      <c r="C105" s="191"/>
      <c r="D105" s="192" t="s">
        <v>76</v>
      </c>
      <c r="E105" s="204" t="s">
        <v>185</v>
      </c>
      <c r="F105" s="204" t="s">
        <v>197</v>
      </c>
      <c r="G105" s="191"/>
      <c r="H105" s="191"/>
      <c r="I105" s="194"/>
      <c r="J105" s="205">
        <f>BK105</f>
        <v>0</v>
      </c>
      <c r="K105" s="191"/>
      <c r="L105" s="196"/>
      <c r="M105" s="197"/>
      <c r="N105" s="198"/>
      <c r="O105" s="198"/>
      <c r="P105" s="199">
        <f>SUM(P106:P107)</f>
        <v>0</v>
      </c>
      <c r="Q105" s="198"/>
      <c r="R105" s="199">
        <f>SUM(R106:R107)</f>
        <v>56.993839999999999</v>
      </c>
      <c r="S105" s="198"/>
      <c r="T105" s="200">
        <f>SUM(T106:T107)</f>
        <v>0</v>
      </c>
      <c r="U105" s="12"/>
      <c r="V105" s="12"/>
      <c r="W105" s="12"/>
      <c r="X105" s="12"/>
      <c r="Y105" s="12"/>
      <c r="Z105" s="12"/>
      <c r="AA105" s="12"/>
      <c r="AB105" s="12"/>
      <c r="AC105" s="12"/>
      <c r="AD105" s="12"/>
      <c r="AE105" s="12"/>
      <c r="AR105" s="201" t="s">
        <v>85</v>
      </c>
      <c r="AT105" s="202" t="s">
        <v>76</v>
      </c>
      <c r="AU105" s="202" t="s">
        <v>85</v>
      </c>
      <c r="AY105" s="201" t="s">
        <v>161</v>
      </c>
      <c r="BK105" s="203">
        <f>SUM(BK106:BK107)</f>
        <v>0</v>
      </c>
    </row>
    <row r="106" s="2" customFormat="1" ht="24.15" customHeight="1">
      <c r="A106" s="40"/>
      <c r="B106" s="41"/>
      <c r="C106" s="206" t="s">
        <v>198</v>
      </c>
      <c r="D106" s="206" t="s">
        <v>163</v>
      </c>
      <c r="E106" s="207" t="s">
        <v>2137</v>
      </c>
      <c r="F106" s="208" t="s">
        <v>2138</v>
      </c>
      <c r="G106" s="209" t="s">
        <v>382</v>
      </c>
      <c r="H106" s="210">
        <v>1</v>
      </c>
      <c r="I106" s="211"/>
      <c r="J106" s="212">
        <f>ROUND(I106*H106,2)</f>
        <v>0</v>
      </c>
      <c r="K106" s="208" t="s">
        <v>21</v>
      </c>
      <c r="L106" s="46"/>
      <c r="M106" s="213" t="s">
        <v>21</v>
      </c>
      <c r="N106" s="214" t="s">
        <v>48</v>
      </c>
      <c r="O106" s="86"/>
      <c r="P106" s="215">
        <f>O106*H106</f>
        <v>0</v>
      </c>
      <c r="Q106" s="215">
        <v>56.993839999999999</v>
      </c>
      <c r="R106" s="215">
        <f>Q106*H106</f>
        <v>56.993839999999999</v>
      </c>
      <c r="S106" s="215">
        <v>0</v>
      </c>
      <c r="T106" s="216">
        <f>S106*H106</f>
        <v>0</v>
      </c>
      <c r="U106" s="40"/>
      <c r="V106" s="40"/>
      <c r="W106" s="40"/>
      <c r="X106" s="40"/>
      <c r="Y106" s="40"/>
      <c r="Z106" s="40"/>
      <c r="AA106" s="40"/>
      <c r="AB106" s="40"/>
      <c r="AC106" s="40"/>
      <c r="AD106" s="40"/>
      <c r="AE106" s="40"/>
      <c r="AR106" s="217" t="s">
        <v>168</v>
      </c>
      <c r="AT106" s="217" t="s">
        <v>163</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168</v>
      </c>
      <c r="BM106" s="217" t="s">
        <v>2139</v>
      </c>
    </row>
    <row r="107" s="2" customFormat="1">
      <c r="A107" s="40"/>
      <c r="B107" s="41"/>
      <c r="C107" s="42"/>
      <c r="D107" s="224" t="s">
        <v>183</v>
      </c>
      <c r="E107" s="42"/>
      <c r="F107" s="225" t="s">
        <v>2111</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183</v>
      </c>
      <c r="AU107" s="19" t="s">
        <v>87</v>
      </c>
    </row>
    <row r="108" s="12" customFormat="1" ht="22.8" customHeight="1">
      <c r="A108" s="12"/>
      <c r="B108" s="190"/>
      <c r="C108" s="191"/>
      <c r="D108" s="192" t="s">
        <v>76</v>
      </c>
      <c r="E108" s="204" t="s">
        <v>198</v>
      </c>
      <c r="F108" s="204" t="s">
        <v>2045</v>
      </c>
      <c r="G108" s="191"/>
      <c r="H108" s="191"/>
      <c r="I108" s="194"/>
      <c r="J108" s="205">
        <f>BK108</f>
        <v>0</v>
      </c>
      <c r="K108" s="191"/>
      <c r="L108" s="196"/>
      <c r="M108" s="197"/>
      <c r="N108" s="198"/>
      <c r="O108" s="198"/>
      <c r="P108" s="199">
        <f>SUM(P109:P118)</f>
        <v>0</v>
      </c>
      <c r="Q108" s="198"/>
      <c r="R108" s="199">
        <f>SUM(R109:R118)</f>
        <v>7.36618</v>
      </c>
      <c r="S108" s="198"/>
      <c r="T108" s="200">
        <f>SUM(T109:T118)</f>
        <v>0</v>
      </c>
      <c r="U108" s="12"/>
      <c r="V108" s="12"/>
      <c r="W108" s="12"/>
      <c r="X108" s="12"/>
      <c r="Y108" s="12"/>
      <c r="Z108" s="12"/>
      <c r="AA108" s="12"/>
      <c r="AB108" s="12"/>
      <c r="AC108" s="12"/>
      <c r="AD108" s="12"/>
      <c r="AE108" s="12"/>
      <c r="AR108" s="201" t="s">
        <v>85</v>
      </c>
      <c r="AT108" s="202" t="s">
        <v>76</v>
      </c>
      <c r="AU108" s="202" t="s">
        <v>85</v>
      </c>
      <c r="AY108" s="201" t="s">
        <v>161</v>
      </c>
      <c r="BK108" s="203">
        <f>SUM(BK109:BK118)</f>
        <v>0</v>
      </c>
    </row>
    <row r="109" s="2" customFormat="1" ht="37.8" customHeight="1">
      <c r="A109" s="40"/>
      <c r="B109" s="41"/>
      <c r="C109" s="206" t="s">
        <v>216</v>
      </c>
      <c r="D109" s="206" t="s">
        <v>163</v>
      </c>
      <c r="E109" s="207" t="s">
        <v>2046</v>
      </c>
      <c r="F109" s="208" t="s">
        <v>2047</v>
      </c>
      <c r="G109" s="209" t="s">
        <v>188</v>
      </c>
      <c r="H109" s="210">
        <v>51</v>
      </c>
      <c r="I109" s="211"/>
      <c r="J109" s="212">
        <f>ROUND(I109*H109,2)</f>
        <v>0</v>
      </c>
      <c r="K109" s="208" t="s">
        <v>167</v>
      </c>
      <c r="L109" s="46"/>
      <c r="M109" s="213" t="s">
        <v>21</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168</v>
      </c>
      <c r="AT109" s="217" t="s">
        <v>163</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168</v>
      </c>
      <c r="BM109" s="217" t="s">
        <v>2140</v>
      </c>
    </row>
    <row r="110" s="2" customFormat="1">
      <c r="A110" s="40"/>
      <c r="B110" s="41"/>
      <c r="C110" s="42"/>
      <c r="D110" s="219" t="s">
        <v>170</v>
      </c>
      <c r="E110" s="42"/>
      <c r="F110" s="220" t="s">
        <v>2049</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170</v>
      </c>
      <c r="AU110" s="19" t="s">
        <v>87</v>
      </c>
    </row>
    <row r="111" s="2" customFormat="1">
      <c r="A111" s="40"/>
      <c r="B111" s="41"/>
      <c r="C111" s="42"/>
      <c r="D111" s="224" t="s">
        <v>172</v>
      </c>
      <c r="E111" s="42"/>
      <c r="F111" s="225" t="s">
        <v>2050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172</v>
      </c>
      <c r="AU111" s="19" t="s">
        <v>87</v>
      </c>
    </row>
    <row r="112" s="13" customFormat="1">
      <c r="A112" s="13"/>
      <c r="B112" s="226"/>
      <c r="C112" s="227"/>
      <c r="D112" s="224" t="s">
        <v>174</v>
      </c>
      <c r="E112" s="228" t="s">
        <v>21</v>
      </c>
      <c r="F112" s="229" t="s">
        <v>2141</v>
      </c>
      <c r="G112" s="227"/>
      <c r="H112" s="230">
        <v>51</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174</v>
      </c>
      <c r="AU112" s="236" t="s">
        <v>87</v>
      </c>
      <c r="AV112" s="13" t="s">
        <v>87</v>
      </c>
      <c r="AW112" s="13" t="s">
        <v>38</v>
      </c>
      <c r="AX112" s="13" t="s">
        <v>85</v>
      </c>
      <c r="AY112" s="236" t="s">
        <v>161</v>
      </c>
    </row>
    <row r="113" s="2" customFormat="1" ht="16.5" customHeight="1">
      <c r="A113" s="40"/>
      <c r="B113" s="41"/>
      <c r="C113" s="248" t="s">
        <v>221</v>
      </c>
      <c r="D113" s="248" t="s">
        <v>178</v>
      </c>
      <c r="E113" s="249" t="s">
        <v>1460</v>
      </c>
      <c r="F113" s="250" t="s">
        <v>1461</v>
      </c>
      <c r="G113" s="251" t="s">
        <v>166</v>
      </c>
      <c r="H113" s="252">
        <v>1.339</v>
      </c>
      <c r="I113" s="253"/>
      <c r="J113" s="254">
        <f>ROUND(I113*H113,2)</f>
        <v>0</v>
      </c>
      <c r="K113" s="250" t="s">
        <v>167</v>
      </c>
      <c r="L113" s="255"/>
      <c r="M113" s="256" t="s">
        <v>21</v>
      </c>
      <c r="N113" s="257" t="s">
        <v>48</v>
      </c>
      <c r="O113" s="86"/>
      <c r="P113" s="215">
        <f>O113*H113</f>
        <v>0</v>
      </c>
      <c r="Q113" s="215">
        <v>1</v>
      </c>
      <c r="R113" s="215">
        <f>Q113*H113</f>
        <v>1.339</v>
      </c>
      <c r="S113" s="215">
        <v>0</v>
      </c>
      <c r="T113" s="216">
        <f>S113*H113</f>
        <v>0</v>
      </c>
      <c r="U113" s="40"/>
      <c r="V113" s="40"/>
      <c r="W113" s="40"/>
      <c r="X113" s="40"/>
      <c r="Y113" s="40"/>
      <c r="Z113" s="40"/>
      <c r="AA113" s="40"/>
      <c r="AB113" s="40"/>
      <c r="AC113" s="40"/>
      <c r="AD113" s="40"/>
      <c r="AE113" s="40"/>
      <c r="AR113" s="217" t="s">
        <v>181</v>
      </c>
      <c r="AT113" s="217" t="s">
        <v>178</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168</v>
      </c>
      <c r="BM113" s="217" t="s">
        <v>2142</v>
      </c>
    </row>
    <row r="114" s="13" customFormat="1">
      <c r="A114" s="13"/>
      <c r="B114" s="226"/>
      <c r="C114" s="227"/>
      <c r="D114" s="224" t="s">
        <v>174</v>
      </c>
      <c r="E114" s="228" t="s">
        <v>21</v>
      </c>
      <c r="F114" s="229" t="s">
        <v>2143</v>
      </c>
      <c r="G114" s="227"/>
      <c r="H114" s="230">
        <v>1.339</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174</v>
      </c>
      <c r="AU114" s="236" t="s">
        <v>87</v>
      </c>
      <c r="AV114" s="13" t="s">
        <v>87</v>
      </c>
      <c r="AW114" s="13" t="s">
        <v>38</v>
      </c>
      <c r="AX114" s="13" t="s">
        <v>85</v>
      </c>
      <c r="AY114" s="236" t="s">
        <v>161</v>
      </c>
    </row>
    <row r="115" s="2" customFormat="1" ht="37.8" customHeight="1">
      <c r="A115" s="40"/>
      <c r="B115" s="41"/>
      <c r="C115" s="206" t="s">
        <v>181</v>
      </c>
      <c r="D115" s="206" t="s">
        <v>163</v>
      </c>
      <c r="E115" s="207" t="s">
        <v>2054</v>
      </c>
      <c r="F115" s="208" t="s">
        <v>2055</v>
      </c>
      <c r="G115" s="209" t="s">
        <v>188</v>
      </c>
      <c r="H115" s="210">
        <v>102</v>
      </c>
      <c r="I115" s="211"/>
      <c r="J115" s="212">
        <f>ROUND(I115*H115,2)</f>
        <v>0</v>
      </c>
      <c r="K115" s="208" t="s">
        <v>167</v>
      </c>
      <c r="L115" s="46"/>
      <c r="M115" s="213" t="s">
        <v>21</v>
      </c>
      <c r="N115" s="214" t="s">
        <v>48</v>
      </c>
      <c r="O115" s="86"/>
      <c r="P115" s="215">
        <f>O115*H115</f>
        <v>0</v>
      </c>
      <c r="Q115" s="215">
        <v>0.059089999999999997</v>
      </c>
      <c r="R115" s="215">
        <f>Q115*H115</f>
        <v>6.0271799999999995</v>
      </c>
      <c r="S115" s="215">
        <v>0</v>
      </c>
      <c r="T115" s="216">
        <f>S115*H115</f>
        <v>0</v>
      </c>
      <c r="U115" s="40"/>
      <c r="V115" s="40"/>
      <c r="W115" s="40"/>
      <c r="X115" s="40"/>
      <c r="Y115" s="40"/>
      <c r="Z115" s="40"/>
      <c r="AA115" s="40"/>
      <c r="AB115" s="40"/>
      <c r="AC115" s="40"/>
      <c r="AD115" s="40"/>
      <c r="AE115" s="40"/>
      <c r="AR115" s="217" t="s">
        <v>168</v>
      </c>
      <c r="AT115" s="217" t="s">
        <v>163</v>
      </c>
      <c r="AU115" s="217" t="s">
        <v>87</v>
      </c>
      <c r="AY115" s="19" t="s">
        <v>161</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168</v>
      </c>
      <c r="BM115" s="217" t="s">
        <v>2144</v>
      </c>
    </row>
    <row r="116" s="2" customFormat="1">
      <c r="A116" s="40"/>
      <c r="B116" s="41"/>
      <c r="C116" s="42"/>
      <c r="D116" s="219" t="s">
        <v>170</v>
      </c>
      <c r="E116" s="42"/>
      <c r="F116" s="220" t="s">
        <v>2057</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170</v>
      </c>
      <c r="AU116" s="19" t="s">
        <v>87</v>
      </c>
    </row>
    <row r="117" s="2" customFormat="1">
      <c r="A117" s="40"/>
      <c r="B117" s="41"/>
      <c r="C117" s="42"/>
      <c r="D117" s="224" t="s">
        <v>172</v>
      </c>
      <c r="E117" s="42"/>
      <c r="F117" s="225" t="s">
        <v>2058</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172</v>
      </c>
      <c r="AU117" s="19" t="s">
        <v>87</v>
      </c>
    </row>
    <row r="118" s="13" customFormat="1">
      <c r="A118" s="13"/>
      <c r="B118" s="226"/>
      <c r="C118" s="227"/>
      <c r="D118" s="224" t="s">
        <v>174</v>
      </c>
      <c r="E118" s="228" t="s">
        <v>21</v>
      </c>
      <c r="F118" s="229" t="s">
        <v>2145</v>
      </c>
      <c r="G118" s="227"/>
      <c r="H118" s="230">
        <v>102</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174</v>
      </c>
      <c r="AU118" s="236" t="s">
        <v>87</v>
      </c>
      <c r="AV118" s="13" t="s">
        <v>87</v>
      </c>
      <c r="AW118" s="13" t="s">
        <v>38</v>
      </c>
      <c r="AX118" s="13" t="s">
        <v>85</v>
      </c>
      <c r="AY118" s="236" t="s">
        <v>161</v>
      </c>
    </row>
    <row r="119" s="12" customFormat="1" ht="22.8" customHeight="1">
      <c r="A119" s="12"/>
      <c r="B119" s="190"/>
      <c r="C119" s="191"/>
      <c r="D119" s="192" t="s">
        <v>76</v>
      </c>
      <c r="E119" s="204" t="s">
        <v>229</v>
      </c>
      <c r="F119" s="204" t="s">
        <v>393</v>
      </c>
      <c r="G119" s="191"/>
      <c r="H119" s="191"/>
      <c r="I119" s="194"/>
      <c r="J119" s="205">
        <f>BK119</f>
        <v>0</v>
      </c>
      <c r="K119" s="191"/>
      <c r="L119" s="196"/>
      <c r="M119" s="197"/>
      <c r="N119" s="198"/>
      <c r="O119" s="198"/>
      <c r="P119" s="199">
        <f>SUM(P120:P135)</f>
        <v>0</v>
      </c>
      <c r="Q119" s="198"/>
      <c r="R119" s="199">
        <f>SUM(R120:R135)</f>
        <v>27.70881</v>
      </c>
      <c r="S119" s="198"/>
      <c r="T119" s="200">
        <f>SUM(T120:T135)</f>
        <v>0</v>
      </c>
      <c r="U119" s="12"/>
      <c r="V119" s="12"/>
      <c r="W119" s="12"/>
      <c r="X119" s="12"/>
      <c r="Y119" s="12"/>
      <c r="Z119" s="12"/>
      <c r="AA119" s="12"/>
      <c r="AB119" s="12"/>
      <c r="AC119" s="12"/>
      <c r="AD119" s="12"/>
      <c r="AE119" s="12"/>
      <c r="AR119" s="201" t="s">
        <v>85</v>
      </c>
      <c r="AT119" s="202" t="s">
        <v>76</v>
      </c>
      <c r="AU119" s="202" t="s">
        <v>85</v>
      </c>
      <c r="AY119" s="201" t="s">
        <v>161</v>
      </c>
      <c r="BK119" s="203">
        <f>SUM(BK120:BK135)</f>
        <v>0</v>
      </c>
    </row>
    <row r="120" s="2" customFormat="1" ht="16.5" customHeight="1">
      <c r="A120" s="40"/>
      <c r="B120" s="41"/>
      <c r="C120" s="206" t="s">
        <v>229</v>
      </c>
      <c r="D120" s="206" t="s">
        <v>163</v>
      </c>
      <c r="E120" s="207" t="s">
        <v>2070</v>
      </c>
      <c r="F120" s="208" t="s">
        <v>2118</v>
      </c>
      <c r="G120" s="209" t="s">
        <v>188</v>
      </c>
      <c r="H120" s="210">
        <v>51</v>
      </c>
      <c r="I120" s="211"/>
      <c r="J120" s="212">
        <f>ROUND(I120*H120,2)</f>
        <v>0</v>
      </c>
      <c r="K120" s="208" t="s">
        <v>167</v>
      </c>
      <c r="L120" s="46"/>
      <c r="M120" s="213" t="s">
        <v>21</v>
      </c>
      <c r="N120" s="214" t="s">
        <v>48</v>
      </c>
      <c r="O120" s="86"/>
      <c r="P120" s="215">
        <f>O120*H120</f>
        <v>0</v>
      </c>
      <c r="Q120" s="215">
        <v>0.0026199999999999999</v>
      </c>
      <c r="R120" s="215">
        <f>Q120*H120</f>
        <v>0.13361999999999999</v>
      </c>
      <c r="S120" s="215">
        <v>0</v>
      </c>
      <c r="T120" s="216">
        <f>S120*H120</f>
        <v>0</v>
      </c>
      <c r="U120" s="40"/>
      <c r="V120" s="40"/>
      <c r="W120" s="40"/>
      <c r="X120" s="40"/>
      <c r="Y120" s="40"/>
      <c r="Z120" s="40"/>
      <c r="AA120" s="40"/>
      <c r="AB120" s="40"/>
      <c r="AC120" s="40"/>
      <c r="AD120" s="40"/>
      <c r="AE120" s="40"/>
      <c r="AR120" s="217" t="s">
        <v>168</v>
      </c>
      <c r="AT120" s="217" t="s">
        <v>163</v>
      </c>
      <c r="AU120" s="217" t="s">
        <v>87</v>
      </c>
      <c r="AY120" s="19" t="s">
        <v>161</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168</v>
      </c>
      <c r="BM120" s="217" t="s">
        <v>2146</v>
      </c>
    </row>
    <row r="121" s="2" customFormat="1">
      <c r="A121" s="40"/>
      <c r="B121" s="41"/>
      <c r="C121" s="42"/>
      <c r="D121" s="219" t="s">
        <v>170</v>
      </c>
      <c r="E121" s="42"/>
      <c r="F121" s="220" t="s">
        <v>2073</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170</v>
      </c>
      <c r="AU121" s="19" t="s">
        <v>87</v>
      </c>
    </row>
    <row r="122" s="2" customFormat="1">
      <c r="A122" s="40"/>
      <c r="B122" s="41"/>
      <c r="C122" s="42"/>
      <c r="D122" s="224" t="s">
        <v>172</v>
      </c>
      <c r="E122" s="42"/>
      <c r="F122" s="225" t="s">
        <v>2074</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172</v>
      </c>
      <c r="AU122" s="19" t="s">
        <v>87</v>
      </c>
    </row>
    <row r="123" s="2" customFormat="1">
      <c r="A123" s="40"/>
      <c r="B123" s="41"/>
      <c r="C123" s="42"/>
      <c r="D123" s="224" t="s">
        <v>183</v>
      </c>
      <c r="E123" s="42"/>
      <c r="F123" s="225" t="s">
        <v>2075</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183</v>
      </c>
      <c r="AU123" s="19" t="s">
        <v>87</v>
      </c>
    </row>
    <row r="124" s="13" customFormat="1">
      <c r="A124" s="13"/>
      <c r="B124" s="226"/>
      <c r="C124" s="227"/>
      <c r="D124" s="224" t="s">
        <v>174</v>
      </c>
      <c r="E124" s="228" t="s">
        <v>21</v>
      </c>
      <c r="F124" s="229" t="s">
        <v>2147</v>
      </c>
      <c r="G124" s="227"/>
      <c r="H124" s="230">
        <v>51</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85</v>
      </c>
      <c r="AY124" s="236" t="s">
        <v>161</v>
      </c>
    </row>
    <row r="125" s="2" customFormat="1" ht="21.75" customHeight="1">
      <c r="A125" s="40"/>
      <c r="B125" s="41"/>
      <c r="C125" s="206" t="s">
        <v>235</v>
      </c>
      <c r="D125" s="206" t="s">
        <v>163</v>
      </c>
      <c r="E125" s="207" t="s">
        <v>2077</v>
      </c>
      <c r="F125" s="208" t="s">
        <v>2078</v>
      </c>
      <c r="G125" s="209" t="s">
        <v>188</v>
      </c>
      <c r="H125" s="210">
        <v>51</v>
      </c>
      <c r="I125" s="211"/>
      <c r="J125" s="212">
        <f>ROUND(I125*H125,2)</f>
        <v>0</v>
      </c>
      <c r="K125" s="208" t="s">
        <v>167</v>
      </c>
      <c r="L125" s="46"/>
      <c r="M125" s="213" t="s">
        <v>21</v>
      </c>
      <c r="N125" s="214" t="s">
        <v>48</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168</v>
      </c>
      <c r="AT125" s="217" t="s">
        <v>163</v>
      </c>
      <c r="AU125" s="217" t="s">
        <v>87</v>
      </c>
      <c r="AY125" s="19" t="s">
        <v>161</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168</v>
      </c>
      <c r="BM125" s="217" t="s">
        <v>2148</v>
      </c>
    </row>
    <row r="126" s="2" customFormat="1">
      <c r="A126" s="40"/>
      <c r="B126" s="41"/>
      <c r="C126" s="42"/>
      <c r="D126" s="219" t="s">
        <v>170</v>
      </c>
      <c r="E126" s="42"/>
      <c r="F126" s="220" t="s">
        <v>2080</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170</v>
      </c>
      <c r="AU126" s="19" t="s">
        <v>87</v>
      </c>
    </row>
    <row r="127" s="2" customFormat="1">
      <c r="A127" s="40"/>
      <c r="B127" s="41"/>
      <c r="C127" s="42"/>
      <c r="D127" s="224" t="s">
        <v>172</v>
      </c>
      <c r="E127" s="42"/>
      <c r="F127" s="225" t="s">
        <v>2074</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172</v>
      </c>
      <c r="AU127" s="19" t="s">
        <v>87</v>
      </c>
    </row>
    <row r="128" s="13" customFormat="1">
      <c r="A128" s="13"/>
      <c r="B128" s="226"/>
      <c r="C128" s="227"/>
      <c r="D128" s="224" t="s">
        <v>174</v>
      </c>
      <c r="E128" s="228" t="s">
        <v>21</v>
      </c>
      <c r="F128" s="229" t="s">
        <v>2149</v>
      </c>
      <c r="G128" s="227"/>
      <c r="H128" s="230">
        <v>51</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174</v>
      </c>
      <c r="AU128" s="236" t="s">
        <v>87</v>
      </c>
      <c r="AV128" s="13" t="s">
        <v>87</v>
      </c>
      <c r="AW128" s="13" t="s">
        <v>38</v>
      </c>
      <c r="AX128" s="13" t="s">
        <v>85</v>
      </c>
      <c r="AY128" s="236" t="s">
        <v>161</v>
      </c>
    </row>
    <row r="129" s="2" customFormat="1" ht="16.5" customHeight="1">
      <c r="A129" s="40"/>
      <c r="B129" s="41"/>
      <c r="C129" s="248" t="s">
        <v>240</v>
      </c>
      <c r="D129" s="248" t="s">
        <v>178</v>
      </c>
      <c r="E129" s="249" t="s">
        <v>2082</v>
      </c>
      <c r="F129" s="250" t="s">
        <v>2083</v>
      </c>
      <c r="G129" s="251" t="s">
        <v>166</v>
      </c>
      <c r="H129" s="252">
        <v>27.539999999999999</v>
      </c>
      <c r="I129" s="253"/>
      <c r="J129" s="254">
        <f>ROUND(I129*H129,2)</f>
        <v>0</v>
      </c>
      <c r="K129" s="250" t="s">
        <v>167</v>
      </c>
      <c r="L129" s="255"/>
      <c r="M129" s="256" t="s">
        <v>21</v>
      </c>
      <c r="N129" s="257" t="s">
        <v>48</v>
      </c>
      <c r="O129" s="86"/>
      <c r="P129" s="215">
        <f>O129*H129</f>
        <v>0</v>
      </c>
      <c r="Q129" s="215">
        <v>1</v>
      </c>
      <c r="R129" s="215">
        <f>Q129*H129</f>
        <v>27.539999999999999</v>
      </c>
      <c r="S129" s="215">
        <v>0</v>
      </c>
      <c r="T129" s="216">
        <f>S129*H129</f>
        <v>0</v>
      </c>
      <c r="U129" s="40"/>
      <c r="V129" s="40"/>
      <c r="W129" s="40"/>
      <c r="X129" s="40"/>
      <c r="Y129" s="40"/>
      <c r="Z129" s="40"/>
      <c r="AA129" s="40"/>
      <c r="AB129" s="40"/>
      <c r="AC129" s="40"/>
      <c r="AD129" s="40"/>
      <c r="AE129" s="40"/>
      <c r="AR129" s="217" t="s">
        <v>181</v>
      </c>
      <c r="AT129" s="217" t="s">
        <v>178</v>
      </c>
      <c r="AU129" s="217" t="s">
        <v>87</v>
      </c>
      <c r="AY129" s="19" t="s">
        <v>161</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168</v>
      </c>
      <c r="BM129" s="217" t="s">
        <v>2150</v>
      </c>
    </row>
    <row r="130" s="13" customFormat="1">
      <c r="A130" s="13"/>
      <c r="B130" s="226"/>
      <c r="C130" s="227"/>
      <c r="D130" s="224" t="s">
        <v>174</v>
      </c>
      <c r="E130" s="228" t="s">
        <v>21</v>
      </c>
      <c r="F130" s="229" t="s">
        <v>2151</v>
      </c>
      <c r="G130" s="227"/>
      <c r="H130" s="230">
        <v>27.539999999999999</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174</v>
      </c>
      <c r="AU130" s="236" t="s">
        <v>87</v>
      </c>
      <c r="AV130" s="13" t="s">
        <v>87</v>
      </c>
      <c r="AW130" s="13" t="s">
        <v>38</v>
      </c>
      <c r="AX130" s="13" t="s">
        <v>85</v>
      </c>
      <c r="AY130" s="236" t="s">
        <v>161</v>
      </c>
    </row>
    <row r="131" s="2" customFormat="1" ht="16.5" customHeight="1">
      <c r="A131" s="40"/>
      <c r="B131" s="41"/>
      <c r="C131" s="206" t="s">
        <v>8</v>
      </c>
      <c r="D131" s="206" t="s">
        <v>163</v>
      </c>
      <c r="E131" s="207" t="s">
        <v>2086</v>
      </c>
      <c r="F131" s="208" t="s">
        <v>2087</v>
      </c>
      <c r="G131" s="209" t="s">
        <v>188</v>
      </c>
      <c r="H131" s="210">
        <v>51</v>
      </c>
      <c r="I131" s="211"/>
      <c r="J131" s="212">
        <f>ROUND(I131*H131,2)</f>
        <v>0</v>
      </c>
      <c r="K131" s="208" t="s">
        <v>167</v>
      </c>
      <c r="L131" s="46"/>
      <c r="M131" s="213" t="s">
        <v>21</v>
      </c>
      <c r="N131" s="214" t="s">
        <v>48</v>
      </c>
      <c r="O131" s="86"/>
      <c r="P131" s="215">
        <f>O131*H131</f>
        <v>0</v>
      </c>
      <c r="Q131" s="215">
        <v>0.00068999999999999997</v>
      </c>
      <c r="R131" s="215">
        <f>Q131*H131</f>
        <v>0.035189999999999999</v>
      </c>
      <c r="S131" s="215">
        <v>0</v>
      </c>
      <c r="T131" s="216">
        <f>S131*H131</f>
        <v>0</v>
      </c>
      <c r="U131" s="40"/>
      <c r="V131" s="40"/>
      <c r="W131" s="40"/>
      <c r="X131" s="40"/>
      <c r="Y131" s="40"/>
      <c r="Z131" s="40"/>
      <c r="AA131" s="40"/>
      <c r="AB131" s="40"/>
      <c r="AC131" s="40"/>
      <c r="AD131" s="40"/>
      <c r="AE131" s="40"/>
      <c r="AR131" s="217" t="s">
        <v>168</v>
      </c>
      <c r="AT131" s="217" t="s">
        <v>163</v>
      </c>
      <c r="AU131" s="217" t="s">
        <v>87</v>
      </c>
      <c r="AY131" s="19" t="s">
        <v>161</v>
      </c>
      <c r="BE131" s="218">
        <f>IF(N131="základní",J131,0)</f>
        <v>0</v>
      </c>
      <c r="BF131" s="218">
        <f>IF(N131="snížená",J131,0)</f>
        <v>0</v>
      </c>
      <c r="BG131" s="218">
        <f>IF(N131="zákl. přenesená",J131,0)</f>
        <v>0</v>
      </c>
      <c r="BH131" s="218">
        <f>IF(N131="sníž. přenesená",J131,0)</f>
        <v>0</v>
      </c>
      <c r="BI131" s="218">
        <f>IF(N131="nulová",J131,0)</f>
        <v>0</v>
      </c>
      <c r="BJ131" s="19" t="s">
        <v>85</v>
      </c>
      <c r="BK131" s="218">
        <f>ROUND(I131*H131,2)</f>
        <v>0</v>
      </c>
      <c r="BL131" s="19" t="s">
        <v>168</v>
      </c>
      <c r="BM131" s="217" t="s">
        <v>2152</v>
      </c>
    </row>
    <row r="132" s="2" customFormat="1">
      <c r="A132" s="40"/>
      <c r="B132" s="41"/>
      <c r="C132" s="42"/>
      <c r="D132" s="219" t="s">
        <v>170</v>
      </c>
      <c r="E132" s="42"/>
      <c r="F132" s="220" t="s">
        <v>2089</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170</v>
      </c>
      <c r="AU132" s="19" t="s">
        <v>87</v>
      </c>
    </row>
    <row r="133" s="2" customFormat="1">
      <c r="A133" s="40"/>
      <c r="B133" s="41"/>
      <c r="C133" s="42"/>
      <c r="D133" s="224" t="s">
        <v>172</v>
      </c>
      <c r="E133" s="42"/>
      <c r="F133" s="225" t="s">
        <v>2090</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172</v>
      </c>
      <c r="AU133" s="19" t="s">
        <v>87</v>
      </c>
    </row>
    <row r="134" s="2" customFormat="1">
      <c r="A134" s="40"/>
      <c r="B134" s="41"/>
      <c r="C134" s="42"/>
      <c r="D134" s="224" t="s">
        <v>183</v>
      </c>
      <c r="E134" s="42"/>
      <c r="F134" s="225" t="s">
        <v>2091</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183</v>
      </c>
      <c r="AU134" s="19" t="s">
        <v>87</v>
      </c>
    </row>
    <row r="135" s="13" customFormat="1">
      <c r="A135" s="13"/>
      <c r="B135" s="226"/>
      <c r="C135" s="227"/>
      <c r="D135" s="224" t="s">
        <v>174</v>
      </c>
      <c r="E135" s="228" t="s">
        <v>21</v>
      </c>
      <c r="F135" s="229" t="s">
        <v>2153</v>
      </c>
      <c r="G135" s="227"/>
      <c r="H135" s="230">
        <v>51</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174</v>
      </c>
      <c r="AU135" s="236" t="s">
        <v>87</v>
      </c>
      <c r="AV135" s="13" t="s">
        <v>87</v>
      </c>
      <c r="AW135" s="13" t="s">
        <v>38</v>
      </c>
      <c r="AX135" s="13" t="s">
        <v>85</v>
      </c>
      <c r="AY135" s="236" t="s">
        <v>161</v>
      </c>
    </row>
    <row r="136" s="12" customFormat="1" ht="22.8" customHeight="1">
      <c r="A136" s="12"/>
      <c r="B136" s="190"/>
      <c r="C136" s="191"/>
      <c r="D136" s="192" t="s">
        <v>76</v>
      </c>
      <c r="E136" s="204" t="s">
        <v>491</v>
      </c>
      <c r="F136" s="204" t="s">
        <v>492</v>
      </c>
      <c r="G136" s="191"/>
      <c r="H136" s="191"/>
      <c r="I136" s="194"/>
      <c r="J136" s="205">
        <f>BK136</f>
        <v>0</v>
      </c>
      <c r="K136" s="191"/>
      <c r="L136" s="196"/>
      <c r="M136" s="197"/>
      <c r="N136" s="198"/>
      <c r="O136" s="198"/>
      <c r="P136" s="199">
        <f>SUM(P137:P139)</f>
        <v>0</v>
      </c>
      <c r="Q136" s="198"/>
      <c r="R136" s="199">
        <f>SUM(R137:R139)</f>
        <v>0</v>
      </c>
      <c r="S136" s="198"/>
      <c r="T136" s="200">
        <f>SUM(T137:T139)</f>
        <v>0</v>
      </c>
      <c r="U136" s="12"/>
      <c r="V136" s="12"/>
      <c r="W136" s="12"/>
      <c r="X136" s="12"/>
      <c r="Y136" s="12"/>
      <c r="Z136" s="12"/>
      <c r="AA136" s="12"/>
      <c r="AB136" s="12"/>
      <c r="AC136" s="12"/>
      <c r="AD136" s="12"/>
      <c r="AE136" s="12"/>
      <c r="AR136" s="201" t="s">
        <v>85</v>
      </c>
      <c r="AT136" s="202" t="s">
        <v>76</v>
      </c>
      <c r="AU136" s="202" t="s">
        <v>85</v>
      </c>
      <c r="AY136" s="201" t="s">
        <v>161</v>
      </c>
      <c r="BK136" s="203">
        <f>SUM(BK137:BK139)</f>
        <v>0</v>
      </c>
    </row>
    <row r="137" s="2" customFormat="1" ht="16.5" customHeight="1">
      <c r="A137" s="40"/>
      <c r="B137" s="41"/>
      <c r="C137" s="206" t="s">
        <v>250</v>
      </c>
      <c r="D137" s="206" t="s">
        <v>163</v>
      </c>
      <c r="E137" s="207" t="s">
        <v>494</v>
      </c>
      <c r="F137" s="208" t="s">
        <v>495</v>
      </c>
      <c r="G137" s="209" t="s">
        <v>166</v>
      </c>
      <c r="H137" s="210">
        <v>120.62900000000001</v>
      </c>
      <c r="I137" s="211"/>
      <c r="J137" s="212">
        <f>ROUND(I137*H137,2)</f>
        <v>0</v>
      </c>
      <c r="K137" s="208" t="s">
        <v>167</v>
      </c>
      <c r="L137" s="46"/>
      <c r="M137" s="213" t="s">
        <v>21</v>
      </c>
      <c r="N137" s="214" t="s">
        <v>48</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168</v>
      </c>
      <c r="AT137" s="217" t="s">
        <v>163</v>
      </c>
      <c r="AU137" s="217" t="s">
        <v>87</v>
      </c>
      <c r="AY137" s="19" t="s">
        <v>161</v>
      </c>
      <c r="BE137" s="218">
        <f>IF(N137="základní",J137,0)</f>
        <v>0</v>
      </c>
      <c r="BF137" s="218">
        <f>IF(N137="snížená",J137,0)</f>
        <v>0</v>
      </c>
      <c r="BG137" s="218">
        <f>IF(N137="zákl. přenesená",J137,0)</f>
        <v>0</v>
      </c>
      <c r="BH137" s="218">
        <f>IF(N137="sníž. přenesená",J137,0)</f>
        <v>0</v>
      </c>
      <c r="BI137" s="218">
        <f>IF(N137="nulová",J137,0)</f>
        <v>0</v>
      </c>
      <c r="BJ137" s="19" t="s">
        <v>85</v>
      </c>
      <c r="BK137" s="218">
        <f>ROUND(I137*H137,2)</f>
        <v>0</v>
      </c>
      <c r="BL137" s="19" t="s">
        <v>168</v>
      </c>
      <c r="BM137" s="217" t="s">
        <v>2154</v>
      </c>
    </row>
    <row r="138" s="2" customFormat="1">
      <c r="A138" s="40"/>
      <c r="B138" s="41"/>
      <c r="C138" s="42"/>
      <c r="D138" s="219" t="s">
        <v>170</v>
      </c>
      <c r="E138" s="42"/>
      <c r="F138" s="220" t="s">
        <v>497</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170</v>
      </c>
      <c r="AU138" s="19" t="s">
        <v>87</v>
      </c>
    </row>
    <row r="139" s="2" customFormat="1">
      <c r="A139" s="40"/>
      <c r="B139" s="41"/>
      <c r="C139" s="42"/>
      <c r="D139" s="224" t="s">
        <v>172</v>
      </c>
      <c r="E139" s="42"/>
      <c r="F139" s="225" t="s">
        <v>498</v>
      </c>
      <c r="G139" s="42"/>
      <c r="H139" s="42"/>
      <c r="I139" s="221"/>
      <c r="J139" s="42"/>
      <c r="K139" s="42"/>
      <c r="L139" s="46"/>
      <c r="M139" s="274"/>
      <c r="N139" s="275"/>
      <c r="O139" s="271"/>
      <c r="P139" s="271"/>
      <c r="Q139" s="271"/>
      <c r="R139" s="271"/>
      <c r="S139" s="271"/>
      <c r="T139" s="276"/>
      <c r="U139" s="40"/>
      <c r="V139" s="40"/>
      <c r="W139" s="40"/>
      <c r="X139" s="40"/>
      <c r="Y139" s="40"/>
      <c r="Z139" s="40"/>
      <c r="AA139" s="40"/>
      <c r="AB139" s="40"/>
      <c r="AC139" s="40"/>
      <c r="AD139" s="40"/>
      <c r="AE139" s="40"/>
      <c r="AT139" s="19" t="s">
        <v>172</v>
      </c>
      <c r="AU139" s="19" t="s">
        <v>87</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aeoce3YmycJxDN0JwwRBsugNHwfX8YWuaIhCAt5Oks81wJTmjgtwRHXp9JcFDz9ykKDt0du6JUwKqDm75CF/oQ==" hashValue="49Vkkd4+IJreG49Td5MnrMSm6RSky9tEy8MFghXZIDDXn9x3M4n+aWrHcW+CpeUfj3PqBU3Tewh2c9hKPSB/zQ==" algorithmName="SHA-512" password="CC35"/>
  <autoFilter ref="C85:K13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5_01/162251102"/>
    <hyperlink ref="F94" r:id="rId2" display="https://podminky.urs.cz/item/CS_URS_2025_01/171151111"/>
    <hyperlink ref="F100" r:id="rId3" display="https://podminky.urs.cz/item/CS_URS_2025_01/291211111"/>
    <hyperlink ref="F110" r:id="rId4" display="https://podminky.urs.cz/item/CS_URS_2025_01/561081121"/>
    <hyperlink ref="F116" r:id="rId5" display="https://podminky.urs.cz/item/CS_URS_2025_01/566201111"/>
    <hyperlink ref="F121" r:id="rId6" display="https://podminky.urs.cz/item/CS_URS_2025_01/919722152"/>
    <hyperlink ref="F126" r:id="rId7" display="https://podminky.urs.cz/item/CS_URS_2025_01/919722712"/>
    <hyperlink ref="F132" r:id="rId8" display="https://podminky.urs.cz/item/CS_URS_2025_01/919726123"/>
    <hyperlink ref="F138" r:id="rId9" display="https://podminky.urs.cz/item/CS_URS_2025_01/99832301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2155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ROUND((SUM(BE83:BE146)),  2)</f>
        <v>0</v>
      </c>
      <c r="G33" s="40"/>
      <c r="H33" s="40"/>
      <c r="I33" s="150">
        <v>0.20999999999999999</v>
      </c>
      <c r="J33" s="149">
        <f>ROUND(((SUM(BE83:BE146))*I33),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ROUND((SUM(BF83:BF146)),  2)</f>
        <v>0</v>
      </c>
      <c r="G34" s="40"/>
      <c r="H34" s="40"/>
      <c r="I34" s="150">
        <v>0.12</v>
      </c>
      <c r="J34" s="149">
        <f>ROUND(((SUM(BF83:BF146))*I34),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ROUND((SUM(BG83:BG146)),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ROUND((SUM(BH83:BH146)),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ROUND((SUM(BI83:BI146)),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04.1 - Elektroinstalace - silnoproud</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J83</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140</v>
      </c>
      <c r="E60" s="170"/>
      <c r="F60" s="170"/>
      <c r="G60" s="170"/>
      <c r="H60" s="170"/>
      <c r="I60" s="170"/>
      <c r="J60" s="171">
        <f>J84</f>
        <v>0</v>
      </c>
      <c r="K60" s="168"/>
      <c r="L60" s="172"/>
      <c r="S60" s="9"/>
      <c r="T60" s="9"/>
      <c r="U60" s="9"/>
      <c r="V60" s="9"/>
      <c r="W60" s="9"/>
      <c r="X60" s="9"/>
      <c r="Y60" s="9"/>
      <c r="Z60" s="9"/>
      <c r="AA60" s="9"/>
      <c r="AB60" s="9"/>
      <c r="AC60" s="9"/>
      <c r="AD60" s="9"/>
      <c r="AE60" s="9"/>
    </row>
    <row r="61" s="10" customFormat="1" ht="19.92" customHeight="1">
      <c r="A61" s="10"/>
      <c r="B61" s="173"/>
      <c r="C61" s="174"/>
      <c r="D61" s="175" t="s">
        <v>142</v>
      </c>
      <c r="E61" s="176"/>
      <c r="F61" s="176"/>
      <c r="G61" s="176"/>
      <c r="H61" s="176"/>
      <c r="I61" s="176"/>
      <c r="J61" s="177">
        <f>J85</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144</v>
      </c>
      <c r="E62" s="170"/>
      <c r="F62" s="170"/>
      <c r="G62" s="170"/>
      <c r="H62" s="170"/>
      <c r="I62" s="170"/>
      <c r="J62" s="171">
        <f>J133</f>
        <v>0</v>
      </c>
      <c r="K62" s="168"/>
      <c r="L62" s="172"/>
      <c r="S62" s="9"/>
      <c r="T62" s="9"/>
      <c r="U62" s="9"/>
      <c r="V62" s="9"/>
      <c r="W62" s="9"/>
      <c r="X62" s="9"/>
      <c r="Y62" s="9"/>
      <c r="Z62" s="9"/>
      <c r="AA62" s="9"/>
      <c r="AB62" s="9"/>
      <c r="AC62" s="9"/>
      <c r="AD62" s="9"/>
      <c r="AE62" s="9"/>
    </row>
    <row r="63" s="10" customFormat="1" ht="19.92" customHeight="1">
      <c r="A63" s="10"/>
      <c r="B63" s="173"/>
      <c r="C63" s="174"/>
      <c r="D63" s="175" t="s">
        <v>631</v>
      </c>
      <c r="E63" s="176"/>
      <c r="F63" s="176"/>
      <c r="G63" s="176"/>
      <c r="H63" s="176"/>
      <c r="I63" s="176"/>
      <c r="J63" s="177">
        <f>J134</f>
        <v>0</v>
      </c>
      <c r="K63" s="174"/>
      <c r="L63" s="178"/>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5" t="s">
        <v>146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162" t="str">
        <f>E7</f>
        <v>Jez Šargoun, Malá Voda - rekonstrukce</v>
      </c>
      <c r="F73" s="34"/>
      <c r="G73" s="34"/>
      <c r="H73" s="34"/>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128</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SO 04.1 - Elektroinstalace - silnoproud</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22</v>
      </c>
      <c r="D77" s="42"/>
      <c r="E77" s="42"/>
      <c r="F77" s="29" t="str">
        <f>F12</f>
        <v>U Šargounského mlýna</v>
      </c>
      <c r="G77" s="42"/>
      <c r="H77" s="42"/>
      <c r="I77" s="34" t="s">
        <v>24</v>
      </c>
      <c r="J77" s="74" t="str">
        <f>IF(J12="","",J12)</f>
        <v>14. 4. 2021</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4" t="s">
        <v>26</v>
      </c>
      <c r="D79" s="42"/>
      <c r="E79" s="42"/>
      <c r="F79" s="29" t="str">
        <f>E15</f>
        <v>Povodí Moravy, státní podnik</v>
      </c>
      <c r="G79" s="42"/>
      <c r="H79" s="42"/>
      <c r="I79" s="34" t="s">
        <v>34</v>
      </c>
      <c r="J79" s="38" t="str">
        <f>E21</f>
        <v>HG Partner s.r.o.</v>
      </c>
      <c r="K79" s="42"/>
      <c r="L79" s="136"/>
      <c r="S79" s="40"/>
      <c r="T79" s="40"/>
      <c r="U79" s="40"/>
      <c r="V79" s="40"/>
      <c r="W79" s="40"/>
      <c r="X79" s="40"/>
      <c r="Y79" s="40"/>
      <c r="Z79" s="40"/>
      <c r="AA79" s="40"/>
      <c r="AB79" s="40"/>
      <c r="AC79" s="40"/>
      <c r="AD79" s="40"/>
      <c r="AE79" s="40"/>
    </row>
    <row r="80" s="2" customFormat="1" ht="15.15" customHeight="1">
      <c r="A80" s="40"/>
      <c r="B80" s="41"/>
      <c r="C80" s="34" t="s">
        <v>32</v>
      </c>
      <c r="D80" s="42"/>
      <c r="E80" s="42"/>
      <c r="F80" s="29" t="str">
        <f>IF(E18="","",E18)</f>
        <v>Vyplň údaj</v>
      </c>
      <c r="G80" s="42"/>
      <c r="H80" s="42"/>
      <c r="I80" s="34" t="s">
        <v>39</v>
      </c>
      <c r="J80" s="38" t="str">
        <f>E24</f>
        <v xml:space="preserve"> </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147</v>
      </c>
      <c r="D82" s="182" t="s">
        <v>62</v>
      </c>
      <c r="E82" s="182" t="s">
        <v>58</v>
      </c>
      <c r="F82" s="182" t="s">
        <v>59</v>
      </c>
      <c r="G82" s="182" t="s">
        <v>148</v>
      </c>
      <c r="H82" s="182" t="s">
        <v>149</v>
      </c>
      <c r="I82" s="182" t="s">
        <v>150</v>
      </c>
      <c r="J82" s="182" t="s">
        <v>132</v>
      </c>
      <c r="K82" s="183" t="s">
        <v>151</v>
      </c>
      <c r="L82" s="184"/>
      <c r="M82" s="94" t="s">
        <v>21</v>
      </c>
      <c r="N82" s="95" t="s">
        <v>47</v>
      </c>
      <c r="O82" s="95" t="s">
        <v>152</v>
      </c>
      <c r="P82" s="95" t="s">
        <v>153</v>
      </c>
      <c r="Q82" s="95" t="s">
        <v>154</v>
      </c>
      <c r="R82" s="95" t="s">
        <v>155</v>
      </c>
      <c r="S82" s="95" t="s">
        <v>156</v>
      </c>
      <c r="T82" s="96" t="s">
        <v>157</v>
      </c>
      <c r="U82" s="179"/>
      <c r="V82" s="179"/>
      <c r="W82" s="179"/>
      <c r="X82" s="179"/>
      <c r="Y82" s="179"/>
      <c r="Z82" s="179"/>
      <c r="AA82" s="179"/>
      <c r="AB82" s="179"/>
      <c r="AC82" s="179"/>
      <c r="AD82" s="179"/>
      <c r="AE82" s="179"/>
    </row>
    <row r="83" s="2" customFormat="1" ht="22.8" customHeight="1">
      <c r="A83" s="40"/>
      <c r="B83" s="41"/>
      <c r="C83" s="101" t="s">
        <v>158</v>
      </c>
      <c r="D83" s="42"/>
      <c r="E83" s="42"/>
      <c r="F83" s="42"/>
      <c r="G83" s="42"/>
      <c r="H83" s="42"/>
      <c r="I83" s="42"/>
      <c r="J83" s="185">
        <f>BK83</f>
        <v>0</v>
      </c>
      <c r="K83" s="42"/>
      <c r="L83" s="46"/>
      <c r="M83" s="97"/>
      <c r="N83" s="186"/>
      <c r="O83" s="98"/>
      <c r="P83" s="187">
        <f>P84+P133</f>
        <v>0</v>
      </c>
      <c r="Q83" s="98"/>
      <c r="R83" s="187">
        <f>R84+R133</f>
        <v>0.67167549999999998</v>
      </c>
      <c r="S83" s="98"/>
      <c r="T83" s="188">
        <f>T84+T133</f>
        <v>8.0000000000000007E-05</v>
      </c>
      <c r="U83" s="40"/>
      <c r="V83" s="40"/>
      <c r="W83" s="40"/>
      <c r="X83" s="40"/>
      <c r="Y83" s="40"/>
      <c r="Z83" s="40"/>
      <c r="AA83" s="40"/>
      <c r="AB83" s="40"/>
      <c r="AC83" s="40"/>
      <c r="AD83" s="40"/>
      <c r="AE83" s="40"/>
      <c r="AT83" s="19" t="s">
        <v>76</v>
      </c>
      <c r="AU83" s="19" t="s">
        <v>133</v>
      </c>
      <c r="BK83" s="189">
        <f>BK84+BK133</f>
        <v>0</v>
      </c>
    </row>
    <row r="84" s="12" customFormat="1" ht="25.92" customHeight="1">
      <c r="A84" s="12"/>
      <c r="B84" s="190"/>
      <c r="C84" s="191"/>
      <c r="D84" s="192" t="s">
        <v>76</v>
      </c>
      <c r="E84" s="193" t="s">
        <v>499</v>
      </c>
      <c r="F84" s="193" t="s">
        <v>500</v>
      </c>
      <c r="G84" s="191"/>
      <c r="H84" s="191"/>
      <c r="I84" s="194"/>
      <c r="J84" s="195">
        <f>BK84</f>
        <v>0</v>
      </c>
      <c r="K84" s="191"/>
      <c r="L84" s="196"/>
      <c r="M84" s="197"/>
      <c r="N84" s="198"/>
      <c r="O84" s="198"/>
      <c r="P84" s="199">
        <f>P85</f>
        <v>0</v>
      </c>
      <c r="Q84" s="198"/>
      <c r="R84" s="199">
        <f>R85</f>
        <v>0.14967549999999999</v>
      </c>
      <c r="S84" s="198"/>
      <c r="T84" s="200">
        <f>T85</f>
        <v>8.0000000000000007E-05</v>
      </c>
      <c r="U84" s="12"/>
      <c r="V84" s="12"/>
      <c r="W84" s="12"/>
      <c r="X84" s="12"/>
      <c r="Y84" s="12"/>
      <c r="Z84" s="12"/>
      <c r="AA84" s="12"/>
      <c r="AB84" s="12"/>
      <c r="AC84" s="12"/>
      <c r="AD84" s="12"/>
      <c r="AE84" s="12"/>
      <c r="AR84" s="201" t="s">
        <v>87</v>
      </c>
      <c r="AT84" s="202" t="s">
        <v>76</v>
      </c>
      <c r="AU84" s="202" t="s">
        <v>77</v>
      </c>
      <c r="AY84" s="201" t="s">
        <v>161</v>
      </c>
      <c r="BK84" s="203">
        <f>BK85</f>
        <v>0</v>
      </c>
    </row>
    <row r="85" s="12" customFormat="1" ht="22.8" customHeight="1">
      <c r="A85" s="12"/>
      <c r="B85" s="190"/>
      <c r="C85" s="191"/>
      <c r="D85" s="192" t="s">
        <v>76</v>
      </c>
      <c r="E85" s="204" t="s">
        <v>520</v>
      </c>
      <c r="F85" s="204" t="s">
        <v>116</v>
      </c>
      <c r="G85" s="191"/>
      <c r="H85" s="191"/>
      <c r="I85" s="194"/>
      <c r="J85" s="205">
        <f>BK85</f>
        <v>0</v>
      </c>
      <c r="K85" s="191"/>
      <c r="L85" s="196"/>
      <c r="M85" s="197"/>
      <c r="N85" s="198"/>
      <c r="O85" s="198"/>
      <c r="P85" s="199">
        <f>SUM(P86:P132)</f>
        <v>0</v>
      </c>
      <c r="Q85" s="198"/>
      <c r="R85" s="199">
        <f>SUM(R86:R132)</f>
        <v>0.14967549999999999</v>
      </c>
      <c r="S85" s="198"/>
      <c r="T85" s="200">
        <f>SUM(T86:T132)</f>
        <v>8.0000000000000007E-05</v>
      </c>
      <c r="U85" s="12"/>
      <c r="V85" s="12"/>
      <c r="W85" s="12"/>
      <c r="X85" s="12"/>
      <c r="Y85" s="12"/>
      <c r="Z85" s="12"/>
      <c r="AA85" s="12"/>
      <c r="AB85" s="12"/>
      <c r="AC85" s="12"/>
      <c r="AD85" s="12"/>
      <c r="AE85" s="12"/>
      <c r="AR85" s="201" t="s">
        <v>87</v>
      </c>
      <c r="AT85" s="202" t="s">
        <v>76</v>
      </c>
      <c r="AU85" s="202" t="s">
        <v>85</v>
      </c>
      <c r="AY85" s="201" t="s">
        <v>161</v>
      </c>
      <c r="BK85" s="203">
        <f>SUM(BK86:BK132)</f>
        <v>0</v>
      </c>
    </row>
    <row r="86" s="2" customFormat="1" ht="16.5" customHeight="1">
      <c r="A86" s="40"/>
      <c r="B86" s="41"/>
      <c r="C86" s="206" t="s">
        <v>85</v>
      </c>
      <c r="D86" s="206" t="s">
        <v>163</v>
      </c>
      <c r="E86" s="207" t="s">
        <v>2156</v>
      </c>
      <c r="F86" s="208" t="s">
        <v>2157</v>
      </c>
      <c r="G86" s="209" t="s">
        <v>201</v>
      </c>
      <c r="H86" s="210">
        <v>3</v>
      </c>
      <c r="I86" s="211"/>
      <c r="J86" s="212">
        <f>ROUND(I86*H86,2)</f>
        <v>0</v>
      </c>
      <c r="K86" s="208" t="s">
        <v>21</v>
      </c>
      <c r="L86" s="46"/>
      <c r="M86" s="213" t="s">
        <v>21</v>
      </c>
      <c r="N86" s="214" t="s">
        <v>48</v>
      </c>
      <c r="O86" s="86"/>
      <c r="P86" s="215">
        <f>O86*H86</f>
        <v>0</v>
      </c>
      <c r="Q86" s="215">
        <v>0</v>
      </c>
      <c r="R86" s="215">
        <f>Q86*H86</f>
        <v>0</v>
      </c>
      <c r="S86" s="215">
        <v>0</v>
      </c>
      <c r="T86" s="216">
        <f>S86*H86</f>
        <v>0</v>
      </c>
      <c r="U86" s="40"/>
      <c r="V86" s="40"/>
      <c r="W86" s="40"/>
      <c r="X86" s="40"/>
      <c r="Y86" s="40"/>
      <c r="Z86" s="40"/>
      <c r="AA86" s="40"/>
      <c r="AB86" s="40"/>
      <c r="AC86" s="40"/>
      <c r="AD86" s="40"/>
      <c r="AE86" s="40"/>
      <c r="AR86" s="217" t="s">
        <v>265</v>
      </c>
      <c r="AT86" s="217" t="s">
        <v>163</v>
      </c>
      <c r="AU86" s="217" t="s">
        <v>87</v>
      </c>
      <c r="AY86" s="19" t="s">
        <v>161</v>
      </c>
      <c r="BE86" s="218">
        <f>IF(N86="základní",J86,0)</f>
        <v>0</v>
      </c>
      <c r="BF86" s="218">
        <f>IF(N86="snížená",J86,0)</f>
        <v>0</v>
      </c>
      <c r="BG86" s="218">
        <f>IF(N86="zákl. přenesená",J86,0)</f>
        <v>0</v>
      </c>
      <c r="BH86" s="218">
        <f>IF(N86="sníž. přenesená",J86,0)</f>
        <v>0</v>
      </c>
      <c r="BI86" s="218">
        <f>IF(N86="nulová",J86,0)</f>
        <v>0</v>
      </c>
      <c r="BJ86" s="19" t="s">
        <v>85</v>
      </c>
      <c r="BK86" s="218">
        <f>ROUND(I86*H86,2)</f>
        <v>0</v>
      </c>
      <c r="BL86" s="19" t="s">
        <v>265</v>
      </c>
      <c r="BM86" s="217" t="s">
        <v>2158</v>
      </c>
    </row>
    <row r="87" s="2" customFormat="1" ht="16.5" customHeight="1">
      <c r="A87" s="40"/>
      <c r="B87" s="41"/>
      <c r="C87" s="248" t="s">
        <v>87</v>
      </c>
      <c r="D87" s="248" t="s">
        <v>178</v>
      </c>
      <c r="E87" s="249" t="s">
        <v>2159</v>
      </c>
      <c r="F87" s="250" t="s">
        <v>2160</v>
      </c>
      <c r="G87" s="251" t="s">
        <v>201</v>
      </c>
      <c r="H87" s="252">
        <v>3</v>
      </c>
      <c r="I87" s="253"/>
      <c r="J87" s="254">
        <f>ROUND(I87*H87,2)</f>
        <v>0</v>
      </c>
      <c r="K87" s="250" t="s">
        <v>21</v>
      </c>
      <c r="L87" s="255"/>
      <c r="M87" s="256" t="s">
        <v>21</v>
      </c>
      <c r="N87" s="257" t="s">
        <v>48</v>
      </c>
      <c r="O87" s="86"/>
      <c r="P87" s="215">
        <f>O87*H87</f>
        <v>0</v>
      </c>
      <c r="Q87" s="215">
        <v>0.00020000000000000001</v>
      </c>
      <c r="R87" s="215">
        <f>Q87*H87</f>
        <v>0.00060000000000000006</v>
      </c>
      <c r="S87" s="215">
        <v>0</v>
      </c>
      <c r="T87" s="216">
        <f>S87*H87</f>
        <v>0</v>
      </c>
      <c r="U87" s="40"/>
      <c r="V87" s="40"/>
      <c r="W87" s="40"/>
      <c r="X87" s="40"/>
      <c r="Y87" s="40"/>
      <c r="Z87" s="40"/>
      <c r="AA87" s="40"/>
      <c r="AB87" s="40"/>
      <c r="AC87" s="40"/>
      <c r="AD87" s="40"/>
      <c r="AE87" s="40"/>
      <c r="AR87" s="217" t="s">
        <v>351</v>
      </c>
      <c r="AT87" s="217" t="s">
        <v>178</v>
      </c>
      <c r="AU87" s="217" t="s">
        <v>87</v>
      </c>
      <c r="AY87" s="19" t="s">
        <v>161</v>
      </c>
      <c r="BE87" s="218">
        <f>IF(N87="základní",J87,0)</f>
        <v>0</v>
      </c>
      <c r="BF87" s="218">
        <f>IF(N87="snížená",J87,0)</f>
        <v>0</v>
      </c>
      <c r="BG87" s="218">
        <f>IF(N87="zákl. přenesená",J87,0)</f>
        <v>0</v>
      </c>
      <c r="BH87" s="218">
        <f>IF(N87="sníž. přenesená",J87,0)</f>
        <v>0</v>
      </c>
      <c r="BI87" s="218">
        <f>IF(N87="nulová",J87,0)</f>
        <v>0</v>
      </c>
      <c r="BJ87" s="19" t="s">
        <v>85</v>
      </c>
      <c r="BK87" s="218">
        <f>ROUND(I87*H87,2)</f>
        <v>0</v>
      </c>
      <c r="BL87" s="19" t="s">
        <v>265</v>
      </c>
      <c r="BM87" s="217" t="s">
        <v>2161</v>
      </c>
    </row>
    <row r="88" s="2" customFormat="1" ht="16.5" customHeight="1">
      <c r="A88" s="40"/>
      <c r="B88" s="41"/>
      <c r="C88" s="248" t="s">
        <v>185</v>
      </c>
      <c r="D88" s="248" t="s">
        <v>178</v>
      </c>
      <c r="E88" s="249" t="s">
        <v>2162</v>
      </c>
      <c r="F88" s="250" t="s">
        <v>2163</v>
      </c>
      <c r="G88" s="251" t="s">
        <v>201</v>
      </c>
      <c r="H88" s="252">
        <v>3</v>
      </c>
      <c r="I88" s="253"/>
      <c r="J88" s="254">
        <f>ROUND(I88*H88,2)</f>
        <v>0</v>
      </c>
      <c r="K88" s="250" t="s">
        <v>21</v>
      </c>
      <c r="L88" s="255"/>
      <c r="M88" s="256" t="s">
        <v>21</v>
      </c>
      <c r="N88" s="257" t="s">
        <v>48</v>
      </c>
      <c r="O88" s="86"/>
      <c r="P88" s="215">
        <f>O88*H88</f>
        <v>0</v>
      </c>
      <c r="Q88" s="215">
        <v>0.00062</v>
      </c>
      <c r="R88" s="215">
        <f>Q88*H88</f>
        <v>0.0018600000000000001</v>
      </c>
      <c r="S88" s="215">
        <v>0</v>
      </c>
      <c r="T88" s="216">
        <f>S88*H88</f>
        <v>0</v>
      </c>
      <c r="U88" s="40"/>
      <c r="V88" s="40"/>
      <c r="W88" s="40"/>
      <c r="X88" s="40"/>
      <c r="Y88" s="40"/>
      <c r="Z88" s="40"/>
      <c r="AA88" s="40"/>
      <c r="AB88" s="40"/>
      <c r="AC88" s="40"/>
      <c r="AD88" s="40"/>
      <c r="AE88" s="40"/>
      <c r="AR88" s="217" t="s">
        <v>351</v>
      </c>
      <c r="AT88" s="217" t="s">
        <v>178</v>
      </c>
      <c r="AU88" s="217" t="s">
        <v>87</v>
      </c>
      <c r="AY88" s="19" t="s">
        <v>161</v>
      </c>
      <c r="BE88" s="218">
        <f>IF(N88="základní",J88,0)</f>
        <v>0</v>
      </c>
      <c r="BF88" s="218">
        <f>IF(N88="snížená",J88,0)</f>
        <v>0</v>
      </c>
      <c r="BG88" s="218">
        <f>IF(N88="zákl. přenesená",J88,0)</f>
        <v>0</v>
      </c>
      <c r="BH88" s="218">
        <f>IF(N88="sníž. přenesená",J88,0)</f>
        <v>0</v>
      </c>
      <c r="BI88" s="218">
        <f>IF(N88="nulová",J88,0)</f>
        <v>0</v>
      </c>
      <c r="BJ88" s="19" t="s">
        <v>85</v>
      </c>
      <c r="BK88" s="218">
        <f>ROUND(I88*H88,2)</f>
        <v>0</v>
      </c>
      <c r="BL88" s="19" t="s">
        <v>265</v>
      </c>
      <c r="BM88" s="217" t="s">
        <v>2164</v>
      </c>
    </row>
    <row r="89" s="2" customFormat="1" ht="16.5" customHeight="1">
      <c r="A89" s="40"/>
      <c r="B89" s="41"/>
      <c r="C89" s="248" t="s">
        <v>168</v>
      </c>
      <c r="D89" s="248" t="s">
        <v>178</v>
      </c>
      <c r="E89" s="249" t="s">
        <v>2165</v>
      </c>
      <c r="F89" s="250" t="s">
        <v>2166</v>
      </c>
      <c r="G89" s="251" t="s">
        <v>201</v>
      </c>
      <c r="H89" s="252">
        <v>30</v>
      </c>
      <c r="I89" s="253"/>
      <c r="J89" s="254">
        <f>ROUND(I89*H89,2)</f>
        <v>0</v>
      </c>
      <c r="K89" s="250" t="s">
        <v>21</v>
      </c>
      <c r="L89" s="255"/>
      <c r="M89" s="256" t="s">
        <v>21</v>
      </c>
      <c r="N89" s="257"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351</v>
      </c>
      <c r="AT89" s="217" t="s">
        <v>178</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265</v>
      </c>
      <c r="BM89" s="217" t="s">
        <v>2167</v>
      </c>
    </row>
    <row r="90" s="2" customFormat="1" ht="16.5" customHeight="1">
      <c r="A90" s="40"/>
      <c r="B90" s="41"/>
      <c r="C90" s="248" t="s">
        <v>198</v>
      </c>
      <c r="D90" s="248" t="s">
        <v>178</v>
      </c>
      <c r="E90" s="249" t="s">
        <v>2168</v>
      </c>
      <c r="F90" s="250" t="s">
        <v>2169</v>
      </c>
      <c r="G90" s="251" t="s">
        <v>201</v>
      </c>
      <c r="H90" s="252">
        <v>6</v>
      </c>
      <c r="I90" s="253"/>
      <c r="J90" s="254">
        <f>ROUND(I90*H90,2)</f>
        <v>0</v>
      </c>
      <c r="K90" s="250" t="s">
        <v>21</v>
      </c>
      <c r="L90" s="255"/>
      <c r="M90" s="256" t="s">
        <v>21</v>
      </c>
      <c r="N90" s="257" t="s">
        <v>48</v>
      </c>
      <c r="O90" s="86"/>
      <c r="P90" s="215">
        <f>O90*H90</f>
        <v>0</v>
      </c>
      <c r="Q90" s="215">
        <v>0</v>
      </c>
      <c r="R90" s="215">
        <f>Q90*H90</f>
        <v>0</v>
      </c>
      <c r="S90" s="215">
        <v>0</v>
      </c>
      <c r="T90" s="216">
        <f>S90*H90</f>
        <v>0</v>
      </c>
      <c r="U90" s="40"/>
      <c r="V90" s="40"/>
      <c r="W90" s="40"/>
      <c r="X90" s="40"/>
      <c r="Y90" s="40"/>
      <c r="Z90" s="40"/>
      <c r="AA90" s="40"/>
      <c r="AB90" s="40"/>
      <c r="AC90" s="40"/>
      <c r="AD90" s="40"/>
      <c r="AE90" s="40"/>
      <c r="AR90" s="217" t="s">
        <v>351</v>
      </c>
      <c r="AT90" s="217" t="s">
        <v>178</v>
      </c>
      <c r="AU90" s="217" t="s">
        <v>87</v>
      </c>
      <c r="AY90" s="19" t="s">
        <v>161</v>
      </c>
      <c r="BE90" s="218">
        <f>IF(N90="základní",J90,0)</f>
        <v>0</v>
      </c>
      <c r="BF90" s="218">
        <f>IF(N90="snížená",J90,0)</f>
        <v>0</v>
      </c>
      <c r="BG90" s="218">
        <f>IF(N90="zákl. přenesená",J90,0)</f>
        <v>0</v>
      </c>
      <c r="BH90" s="218">
        <f>IF(N90="sníž. přenesená",J90,0)</f>
        <v>0</v>
      </c>
      <c r="BI90" s="218">
        <f>IF(N90="nulová",J90,0)</f>
        <v>0</v>
      </c>
      <c r="BJ90" s="19" t="s">
        <v>85</v>
      </c>
      <c r="BK90" s="218">
        <f>ROUND(I90*H90,2)</f>
        <v>0</v>
      </c>
      <c r="BL90" s="19" t="s">
        <v>265</v>
      </c>
      <c r="BM90" s="217" t="s">
        <v>2170</v>
      </c>
    </row>
    <row r="91" s="2" customFormat="1" ht="16.5" customHeight="1">
      <c r="A91" s="40"/>
      <c r="B91" s="41"/>
      <c r="C91" s="206" t="s">
        <v>216</v>
      </c>
      <c r="D91" s="206" t="s">
        <v>163</v>
      </c>
      <c r="E91" s="207" t="s">
        <v>2171</v>
      </c>
      <c r="F91" s="208" t="s">
        <v>2172</v>
      </c>
      <c r="G91" s="209" t="s">
        <v>201</v>
      </c>
      <c r="H91" s="210">
        <v>36</v>
      </c>
      <c r="I91" s="211"/>
      <c r="J91" s="212">
        <f>ROUND(I91*H91,2)</f>
        <v>0</v>
      </c>
      <c r="K91" s="208" t="s">
        <v>21</v>
      </c>
      <c r="L91" s="46"/>
      <c r="M91" s="213" t="s">
        <v>21</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265</v>
      </c>
      <c r="AT91" s="217" t="s">
        <v>163</v>
      </c>
      <c r="AU91" s="217" t="s">
        <v>87</v>
      </c>
      <c r="AY91" s="19" t="s">
        <v>161</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265</v>
      </c>
      <c r="BM91" s="217" t="s">
        <v>2173</v>
      </c>
    </row>
    <row r="92" s="2" customFormat="1" ht="21.75" customHeight="1">
      <c r="A92" s="40"/>
      <c r="B92" s="41"/>
      <c r="C92" s="206" t="s">
        <v>221</v>
      </c>
      <c r="D92" s="206" t="s">
        <v>163</v>
      </c>
      <c r="E92" s="207" t="s">
        <v>2174</v>
      </c>
      <c r="F92" s="208" t="s">
        <v>2175</v>
      </c>
      <c r="G92" s="209" t="s">
        <v>201</v>
      </c>
      <c r="H92" s="210">
        <v>0.029999999999999999</v>
      </c>
      <c r="I92" s="211"/>
      <c r="J92" s="212">
        <f>ROUND(I92*H92,2)</f>
        <v>0</v>
      </c>
      <c r="K92" s="208" t="s">
        <v>21</v>
      </c>
      <c r="L92" s="46"/>
      <c r="M92" s="213" t="s">
        <v>21</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265</v>
      </c>
      <c r="AT92" s="217" t="s">
        <v>163</v>
      </c>
      <c r="AU92" s="217" t="s">
        <v>87</v>
      </c>
      <c r="AY92" s="19" t="s">
        <v>161</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265</v>
      </c>
      <c r="BM92" s="217" t="s">
        <v>2176</v>
      </c>
    </row>
    <row r="93" s="2" customFormat="1" ht="16.5" customHeight="1">
      <c r="A93" s="40"/>
      <c r="B93" s="41"/>
      <c r="C93" s="248" t="s">
        <v>181</v>
      </c>
      <c r="D93" s="248" t="s">
        <v>178</v>
      </c>
      <c r="E93" s="249" t="s">
        <v>2177</v>
      </c>
      <c r="F93" s="250" t="s">
        <v>2178</v>
      </c>
      <c r="G93" s="251" t="s">
        <v>2179</v>
      </c>
      <c r="H93" s="252">
        <v>0.0030000000000000001</v>
      </c>
      <c r="I93" s="253"/>
      <c r="J93" s="254">
        <f>ROUND(I93*H93,2)</f>
        <v>0</v>
      </c>
      <c r="K93" s="250" t="s">
        <v>21</v>
      </c>
      <c r="L93" s="255"/>
      <c r="M93" s="256" t="s">
        <v>21</v>
      </c>
      <c r="N93" s="257" t="s">
        <v>48</v>
      </c>
      <c r="O93" s="86"/>
      <c r="P93" s="215">
        <f>O93*H93</f>
        <v>0</v>
      </c>
      <c r="Q93" s="215">
        <v>0.17999999999999999</v>
      </c>
      <c r="R93" s="215">
        <f>Q93*H93</f>
        <v>0.00054000000000000001</v>
      </c>
      <c r="S93" s="215">
        <v>0</v>
      </c>
      <c r="T93" s="216">
        <f>S93*H93</f>
        <v>0</v>
      </c>
      <c r="U93" s="40"/>
      <c r="V93" s="40"/>
      <c r="W93" s="40"/>
      <c r="X93" s="40"/>
      <c r="Y93" s="40"/>
      <c r="Z93" s="40"/>
      <c r="AA93" s="40"/>
      <c r="AB93" s="40"/>
      <c r="AC93" s="40"/>
      <c r="AD93" s="40"/>
      <c r="AE93" s="40"/>
      <c r="AR93" s="217" t="s">
        <v>351</v>
      </c>
      <c r="AT93" s="217" t="s">
        <v>178</v>
      </c>
      <c r="AU93" s="217" t="s">
        <v>87</v>
      </c>
      <c r="AY93" s="19" t="s">
        <v>161</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265</v>
      </c>
      <c r="BM93" s="217" t="s">
        <v>2180</v>
      </c>
    </row>
    <row r="94" s="2" customFormat="1" ht="16.5" customHeight="1">
      <c r="A94" s="40"/>
      <c r="B94" s="41"/>
      <c r="C94" s="248" t="s">
        <v>229</v>
      </c>
      <c r="D94" s="248" t="s">
        <v>178</v>
      </c>
      <c r="E94" s="249" t="s">
        <v>2181</v>
      </c>
      <c r="F94" s="250" t="s">
        <v>2182</v>
      </c>
      <c r="G94" s="251" t="s">
        <v>2179</v>
      </c>
      <c r="H94" s="252">
        <v>0.029999999999999999</v>
      </c>
      <c r="I94" s="253"/>
      <c r="J94" s="254">
        <f>ROUND(I94*H94,2)</f>
        <v>0</v>
      </c>
      <c r="K94" s="250" t="s">
        <v>21</v>
      </c>
      <c r="L94" s="255"/>
      <c r="M94" s="256" t="s">
        <v>21</v>
      </c>
      <c r="N94" s="257" t="s">
        <v>48</v>
      </c>
      <c r="O94" s="86"/>
      <c r="P94" s="215">
        <f>O94*H94</f>
        <v>0</v>
      </c>
      <c r="Q94" s="215">
        <v>0.12</v>
      </c>
      <c r="R94" s="215">
        <f>Q94*H94</f>
        <v>0.0035999999999999999</v>
      </c>
      <c r="S94" s="215">
        <v>0</v>
      </c>
      <c r="T94" s="216">
        <f>S94*H94</f>
        <v>0</v>
      </c>
      <c r="U94" s="40"/>
      <c r="V94" s="40"/>
      <c r="W94" s="40"/>
      <c r="X94" s="40"/>
      <c r="Y94" s="40"/>
      <c r="Z94" s="40"/>
      <c r="AA94" s="40"/>
      <c r="AB94" s="40"/>
      <c r="AC94" s="40"/>
      <c r="AD94" s="40"/>
      <c r="AE94" s="40"/>
      <c r="AR94" s="217" t="s">
        <v>351</v>
      </c>
      <c r="AT94" s="217" t="s">
        <v>178</v>
      </c>
      <c r="AU94" s="217" t="s">
        <v>87</v>
      </c>
      <c r="AY94" s="19" t="s">
        <v>161</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265</v>
      </c>
      <c r="BM94" s="217" t="s">
        <v>2183</v>
      </c>
    </row>
    <row r="95" s="2" customFormat="1" ht="16.5" customHeight="1">
      <c r="A95" s="40"/>
      <c r="B95" s="41"/>
      <c r="C95" s="248" t="s">
        <v>235</v>
      </c>
      <c r="D95" s="248" t="s">
        <v>178</v>
      </c>
      <c r="E95" s="249" t="s">
        <v>2184</v>
      </c>
      <c r="F95" s="250" t="s">
        <v>2185</v>
      </c>
      <c r="G95" s="251" t="s">
        <v>201</v>
      </c>
      <c r="H95" s="252">
        <v>100</v>
      </c>
      <c r="I95" s="253"/>
      <c r="J95" s="254">
        <f>ROUND(I95*H95,2)</f>
        <v>0</v>
      </c>
      <c r="K95" s="250" t="s">
        <v>21</v>
      </c>
      <c r="L95" s="255"/>
      <c r="M95" s="256" t="s">
        <v>21</v>
      </c>
      <c r="N95" s="257" t="s">
        <v>48</v>
      </c>
      <c r="O95" s="86"/>
      <c r="P95" s="215">
        <f>O95*H95</f>
        <v>0</v>
      </c>
      <c r="Q95" s="215">
        <v>0.00023000000000000001</v>
      </c>
      <c r="R95" s="215">
        <f>Q95*H95</f>
        <v>0.023</v>
      </c>
      <c r="S95" s="215">
        <v>0</v>
      </c>
      <c r="T95" s="216">
        <f>S95*H95</f>
        <v>0</v>
      </c>
      <c r="U95" s="40"/>
      <c r="V95" s="40"/>
      <c r="W95" s="40"/>
      <c r="X95" s="40"/>
      <c r="Y95" s="40"/>
      <c r="Z95" s="40"/>
      <c r="AA95" s="40"/>
      <c r="AB95" s="40"/>
      <c r="AC95" s="40"/>
      <c r="AD95" s="40"/>
      <c r="AE95" s="40"/>
      <c r="AR95" s="217" t="s">
        <v>351</v>
      </c>
      <c r="AT95" s="217" t="s">
        <v>178</v>
      </c>
      <c r="AU95" s="217" t="s">
        <v>87</v>
      </c>
      <c r="AY95" s="19" t="s">
        <v>161</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265</v>
      </c>
      <c r="BM95" s="217" t="s">
        <v>2186</v>
      </c>
    </row>
    <row r="96" s="2" customFormat="1" ht="16.5" customHeight="1">
      <c r="A96" s="40"/>
      <c r="B96" s="41"/>
      <c r="C96" s="248" t="s">
        <v>240</v>
      </c>
      <c r="D96" s="248" t="s">
        <v>178</v>
      </c>
      <c r="E96" s="249" t="s">
        <v>2187</v>
      </c>
      <c r="F96" s="250" t="s">
        <v>2188</v>
      </c>
      <c r="G96" s="251" t="s">
        <v>2179</v>
      </c>
      <c r="H96" s="252">
        <v>0.050000000000000003</v>
      </c>
      <c r="I96" s="253"/>
      <c r="J96" s="254">
        <f>ROUND(I96*H96,2)</f>
        <v>0</v>
      </c>
      <c r="K96" s="250" t="s">
        <v>21</v>
      </c>
      <c r="L96" s="255"/>
      <c r="M96" s="256" t="s">
        <v>21</v>
      </c>
      <c r="N96" s="257" t="s">
        <v>48</v>
      </c>
      <c r="O96" s="86"/>
      <c r="P96" s="215">
        <f>O96*H96</f>
        <v>0</v>
      </c>
      <c r="Q96" s="215">
        <v>0.44451000000000002</v>
      </c>
      <c r="R96" s="215">
        <f>Q96*H96</f>
        <v>0.022225500000000002</v>
      </c>
      <c r="S96" s="215">
        <v>0</v>
      </c>
      <c r="T96" s="216">
        <f>S96*H96</f>
        <v>0</v>
      </c>
      <c r="U96" s="40"/>
      <c r="V96" s="40"/>
      <c r="W96" s="40"/>
      <c r="X96" s="40"/>
      <c r="Y96" s="40"/>
      <c r="Z96" s="40"/>
      <c r="AA96" s="40"/>
      <c r="AB96" s="40"/>
      <c r="AC96" s="40"/>
      <c r="AD96" s="40"/>
      <c r="AE96" s="40"/>
      <c r="AR96" s="217" t="s">
        <v>351</v>
      </c>
      <c r="AT96" s="217" t="s">
        <v>178</v>
      </c>
      <c r="AU96" s="217" t="s">
        <v>87</v>
      </c>
      <c r="AY96" s="19" t="s">
        <v>161</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265</v>
      </c>
      <c r="BM96" s="217" t="s">
        <v>2189</v>
      </c>
    </row>
    <row r="97" s="2" customFormat="1" ht="16.5" customHeight="1">
      <c r="A97" s="40"/>
      <c r="B97" s="41"/>
      <c r="C97" s="248" t="s">
        <v>8</v>
      </c>
      <c r="D97" s="248" t="s">
        <v>178</v>
      </c>
      <c r="E97" s="249" t="s">
        <v>2190</v>
      </c>
      <c r="F97" s="250" t="s">
        <v>2191</v>
      </c>
      <c r="G97" s="251" t="s">
        <v>201</v>
      </c>
      <c r="H97" s="252">
        <v>40</v>
      </c>
      <c r="I97" s="253"/>
      <c r="J97" s="254">
        <f>ROUND(I97*H97,2)</f>
        <v>0</v>
      </c>
      <c r="K97" s="250" t="s">
        <v>21</v>
      </c>
      <c r="L97" s="255"/>
      <c r="M97" s="256" t="s">
        <v>21</v>
      </c>
      <c r="N97" s="257" t="s">
        <v>48</v>
      </c>
      <c r="O97" s="86"/>
      <c r="P97" s="215">
        <f>O97*H97</f>
        <v>0</v>
      </c>
      <c r="Q97" s="215">
        <v>0</v>
      </c>
      <c r="R97" s="215">
        <f>Q97*H97</f>
        <v>0</v>
      </c>
      <c r="S97" s="215">
        <v>0</v>
      </c>
      <c r="T97" s="216">
        <f>S97*H97</f>
        <v>0</v>
      </c>
      <c r="U97" s="40"/>
      <c r="V97" s="40"/>
      <c r="W97" s="40"/>
      <c r="X97" s="40"/>
      <c r="Y97" s="40"/>
      <c r="Z97" s="40"/>
      <c r="AA97" s="40"/>
      <c r="AB97" s="40"/>
      <c r="AC97" s="40"/>
      <c r="AD97" s="40"/>
      <c r="AE97" s="40"/>
      <c r="AR97" s="217" t="s">
        <v>351</v>
      </c>
      <c r="AT97" s="217" t="s">
        <v>178</v>
      </c>
      <c r="AU97" s="217" t="s">
        <v>87</v>
      </c>
      <c r="AY97" s="19" t="s">
        <v>161</v>
      </c>
      <c r="BE97" s="218">
        <f>IF(N97="základní",J97,0)</f>
        <v>0</v>
      </c>
      <c r="BF97" s="218">
        <f>IF(N97="snížená",J97,0)</f>
        <v>0</v>
      </c>
      <c r="BG97" s="218">
        <f>IF(N97="zákl. přenesená",J97,0)</f>
        <v>0</v>
      </c>
      <c r="BH97" s="218">
        <f>IF(N97="sníž. přenesená",J97,0)</f>
        <v>0</v>
      </c>
      <c r="BI97" s="218">
        <f>IF(N97="nulová",J97,0)</f>
        <v>0</v>
      </c>
      <c r="BJ97" s="19" t="s">
        <v>85</v>
      </c>
      <c r="BK97" s="218">
        <f>ROUND(I97*H97,2)</f>
        <v>0</v>
      </c>
      <c r="BL97" s="19" t="s">
        <v>265</v>
      </c>
      <c r="BM97" s="217" t="s">
        <v>2192</v>
      </c>
    </row>
    <row r="98" s="2" customFormat="1" ht="16.5" customHeight="1">
      <c r="A98" s="40"/>
      <c r="B98" s="41"/>
      <c r="C98" s="206" t="s">
        <v>250</v>
      </c>
      <c r="D98" s="206" t="s">
        <v>163</v>
      </c>
      <c r="E98" s="207" t="s">
        <v>2193</v>
      </c>
      <c r="F98" s="208" t="s">
        <v>2194</v>
      </c>
      <c r="G98" s="209" t="s">
        <v>201</v>
      </c>
      <c r="H98" s="210">
        <v>5</v>
      </c>
      <c r="I98" s="211"/>
      <c r="J98" s="212">
        <f>ROUND(I98*H98,2)</f>
        <v>0</v>
      </c>
      <c r="K98" s="208" t="s">
        <v>21</v>
      </c>
      <c r="L98" s="46"/>
      <c r="M98" s="213" t="s">
        <v>21</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265</v>
      </c>
      <c r="AT98" s="217" t="s">
        <v>163</v>
      </c>
      <c r="AU98" s="217" t="s">
        <v>87</v>
      </c>
      <c r="AY98" s="19" t="s">
        <v>161</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265</v>
      </c>
      <c r="BM98" s="217" t="s">
        <v>2195</v>
      </c>
    </row>
    <row r="99" s="2" customFormat="1" ht="16.5" customHeight="1">
      <c r="A99" s="40"/>
      <c r="B99" s="41"/>
      <c r="C99" s="248" t="s">
        <v>255</v>
      </c>
      <c r="D99" s="248" t="s">
        <v>178</v>
      </c>
      <c r="E99" s="249" t="s">
        <v>2196</v>
      </c>
      <c r="F99" s="250" t="s">
        <v>2197</v>
      </c>
      <c r="G99" s="251" t="s">
        <v>201</v>
      </c>
      <c r="H99" s="252">
        <v>5</v>
      </c>
      <c r="I99" s="253"/>
      <c r="J99" s="254">
        <f>ROUND(I99*H99,2)</f>
        <v>0</v>
      </c>
      <c r="K99" s="250" t="s">
        <v>21</v>
      </c>
      <c r="L99" s="255"/>
      <c r="M99" s="256" t="s">
        <v>21</v>
      </c>
      <c r="N99" s="257" t="s">
        <v>48</v>
      </c>
      <c r="O99" s="86"/>
      <c r="P99" s="215">
        <f>O99*H99</f>
        <v>0</v>
      </c>
      <c r="Q99" s="215">
        <v>0</v>
      </c>
      <c r="R99" s="215">
        <f>Q99*H99</f>
        <v>0</v>
      </c>
      <c r="S99" s="215">
        <v>0</v>
      </c>
      <c r="T99" s="216">
        <f>S99*H99</f>
        <v>0</v>
      </c>
      <c r="U99" s="40"/>
      <c r="V99" s="40"/>
      <c r="W99" s="40"/>
      <c r="X99" s="40"/>
      <c r="Y99" s="40"/>
      <c r="Z99" s="40"/>
      <c r="AA99" s="40"/>
      <c r="AB99" s="40"/>
      <c r="AC99" s="40"/>
      <c r="AD99" s="40"/>
      <c r="AE99" s="40"/>
      <c r="AR99" s="217" t="s">
        <v>351</v>
      </c>
      <c r="AT99" s="217" t="s">
        <v>178</v>
      </c>
      <c r="AU99" s="217" t="s">
        <v>87</v>
      </c>
      <c r="AY99" s="19" t="s">
        <v>161</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265</v>
      </c>
      <c r="BM99" s="217" t="s">
        <v>2198</v>
      </c>
    </row>
    <row r="100" s="2" customFormat="1" ht="16.5" customHeight="1">
      <c r="A100" s="40"/>
      <c r="B100" s="41"/>
      <c r="C100" s="206" t="s">
        <v>260</v>
      </c>
      <c r="D100" s="206" t="s">
        <v>163</v>
      </c>
      <c r="E100" s="207" t="s">
        <v>2199</v>
      </c>
      <c r="F100" s="208" t="s">
        <v>2200</v>
      </c>
      <c r="G100" s="209" t="s">
        <v>201</v>
      </c>
      <c r="H100" s="210">
        <v>250</v>
      </c>
      <c r="I100" s="211"/>
      <c r="J100" s="212">
        <f>ROUND(I100*H100,2)</f>
        <v>0</v>
      </c>
      <c r="K100" s="208" t="s">
        <v>21</v>
      </c>
      <c r="L100" s="46"/>
      <c r="M100" s="213" t="s">
        <v>21</v>
      </c>
      <c r="N100" s="214"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265</v>
      </c>
      <c r="AT100" s="217" t="s">
        <v>163</v>
      </c>
      <c r="AU100" s="217" t="s">
        <v>87</v>
      </c>
      <c r="AY100" s="19" t="s">
        <v>161</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265</v>
      </c>
      <c r="BM100" s="217" t="s">
        <v>2201</v>
      </c>
    </row>
    <row r="101" s="2" customFormat="1" ht="16.5" customHeight="1">
      <c r="A101" s="40"/>
      <c r="B101" s="41"/>
      <c r="C101" s="206" t="s">
        <v>265</v>
      </c>
      <c r="D101" s="206" t="s">
        <v>163</v>
      </c>
      <c r="E101" s="207" t="s">
        <v>2202</v>
      </c>
      <c r="F101" s="208" t="s">
        <v>2203</v>
      </c>
      <c r="G101" s="209" t="s">
        <v>201</v>
      </c>
      <c r="H101" s="210">
        <v>10</v>
      </c>
      <c r="I101" s="211"/>
      <c r="J101" s="212">
        <f>ROUND(I101*H101,2)</f>
        <v>0</v>
      </c>
      <c r="K101" s="208" t="s">
        <v>21</v>
      </c>
      <c r="L101" s="46"/>
      <c r="M101" s="213" t="s">
        <v>21</v>
      </c>
      <c r="N101" s="214" t="s">
        <v>48</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265</v>
      </c>
      <c r="AT101" s="217" t="s">
        <v>163</v>
      </c>
      <c r="AU101" s="217" t="s">
        <v>87</v>
      </c>
      <c r="AY101" s="19" t="s">
        <v>161</v>
      </c>
      <c r="BE101" s="218">
        <f>IF(N101="základní",J101,0)</f>
        <v>0</v>
      </c>
      <c r="BF101" s="218">
        <f>IF(N101="snížená",J101,0)</f>
        <v>0</v>
      </c>
      <c r="BG101" s="218">
        <f>IF(N101="zákl. přenesená",J101,0)</f>
        <v>0</v>
      </c>
      <c r="BH101" s="218">
        <f>IF(N101="sníž. přenesená",J101,0)</f>
        <v>0</v>
      </c>
      <c r="BI101" s="218">
        <f>IF(N101="nulová",J101,0)</f>
        <v>0</v>
      </c>
      <c r="BJ101" s="19" t="s">
        <v>85</v>
      </c>
      <c r="BK101" s="218">
        <f>ROUND(I101*H101,2)</f>
        <v>0</v>
      </c>
      <c r="BL101" s="19" t="s">
        <v>265</v>
      </c>
      <c r="BM101" s="217" t="s">
        <v>2204</v>
      </c>
    </row>
    <row r="102" s="2" customFormat="1" ht="16.5" customHeight="1">
      <c r="A102" s="40"/>
      <c r="B102" s="41"/>
      <c r="C102" s="248" t="s">
        <v>270</v>
      </c>
      <c r="D102" s="248" t="s">
        <v>178</v>
      </c>
      <c r="E102" s="249" t="s">
        <v>2205</v>
      </c>
      <c r="F102" s="250" t="s">
        <v>2206</v>
      </c>
      <c r="G102" s="251" t="s">
        <v>2179</v>
      </c>
      <c r="H102" s="252">
        <v>0.01</v>
      </c>
      <c r="I102" s="253"/>
      <c r="J102" s="254">
        <f>ROUND(I102*H102,2)</f>
        <v>0</v>
      </c>
      <c r="K102" s="250" t="s">
        <v>21</v>
      </c>
      <c r="L102" s="255"/>
      <c r="M102" s="256" t="s">
        <v>21</v>
      </c>
      <c r="N102" s="257" t="s">
        <v>48</v>
      </c>
      <c r="O102" s="86"/>
      <c r="P102" s="215">
        <f>O102*H102</f>
        <v>0</v>
      </c>
      <c r="Q102" s="215">
        <v>0.64000000000000001</v>
      </c>
      <c r="R102" s="215">
        <f>Q102*H102</f>
        <v>0.0064000000000000003</v>
      </c>
      <c r="S102" s="215">
        <v>0</v>
      </c>
      <c r="T102" s="216">
        <f>S102*H102</f>
        <v>0</v>
      </c>
      <c r="U102" s="40"/>
      <c r="V102" s="40"/>
      <c r="W102" s="40"/>
      <c r="X102" s="40"/>
      <c r="Y102" s="40"/>
      <c r="Z102" s="40"/>
      <c r="AA102" s="40"/>
      <c r="AB102" s="40"/>
      <c r="AC102" s="40"/>
      <c r="AD102" s="40"/>
      <c r="AE102" s="40"/>
      <c r="AR102" s="217" t="s">
        <v>351</v>
      </c>
      <c r="AT102" s="217" t="s">
        <v>178</v>
      </c>
      <c r="AU102" s="217" t="s">
        <v>87</v>
      </c>
      <c r="AY102" s="19" t="s">
        <v>161</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265</v>
      </c>
      <c r="BM102" s="217" t="s">
        <v>2207</v>
      </c>
    </row>
    <row r="103" s="2" customFormat="1" ht="16.5" customHeight="1">
      <c r="A103" s="40"/>
      <c r="B103" s="41"/>
      <c r="C103" s="206" t="s">
        <v>275</v>
      </c>
      <c r="D103" s="206" t="s">
        <v>163</v>
      </c>
      <c r="E103" s="207" t="s">
        <v>2208</v>
      </c>
      <c r="F103" s="208" t="s">
        <v>2209</v>
      </c>
      <c r="G103" s="209" t="s">
        <v>201</v>
      </c>
      <c r="H103" s="210">
        <v>10</v>
      </c>
      <c r="I103" s="211"/>
      <c r="J103" s="212">
        <f>ROUND(I103*H103,2)</f>
        <v>0</v>
      </c>
      <c r="K103" s="208" t="s">
        <v>21</v>
      </c>
      <c r="L103" s="46"/>
      <c r="M103" s="213" t="s">
        <v>21</v>
      </c>
      <c r="N103" s="214" t="s">
        <v>48</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265</v>
      </c>
      <c r="AT103" s="217" t="s">
        <v>163</v>
      </c>
      <c r="AU103" s="217" t="s">
        <v>87</v>
      </c>
      <c r="AY103" s="19" t="s">
        <v>161</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265</v>
      </c>
      <c r="BM103" s="217" t="s">
        <v>2210</v>
      </c>
    </row>
    <row r="104" s="2" customFormat="1" ht="16.5" customHeight="1">
      <c r="A104" s="40"/>
      <c r="B104" s="41"/>
      <c r="C104" s="206" t="s">
        <v>280</v>
      </c>
      <c r="D104" s="206" t="s">
        <v>163</v>
      </c>
      <c r="E104" s="207" t="s">
        <v>2211</v>
      </c>
      <c r="F104" s="208" t="s">
        <v>2212</v>
      </c>
      <c r="G104" s="209" t="s">
        <v>232</v>
      </c>
      <c r="H104" s="210">
        <v>6</v>
      </c>
      <c r="I104" s="211"/>
      <c r="J104" s="212">
        <f>ROUND(I104*H104,2)</f>
        <v>0</v>
      </c>
      <c r="K104" s="208" t="s">
        <v>21</v>
      </c>
      <c r="L104" s="46"/>
      <c r="M104" s="213" t="s">
        <v>21</v>
      </c>
      <c r="N104" s="214" t="s">
        <v>48</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265</v>
      </c>
      <c r="AT104" s="217" t="s">
        <v>163</v>
      </c>
      <c r="AU104" s="217" t="s">
        <v>87</v>
      </c>
      <c r="AY104" s="19" t="s">
        <v>161</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265</v>
      </c>
      <c r="BM104" s="217" t="s">
        <v>2213</v>
      </c>
    </row>
    <row r="105" s="2" customFormat="1" ht="16.5" customHeight="1">
      <c r="A105" s="40"/>
      <c r="B105" s="41"/>
      <c r="C105" s="206" t="s">
        <v>285</v>
      </c>
      <c r="D105" s="206" t="s">
        <v>163</v>
      </c>
      <c r="E105" s="207" t="s">
        <v>2214</v>
      </c>
      <c r="F105" s="208" t="s">
        <v>2215</v>
      </c>
      <c r="G105" s="209" t="s">
        <v>232</v>
      </c>
      <c r="H105" s="210">
        <v>14</v>
      </c>
      <c r="I105" s="211"/>
      <c r="J105" s="212">
        <f>ROUND(I105*H105,2)</f>
        <v>0</v>
      </c>
      <c r="K105" s="208" t="s">
        <v>21</v>
      </c>
      <c r="L105" s="46"/>
      <c r="M105" s="213" t="s">
        <v>21</v>
      </c>
      <c r="N105" s="214"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265</v>
      </c>
      <c r="AT105" s="217" t="s">
        <v>163</v>
      </c>
      <c r="AU105" s="217" t="s">
        <v>87</v>
      </c>
      <c r="AY105" s="19" t="s">
        <v>161</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265</v>
      </c>
      <c r="BM105" s="217" t="s">
        <v>2216</v>
      </c>
    </row>
    <row r="106" s="2" customFormat="1" ht="16.5" customHeight="1">
      <c r="A106" s="40"/>
      <c r="B106" s="41"/>
      <c r="C106" s="248" t="s">
        <v>7</v>
      </c>
      <c r="D106" s="248" t="s">
        <v>178</v>
      </c>
      <c r="E106" s="249" t="s">
        <v>2217</v>
      </c>
      <c r="F106" s="250" t="s">
        <v>2218</v>
      </c>
      <c r="G106" s="251" t="s">
        <v>232</v>
      </c>
      <c r="H106" s="252">
        <v>14</v>
      </c>
      <c r="I106" s="253"/>
      <c r="J106" s="254">
        <f>ROUND(I106*H106,2)</f>
        <v>0</v>
      </c>
      <c r="K106" s="250" t="s">
        <v>21</v>
      </c>
      <c r="L106" s="255"/>
      <c r="M106" s="256" t="s">
        <v>21</v>
      </c>
      <c r="N106" s="257" t="s">
        <v>48</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351</v>
      </c>
      <c r="AT106" s="217" t="s">
        <v>178</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265</v>
      </c>
      <c r="BM106" s="217" t="s">
        <v>2219</v>
      </c>
    </row>
    <row r="107" s="2" customFormat="1" ht="16.5" customHeight="1">
      <c r="A107" s="40"/>
      <c r="B107" s="41"/>
      <c r="C107" s="206" t="s">
        <v>294</v>
      </c>
      <c r="D107" s="206" t="s">
        <v>163</v>
      </c>
      <c r="E107" s="207" t="s">
        <v>2220</v>
      </c>
      <c r="F107" s="208" t="s">
        <v>2221</v>
      </c>
      <c r="G107" s="209" t="s">
        <v>232</v>
      </c>
      <c r="H107" s="210">
        <v>1</v>
      </c>
      <c r="I107" s="211"/>
      <c r="J107" s="212">
        <f>ROUND(I107*H107,2)</f>
        <v>0</v>
      </c>
      <c r="K107" s="208" t="s">
        <v>21</v>
      </c>
      <c r="L107" s="46"/>
      <c r="M107" s="213" t="s">
        <v>21</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265</v>
      </c>
      <c r="AT107" s="217" t="s">
        <v>163</v>
      </c>
      <c r="AU107" s="217" t="s">
        <v>87</v>
      </c>
      <c r="AY107" s="19" t="s">
        <v>161</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265</v>
      </c>
      <c r="BM107" s="217" t="s">
        <v>2222</v>
      </c>
    </row>
    <row r="108" s="2" customFormat="1" ht="16.5" customHeight="1">
      <c r="A108" s="40"/>
      <c r="B108" s="41"/>
      <c r="C108" s="206" t="s">
        <v>306</v>
      </c>
      <c r="D108" s="206" t="s">
        <v>163</v>
      </c>
      <c r="E108" s="207" t="s">
        <v>2223</v>
      </c>
      <c r="F108" s="208" t="s">
        <v>2224</v>
      </c>
      <c r="G108" s="209" t="s">
        <v>232</v>
      </c>
      <c r="H108" s="210">
        <v>1</v>
      </c>
      <c r="I108" s="211"/>
      <c r="J108" s="212">
        <f>ROUND(I108*H108,2)</f>
        <v>0</v>
      </c>
      <c r="K108" s="208" t="s">
        <v>21</v>
      </c>
      <c r="L108" s="46"/>
      <c r="M108" s="213" t="s">
        <v>21</v>
      </c>
      <c r="N108" s="214"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265</v>
      </c>
      <c r="AT108" s="217" t="s">
        <v>163</v>
      </c>
      <c r="AU108" s="217" t="s">
        <v>87</v>
      </c>
      <c r="AY108" s="19" t="s">
        <v>161</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265</v>
      </c>
      <c r="BM108" s="217" t="s">
        <v>2225</v>
      </c>
    </row>
    <row r="109" s="2" customFormat="1" ht="16.5" customHeight="1">
      <c r="A109" s="40"/>
      <c r="B109" s="41"/>
      <c r="C109" s="206" t="s">
        <v>313</v>
      </c>
      <c r="D109" s="206" t="s">
        <v>163</v>
      </c>
      <c r="E109" s="207" t="s">
        <v>2226</v>
      </c>
      <c r="F109" s="208" t="s">
        <v>2227</v>
      </c>
      <c r="G109" s="209" t="s">
        <v>232</v>
      </c>
      <c r="H109" s="210">
        <v>2</v>
      </c>
      <c r="I109" s="211"/>
      <c r="J109" s="212">
        <f>ROUND(I109*H109,2)</f>
        <v>0</v>
      </c>
      <c r="K109" s="208" t="s">
        <v>21</v>
      </c>
      <c r="L109" s="46"/>
      <c r="M109" s="213" t="s">
        <v>21</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265</v>
      </c>
      <c r="AT109" s="217" t="s">
        <v>163</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265</v>
      </c>
      <c r="BM109" s="217" t="s">
        <v>2228</v>
      </c>
    </row>
    <row r="110" s="2" customFormat="1" ht="16.5" customHeight="1">
      <c r="A110" s="40"/>
      <c r="B110" s="41"/>
      <c r="C110" s="248" t="s">
        <v>317</v>
      </c>
      <c r="D110" s="248" t="s">
        <v>178</v>
      </c>
      <c r="E110" s="249" t="s">
        <v>2229</v>
      </c>
      <c r="F110" s="250" t="s">
        <v>2230</v>
      </c>
      <c r="G110" s="251" t="s">
        <v>232</v>
      </c>
      <c r="H110" s="252">
        <v>1</v>
      </c>
      <c r="I110" s="253"/>
      <c r="J110" s="254">
        <f>ROUND(I110*H110,2)</f>
        <v>0</v>
      </c>
      <c r="K110" s="250" t="s">
        <v>21</v>
      </c>
      <c r="L110" s="255"/>
      <c r="M110" s="256" t="s">
        <v>21</v>
      </c>
      <c r="N110" s="257" t="s">
        <v>48</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351</v>
      </c>
      <c r="AT110" s="217" t="s">
        <v>178</v>
      </c>
      <c r="AU110" s="217" t="s">
        <v>87</v>
      </c>
      <c r="AY110" s="19" t="s">
        <v>161</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265</v>
      </c>
      <c r="BM110" s="217" t="s">
        <v>2231</v>
      </c>
    </row>
    <row r="111" s="2" customFormat="1" ht="21.75" customHeight="1">
      <c r="A111" s="40"/>
      <c r="B111" s="41"/>
      <c r="C111" s="248" t="s">
        <v>322</v>
      </c>
      <c r="D111" s="248" t="s">
        <v>178</v>
      </c>
      <c r="E111" s="249" t="s">
        <v>2232</v>
      </c>
      <c r="F111" s="250" t="s">
        <v>2233</v>
      </c>
      <c r="G111" s="251" t="s">
        <v>232</v>
      </c>
      <c r="H111" s="252">
        <v>1</v>
      </c>
      <c r="I111" s="253"/>
      <c r="J111" s="254">
        <f>ROUND(I111*H111,2)</f>
        <v>0</v>
      </c>
      <c r="K111" s="250" t="s">
        <v>21</v>
      </c>
      <c r="L111" s="255"/>
      <c r="M111" s="256" t="s">
        <v>21</v>
      </c>
      <c r="N111" s="257" t="s">
        <v>48</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351</v>
      </c>
      <c r="AT111" s="217" t="s">
        <v>178</v>
      </c>
      <c r="AU111" s="217" t="s">
        <v>87</v>
      </c>
      <c r="AY111" s="19" t="s">
        <v>161</v>
      </c>
      <c r="BE111" s="218">
        <f>IF(N111="základní",J111,0)</f>
        <v>0</v>
      </c>
      <c r="BF111" s="218">
        <f>IF(N111="snížená",J111,0)</f>
        <v>0</v>
      </c>
      <c r="BG111" s="218">
        <f>IF(N111="zákl. přenesená",J111,0)</f>
        <v>0</v>
      </c>
      <c r="BH111" s="218">
        <f>IF(N111="sníž. přenesená",J111,0)</f>
        <v>0</v>
      </c>
      <c r="BI111" s="218">
        <f>IF(N111="nulová",J111,0)</f>
        <v>0</v>
      </c>
      <c r="BJ111" s="19" t="s">
        <v>85</v>
      </c>
      <c r="BK111" s="218">
        <f>ROUND(I111*H111,2)</f>
        <v>0</v>
      </c>
      <c r="BL111" s="19" t="s">
        <v>265</v>
      </c>
      <c r="BM111" s="217" t="s">
        <v>2234</v>
      </c>
    </row>
    <row r="112" s="2" customFormat="1" ht="16.5" customHeight="1">
      <c r="A112" s="40"/>
      <c r="B112" s="41"/>
      <c r="C112" s="206" t="s">
        <v>326</v>
      </c>
      <c r="D112" s="206" t="s">
        <v>163</v>
      </c>
      <c r="E112" s="207" t="s">
        <v>2235</v>
      </c>
      <c r="F112" s="208" t="s">
        <v>2236</v>
      </c>
      <c r="G112" s="209" t="s">
        <v>232</v>
      </c>
      <c r="H112" s="210">
        <v>1</v>
      </c>
      <c r="I112" s="211"/>
      <c r="J112" s="212">
        <f>ROUND(I112*H112,2)</f>
        <v>0</v>
      </c>
      <c r="K112" s="208" t="s">
        <v>21</v>
      </c>
      <c r="L112" s="46"/>
      <c r="M112" s="213" t="s">
        <v>21</v>
      </c>
      <c r="N112" s="214" t="s">
        <v>48</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265</v>
      </c>
      <c r="AT112" s="217" t="s">
        <v>163</v>
      </c>
      <c r="AU112" s="217" t="s">
        <v>87</v>
      </c>
      <c r="AY112" s="19" t="s">
        <v>161</v>
      </c>
      <c r="BE112" s="218">
        <f>IF(N112="základní",J112,0)</f>
        <v>0</v>
      </c>
      <c r="BF112" s="218">
        <f>IF(N112="snížená",J112,0)</f>
        <v>0</v>
      </c>
      <c r="BG112" s="218">
        <f>IF(N112="zákl. přenesená",J112,0)</f>
        <v>0</v>
      </c>
      <c r="BH112" s="218">
        <f>IF(N112="sníž. přenesená",J112,0)</f>
        <v>0</v>
      </c>
      <c r="BI112" s="218">
        <f>IF(N112="nulová",J112,0)</f>
        <v>0</v>
      </c>
      <c r="BJ112" s="19" t="s">
        <v>85</v>
      </c>
      <c r="BK112" s="218">
        <f>ROUND(I112*H112,2)</f>
        <v>0</v>
      </c>
      <c r="BL112" s="19" t="s">
        <v>265</v>
      </c>
      <c r="BM112" s="217" t="s">
        <v>2237</v>
      </c>
    </row>
    <row r="113" s="2" customFormat="1" ht="16.5" customHeight="1">
      <c r="A113" s="40"/>
      <c r="B113" s="41"/>
      <c r="C113" s="248" t="s">
        <v>332</v>
      </c>
      <c r="D113" s="248" t="s">
        <v>178</v>
      </c>
      <c r="E113" s="249" t="s">
        <v>2238</v>
      </c>
      <c r="F113" s="250" t="s">
        <v>2239</v>
      </c>
      <c r="G113" s="251" t="s">
        <v>232</v>
      </c>
      <c r="H113" s="252">
        <v>1</v>
      </c>
      <c r="I113" s="253"/>
      <c r="J113" s="254">
        <f>ROUND(I113*H113,2)</f>
        <v>0</v>
      </c>
      <c r="K113" s="250" t="s">
        <v>21</v>
      </c>
      <c r="L113" s="255"/>
      <c r="M113" s="256" t="s">
        <v>21</v>
      </c>
      <c r="N113" s="257" t="s">
        <v>48</v>
      </c>
      <c r="O113" s="86"/>
      <c r="P113" s="215">
        <f>O113*H113</f>
        <v>0</v>
      </c>
      <c r="Q113" s="215">
        <v>0.00025000000000000001</v>
      </c>
      <c r="R113" s="215">
        <f>Q113*H113</f>
        <v>0.00025000000000000001</v>
      </c>
      <c r="S113" s="215">
        <v>0</v>
      </c>
      <c r="T113" s="216">
        <f>S113*H113</f>
        <v>0</v>
      </c>
      <c r="U113" s="40"/>
      <c r="V113" s="40"/>
      <c r="W113" s="40"/>
      <c r="X113" s="40"/>
      <c r="Y113" s="40"/>
      <c r="Z113" s="40"/>
      <c r="AA113" s="40"/>
      <c r="AB113" s="40"/>
      <c r="AC113" s="40"/>
      <c r="AD113" s="40"/>
      <c r="AE113" s="40"/>
      <c r="AR113" s="217" t="s">
        <v>351</v>
      </c>
      <c r="AT113" s="217" t="s">
        <v>178</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265</v>
      </c>
      <c r="BM113" s="217" t="s">
        <v>2240</v>
      </c>
    </row>
    <row r="114" s="2" customFormat="1" ht="16.5" customHeight="1">
      <c r="A114" s="40"/>
      <c r="B114" s="41"/>
      <c r="C114" s="206" t="s">
        <v>336</v>
      </c>
      <c r="D114" s="206" t="s">
        <v>163</v>
      </c>
      <c r="E114" s="207" t="s">
        <v>2241</v>
      </c>
      <c r="F114" s="208" t="s">
        <v>2242</v>
      </c>
      <c r="G114" s="209" t="s">
        <v>232</v>
      </c>
      <c r="H114" s="210">
        <v>1</v>
      </c>
      <c r="I114" s="211"/>
      <c r="J114" s="212">
        <f>ROUND(I114*H114,2)</f>
        <v>0</v>
      </c>
      <c r="K114" s="208" t="s">
        <v>21</v>
      </c>
      <c r="L114" s="46"/>
      <c r="M114" s="213" t="s">
        <v>21</v>
      </c>
      <c r="N114" s="214" t="s">
        <v>48</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265</v>
      </c>
      <c r="AT114" s="217" t="s">
        <v>163</v>
      </c>
      <c r="AU114" s="217" t="s">
        <v>87</v>
      </c>
      <c r="AY114" s="19" t="s">
        <v>161</v>
      </c>
      <c r="BE114" s="218">
        <f>IF(N114="základní",J114,0)</f>
        <v>0</v>
      </c>
      <c r="BF114" s="218">
        <f>IF(N114="snížená",J114,0)</f>
        <v>0</v>
      </c>
      <c r="BG114" s="218">
        <f>IF(N114="zákl. přenesená",J114,0)</f>
        <v>0</v>
      </c>
      <c r="BH114" s="218">
        <f>IF(N114="sníž. přenesená",J114,0)</f>
        <v>0</v>
      </c>
      <c r="BI114" s="218">
        <f>IF(N114="nulová",J114,0)</f>
        <v>0</v>
      </c>
      <c r="BJ114" s="19" t="s">
        <v>85</v>
      </c>
      <c r="BK114" s="218">
        <f>ROUND(I114*H114,2)</f>
        <v>0</v>
      </c>
      <c r="BL114" s="19" t="s">
        <v>265</v>
      </c>
      <c r="BM114" s="217" t="s">
        <v>2243</v>
      </c>
    </row>
    <row r="115" s="2" customFormat="1" ht="16.5" customHeight="1">
      <c r="A115" s="40"/>
      <c r="B115" s="41"/>
      <c r="C115" s="248" t="s">
        <v>342</v>
      </c>
      <c r="D115" s="248" t="s">
        <v>178</v>
      </c>
      <c r="E115" s="249" t="s">
        <v>2244</v>
      </c>
      <c r="F115" s="250" t="s">
        <v>2245</v>
      </c>
      <c r="G115" s="251" t="s">
        <v>232</v>
      </c>
      <c r="H115" s="252">
        <v>1</v>
      </c>
      <c r="I115" s="253"/>
      <c r="J115" s="254">
        <f>ROUND(I115*H115,2)</f>
        <v>0</v>
      </c>
      <c r="K115" s="250" t="s">
        <v>21</v>
      </c>
      <c r="L115" s="255"/>
      <c r="M115" s="256" t="s">
        <v>21</v>
      </c>
      <c r="N115" s="257" t="s">
        <v>48</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351</v>
      </c>
      <c r="AT115" s="217" t="s">
        <v>178</v>
      </c>
      <c r="AU115" s="217" t="s">
        <v>87</v>
      </c>
      <c r="AY115" s="19" t="s">
        <v>161</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265</v>
      </c>
      <c r="BM115" s="217" t="s">
        <v>2246</v>
      </c>
    </row>
    <row r="116" s="2" customFormat="1" ht="16.5" customHeight="1">
      <c r="A116" s="40"/>
      <c r="B116" s="41"/>
      <c r="C116" s="206" t="s">
        <v>346</v>
      </c>
      <c r="D116" s="206" t="s">
        <v>163</v>
      </c>
      <c r="E116" s="207" t="s">
        <v>2247</v>
      </c>
      <c r="F116" s="208" t="s">
        <v>2248</v>
      </c>
      <c r="G116" s="209" t="s">
        <v>232</v>
      </c>
      <c r="H116" s="210">
        <v>2</v>
      </c>
      <c r="I116" s="211"/>
      <c r="J116" s="212">
        <f>ROUND(I116*H116,2)</f>
        <v>0</v>
      </c>
      <c r="K116" s="208" t="s">
        <v>21</v>
      </c>
      <c r="L116" s="46"/>
      <c r="M116" s="213" t="s">
        <v>21</v>
      </c>
      <c r="N116" s="214" t="s">
        <v>48</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265</v>
      </c>
      <c r="AT116" s="217" t="s">
        <v>163</v>
      </c>
      <c r="AU116" s="217" t="s">
        <v>87</v>
      </c>
      <c r="AY116" s="19" t="s">
        <v>161</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265</v>
      </c>
      <c r="BM116" s="217" t="s">
        <v>2249</v>
      </c>
    </row>
    <row r="117" s="2" customFormat="1" ht="16.5" customHeight="1">
      <c r="A117" s="40"/>
      <c r="B117" s="41"/>
      <c r="C117" s="248" t="s">
        <v>351</v>
      </c>
      <c r="D117" s="248" t="s">
        <v>178</v>
      </c>
      <c r="E117" s="249" t="s">
        <v>2250</v>
      </c>
      <c r="F117" s="250" t="s">
        <v>2251</v>
      </c>
      <c r="G117" s="251" t="s">
        <v>232</v>
      </c>
      <c r="H117" s="252">
        <v>2</v>
      </c>
      <c r="I117" s="253"/>
      <c r="J117" s="254">
        <f>ROUND(I117*H117,2)</f>
        <v>0</v>
      </c>
      <c r="K117" s="250" t="s">
        <v>21</v>
      </c>
      <c r="L117" s="255"/>
      <c r="M117" s="256" t="s">
        <v>21</v>
      </c>
      <c r="N117" s="257" t="s">
        <v>48</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351</v>
      </c>
      <c r="AT117" s="217" t="s">
        <v>178</v>
      </c>
      <c r="AU117" s="217" t="s">
        <v>87</v>
      </c>
      <c r="AY117" s="19" t="s">
        <v>161</v>
      </c>
      <c r="BE117" s="218">
        <f>IF(N117="základní",J117,0)</f>
        <v>0</v>
      </c>
      <c r="BF117" s="218">
        <f>IF(N117="snížená",J117,0)</f>
        <v>0</v>
      </c>
      <c r="BG117" s="218">
        <f>IF(N117="zákl. přenesená",J117,0)</f>
        <v>0</v>
      </c>
      <c r="BH117" s="218">
        <f>IF(N117="sníž. přenesená",J117,0)</f>
        <v>0</v>
      </c>
      <c r="BI117" s="218">
        <f>IF(N117="nulová",J117,0)</f>
        <v>0</v>
      </c>
      <c r="BJ117" s="19" t="s">
        <v>85</v>
      </c>
      <c r="BK117" s="218">
        <f>ROUND(I117*H117,2)</f>
        <v>0</v>
      </c>
      <c r="BL117" s="19" t="s">
        <v>265</v>
      </c>
      <c r="BM117" s="217" t="s">
        <v>2252</v>
      </c>
    </row>
    <row r="118" s="2" customFormat="1" ht="16.5" customHeight="1">
      <c r="A118" s="40"/>
      <c r="B118" s="41"/>
      <c r="C118" s="206" t="s">
        <v>355</v>
      </c>
      <c r="D118" s="206" t="s">
        <v>163</v>
      </c>
      <c r="E118" s="207" t="s">
        <v>2253</v>
      </c>
      <c r="F118" s="208" t="s">
        <v>2254</v>
      </c>
      <c r="G118" s="209" t="s">
        <v>232</v>
      </c>
      <c r="H118" s="210">
        <v>1</v>
      </c>
      <c r="I118" s="211"/>
      <c r="J118" s="212">
        <f>ROUND(I118*H118,2)</f>
        <v>0</v>
      </c>
      <c r="K118" s="208" t="s">
        <v>21</v>
      </c>
      <c r="L118" s="46"/>
      <c r="M118" s="213" t="s">
        <v>21</v>
      </c>
      <c r="N118" s="214" t="s">
        <v>48</v>
      </c>
      <c r="O118" s="86"/>
      <c r="P118" s="215">
        <f>O118*H118</f>
        <v>0</v>
      </c>
      <c r="Q118" s="215">
        <v>0</v>
      </c>
      <c r="R118" s="215">
        <f>Q118*H118</f>
        <v>0</v>
      </c>
      <c r="S118" s="215">
        <v>8.0000000000000007E-05</v>
      </c>
      <c r="T118" s="216">
        <f>S118*H118</f>
        <v>8.0000000000000007E-05</v>
      </c>
      <c r="U118" s="40"/>
      <c r="V118" s="40"/>
      <c r="W118" s="40"/>
      <c r="X118" s="40"/>
      <c r="Y118" s="40"/>
      <c r="Z118" s="40"/>
      <c r="AA118" s="40"/>
      <c r="AB118" s="40"/>
      <c r="AC118" s="40"/>
      <c r="AD118" s="40"/>
      <c r="AE118" s="40"/>
      <c r="AR118" s="217" t="s">
        <v>265</v>
      </c>
      <c r="AT118" s="217" t="s">
        <v>163</v>
      </c>
      <c r="AU118" s="217" t="s">
        <v>87</v>
      </c>
      <c r="AY118" s="19" t="s">
        <v>161</v>
      </c>
      <c r="BE118" s="218">
        <f>IF(N118="základní",J118,0)</f>
        <v>0</v>
      </c>
      <c r="BF118" s="218">
        <f>IF(N118="snížená",J118,0)</f>
        <v>0</v>
      </c>
      <c r="BG118" s="218">
        <f>IF(N118="zákl. přenesená",J118,0)</f>
        <v>0</v>
      </c>
      <c r="BH118" s="218">
        <f>IF(N118="sníž. přenesená",J118,0)</f>
        <v>0</v>
      </c>
      <c r="BI118" s="218">
        <f>IF(N118="nulová",J118,0)</f>
        <v>0</v>
      </c>
      <c r="BJ118" s="19" t="s">
        <v>85</v>
      </c>
      <c r="BK118" s="218">
        <f>ROUND(I118*H118,2)</f>
        <v>0</v>
      </c>
      <c r="BL118" s="19" t="s">
        <v>265</v>
      </c>
      <c r="BM118" s="217" t="s">
        <v>2255</v>
      </c>
    </row>
    <row r="119" s="2" customFormat="1" ht="16.5" customHeight="1">
      <c r="A119" s="40"/>
      <c r="B119" s="41"/>
      <c r="C119" s="248" t="s">
        <v>362</v>
      </c>
      <c r="D119" s="248" t="s">
        <v>178</v>
      </c>
      <c r="E119" s="249" t="s">
        <v>2256</v>
      </c>
      <c r="F119" s="250" t="s">
        <v>2257</v>
      </c>
      <c r="G119" s="251" t="s">
        <v>232</v>
      </c>
      <c r="H119" s="252">
        <v>1</v>
      </c>
      <c r="I119" s="253"/>
      <c r="J119" s="254">
        <f>ROUND(I119*H119,2)</f>
        <v>0</v>
      </c>
      <c r="K119" s="250" t="s">
        <v>21</v>
      </c>
      <c r="L119" s="255"/>
      <c r="M119" s="256" t="s">
        <v>21</v>
      </c>
      <c r="N119" s="257"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351</v>
      </c>
      <c r="AT119" s="217" t="s">
        <v>178</v>
      </c>
      <c r="AU119" s="217" t="s">
        <v>87</v>
      </c>
      <c r="AY119" s="19" t="s">
        <v>161</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265</v>
      </c>
      <c r="BM119" s="217" t="s">
        <v>2258</v>
      </c>
    </row>
    <row r="120" s="2" customFormat="1" ht="16.5" customHeight="1">
      <c r="A120" s="40"/>
      <c r="B120" s="41"/>
      <c r="C120" s="206" t="s">
        <v>366</v>
      </c>
      <c r="D120" s="206" t="s">
        <v>163</v>
      </c>
      <c r="E120" s="207" t="s">
        <v>2259</v>
      </c>
      <c r="F120" s="208" t="s">
        <v>2260</v>
      </c>
      <c r="G120" s="209" t="s">
        <v>232</v>
      </c>
      <c r="H120" s="210">
        <v>3</v>
      </c>
      <c r="I120" s="211"/>
      <c r="J120" s="212">
        <f>ROUND(I120*H120,2)</f>
        <v>0</v>
      </c>
      <c r="K120" s="208" t="s">
        <v>21</v>
      </c>
      <c r="L120" s="46"/>
      <c r="M120" s="213" t="s">
        <v>21</v>
      </c>
      <c r="N120" s="214" t="s">
        <v>48</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265</v>
      </c>
      <c r="AT120" s="217" t="s">
        <v>163</v>
      </c>
      <c r="AU120" s="217" t="s">
        <v>87</v>
      </c>
      <c r="AY120" s="19" t="s">
        <v>161</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265</v>
      </c>
      <c r="BM120" s="217" t="s">
        <v>2261</v>
      </c>
    </row>
    <row r="121" s="2" customFormat="1" ht="21.75" customHeight="1">
      <c r="A121" s="40"/>
      <c r="B121" s="41"/>
      <c r="C121" s="248" t="s">
        <v>374</v>
      </c>
      <c r="D121" s="248" t="s">
        <v>178</v>
      </c>
      <c r="E121" s="249" t="s">
        <v>2262</v>
      </c>
      <c r="F121" s="250" t="s">
        <v>2263</v>
      </c>
      <c r="G121" s="251" t="s">
        <v>232</v>
      </c>
      <c r="H121" s="252">
        <v>1</v>
      </c>
      <c r="I121" s="253"/>
      <c r="J121" s="254">
        <f>ROUND(I121*H121,2)</f>
        <v>0</v>
      </c>
      <c r="K121" s="250" t="s">
        <v>21</v>
      </c>
      <c r="L121" s="255"/>
      <c r="M121" s="256" t="s">
        <v>21</v>
      </c>
      <c r="N121" s="257"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351</v>
      </c>
      <c r="AT121" s="217" t="s">
        <v>178</v>
      </c>
      <c r="AU121" s="217" t="s">
        <v>87</v>
      </c>
      <c r="AY121" s="19" t="s">
        <v>161</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265</v>
      </c>
      <c r="BM121" s="217" t="s">
        <v>2264</v>
      </c>
    </row>
    <row r="122" s="2" customFormat="1" ht="16.5" customHeight="1">
      <c r="A122" s="40"/>
      <c r="B122" s="41"/>
      <c r="C122" s="206" t="s">
        <v>379</v>
      </c>
      <c r="D122" s="206" t="s">
        <v>163</v>
      </c>
      <c r="E122" s="207" t="s">
        <v>2265</v>
      </c>
      <c r="F122" s="208" t="s">
        <v>2266</v>
      </c>
      <c r="G122" s="209" t="s">
        <v>201</v>
      </c>
      <c r="H122" s="210">
        <v>80</v>
      </c>
      <c r="I122" s="211"/>
      <c r="J122" s="212">
        <f>ROUND(I122*H122,2)</f>
        <v>0</v>
      </c>
      <c r="K122" s="208" t="s">
        <v>21</v>
      </c>
      <c r="L122" s="46"/>
      <c r="M122" s="213" t="s">
        <v>21</v>
      </c>
      <c r="N122" s="214" t="s">
        <v>48</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265</v>
      </c>
      <c r="AT122" s="217" t="s">
        <v>163</v>
      </c>
      <c r="AU122" s="217" t="s">
        <v>87</v>
      </c>
      <c r="AY122" s="19" t="s">
        <v>161</v>
      </c>
      <c r="BE122" s="218">
        <f>IF(N122="základní",J122,0)</f>
        <v>0</v>
      </c>
      <c r="BF122" s="218">
        <f>IF(N122="snížená",J122,0)</f>
        <v>0</v>
      </c>
      <c r="BG122" s="218">
        <f>IF(N122="zákl. přenesená",J122,0)</f>
        <v>0</v>
      </c>
      <c r="BH122" s="218">
        <f>IF(N122="sníž. přenesená",J122,0)</f>
        <v>0</v>
      </c>
      <c r="BI122" s="218">
        <f>IF(N122="nulová",J122,0)</f>
        <v>0</v>
      </c>
      <c r="BJ122" s="19" t="s">
        <v>85</v>
      </c>
      <c r="BK122" s="218">
        <f>ROUND(I122*H122,2)</f>
        <v>0</v>
      </c>
      <c r="BL122" s="19" t="s">
        <v>265</v>
      </c>
      <c r="BM122" s="217" t="s">
        <v>2267</v>
      </c>
    </row>
    <row r="123" s="2" customFormat="1" ht="16.5" customHeight="1">
      <c r="A123" s="40"/>
      <c r="B123" s="41"/>
      <c r="C123" s="248" t="s">
        <v>384</v>
      </c>
      <c r="D123" s="248" t="s">
        <v>178</v>
      </c>
      <c r="E123" s="249" t="s">
        <v>2268</v>
      </c>
      <c r="F123" s="250" t="s">
        <v>2269</v>
      </c>
      <c r="G123" s="251" t="s">
        <v>567</v>
      </c>
      <c r="H123" s="252">
        <v>80</v>
      </c>
      <c r="I123" s="253"/>
      <c r="J123" s="254">
        <f>ROUND(I123*H123,2)</f>
        <v>0</v>
      </c>
      <c r="K123" s="250" t="s">
        <v>21</v>
      </c>
      <c r="L123" s="255"/>
      <c r="M123" s="256" t="s">
        <v>21</v>
      </c>
      <c r="N123" s="257" t="s">
        <v>48</v>
      </c>
      <c r="O123" s="86"/>
      <c r="P123" s="215">
        <f>O123*H123</f>
        <v>0</v>
      </c>
      <c r="Q123" s="215">
        <v>0.001</v>
      </c>
      <c r="R123" s="215">
        <f>Q123*H123</f>
        <v>0.080000000000000002</v>
      </c>
      <c r="S123" s="215">
        <v>0</v>
      </c>
      <c r="T123" s="216">
        <f>S123*H123</f>
        <v>0</v>
      </c>
      <c r="U123" s="40"/>
      <c r="V123" s="40"/>
      <c r="W123" s="40"/>
      <c r="X123" s="40"/>
      <c r="Y123" s="40"/>
      <c r="Z123" s="40"/>
      <c r="AA123" s="40"/>
      <c r="AB123" s="40"/>
      <c r="AC123" s="40"/>
      <c r="AD123" s="40"/>
      <c r="AE123" s="40"/>
      <c r="AR123" s="217" t="s">
        <v>351</v>
      </c>
      <c r="AT123" s="217" t="s">
        <v>178</v>
      </c>
      <c r="AU123" s="217" t="s">
        <v>87</v>
      </c>
      <c r="AY123" s="19" t="s">
        <v>161</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265</v>
      </c>
      <c r="BM123" s="217" t="s">
        <v>2270</v>
      </c>
    </row>
    <row r="124" s="2" customFormat="1" ht="16.5" customHeight="1">
      <c r="A124" s="40"/>
      <c r="B124" s="41"/>
      <c r="C124" s="206" t="s">
        <v>388</v>
      </c>
      <c r="D124" s="206" t="s">
        <v>163</v>
      </c>
      <c r="E124" s="207" t="s">
        <v>2271</v>
      </c>
      <c r="F124" s="208" t="s">
        <v>2272</v>
      </c>
      <c r="G124" s="209" t="s">
        <v>201</v>
      </c>
      <c r="H124" s="210">
        <v>30</v>
      </c>
      <c r="I124" s="211"/>
      <c r="J124" s="212">
        <f>ROUND(I124*H124,2)</f>
        <v>0</v>
      </c>
      <c r="K124" s="208" t="s">
        <v>21</v>
      </c>
      <c r="L124" s="46"/>
      <c r="M124" s="213" t="s">
        <v>21</v>
      </c>
      <c r="N124" s="214" t="s">
        <v>48</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265</v>
      </c>
      <c r="AT124" s="217" t="s">
        <v>163</v>
      </c>
      <c r="AU124" s="217" t="s">
        <v>87</v>
      </c>
      <c r="AY124" s="19" t="s">
        <v>161</v>
      </c>
      <c r="BE124" s="218">
        <f>IF(N124="základní",J124,0)</f>
        <v>0</v>
      </c>
      <c r="BF124" s="218">
        <f>IF(N124="snížená",J124,0)</f>
        <v>0</v>
      </c>
      <c r="BG124" s="218">
        <f>IF(N124="zákl. přenesená",J124,0)</f>
        <v>0</v>
      </c>
      <c r="BH124" s="218">
        <f>IF(N124="sníž. přenesená",J124,0)</f>
        <v>0</v>
      </c>
      <c r="BI124" s="218">
        <f>IF(N124="nulová",J124,0)</f>
        <v>0</v>
      </c>
      <c r="BJ124" s="19" t="s">
        <v>85</v>
      </c>
      <c r="BK124" s="218">
        <f>ROUND(I124*H124,2)</f>
        <v>0</v>
      </c>
      <c r="BL124" s="19" t="s">
        <v>265</v>
      </c>
      <c r="BM124" s="217" t="s">
        <v>2273</v>
      </c>
    </row>
    <row r="125" s="2" customFormat="1" ht="16.5" customHeight="1">
      <c r="A125" s="40"/>
      <c r="B125" s="41"/>
      <c r="C125" s="248" t="s">
        <v>394</v>
      </c>
      <c r="D125" s="248" t="s">
        <v>178</v>
      </c>
      <c r="E125" s="249" t="s">
        <v>2274</v>
      </c>
      <c r="F125" s="250" t="s">
        <v>2275</v>
      </c>
      <c r="G125" s="251" t="s">
        <v>567</v>
      </c>
      <c r="H125" s="252">
        <v>10</v>
      </c>
      <c r="I125" s="253"/>
      <c r="J125" s="254">
        <f>ROUND(I125*H125,2)</f>
        <v>0</v>
      </c>
      <c r="K125" s="250" t="s">
        <v>21</v>
      </c>
      <c r="L125" s="255"/>
      <c r="M125" s="256" t="s">
        <v>21</v>
      </c>
      <c r="N125" s="257" t="s">
        <v>48</v>
      </c>
      <c r="O125" s="86"/>
      <c r="P125" s="215">
        <f>O125*H125</f>
        <v>0</v>
      </c>
      <c r="Q125" s="215">
        <v>0.001</v>
      </c>
      <c r="R125" s="215">
        <f>Q125*H125</f>
        <v>0.01</v>
      </c>
      <c r="S125" s="215">
        <v>0</v>
      </c>
      <c r="T125" s="216">
        <f>S125*H125</f>
        <v>0</v>
      </c>
      <c r="U125" s="40"/>
      <c r="V125" s="40"/>
      <c r="W125" s="40"/>
      <c r="X125" s="40"/>
      <c r="Y125" s="40"/>
      <c r="Z125" s="40"/>
      <c r="AA125" s="40"/>
      <c r="AB125" s="40"/>
      <c r="AC125" s="40"/>
      <c r="AD125" s="40"/>
      <c r="AE125" s="40"/>
      <c r="AR125" s="217" t="s">
        <v>351</v>
      </c>
      <c r="AT125" s="217" t="s">
        <v>178</v>
      </c>
      <c r="AU125" s="217" t="s">
        <v>87</v>
      </c>
      <c r="AY125" s="19" t="s">
        <v>161</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265</v>
      </c>
      <c r="BM125" s="217" t="s">
        <v>2276</v>
      </c>
    </row>
    <row r="126" s="2" customFormat="1" ht="16.5" customHeight="1">
      <c r="A126" s="40"/>
      <c r="B126" s="41"/>
      <c r="C126" s="206" t="s">
        <v>401</v>
      </c>
      <c r="D126" s="206" t="s">
        <v>163</v>
      </c>
      <c r="E126" s="207" t="s">
        <v>2277</v>
      </c>
      <c r="F126" s="208" t="s">
        <v>2278</v>
      </c>
      <c r="G126" s="209" t="s">
        <v>232</v>
      </c>
      <c r="H126" s="210">
        <v>10</v>
      </c>
      <c r="I126" s="211"/>
      <c r="J126" s="212">
        <f>ROUND(I126*H126,2)</f>
        <v>0</v>
      </c>
      <c r="K126" s="208" t="s">
        <v>21</v>
      </c>
      <c r="L126" s="46"/>
      <c r="M126" s="213" t="s">
        <v>21</v>
      </c>
      <c r="N126" s="214" t="s">
        <v>48</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265</v>
      </c>
      <c r="AT126" s="217" t="s">
        <v>163</v>
      </c>
      <c r="AU126" s="217" t="s">
        <v>87</v>
      </c>
      <c r="AY126" s="19" t="s">
        <v>161</v>
      </c>
      <c r="BE126" s="218">
        <f>IF(N126="základní",J126,0)</f>
        <v>0</v>
      </c>
      <c r="BF126" s="218">
        <f>IF(N126="snížená",J126,0)</f>
        <v>0</v>
      </c>
      <c r="BG126" s="218">
        <f>IF(N126="zákl. přenesená",J126,0)</f>
        <v>0</v>
      </c>
      <c r="BH126" s="218">
        <f>IF(N126="sníž. přenesená",J126,0)</f>
        <v>0</v>
      </c>
      <c r="BI126" s="218">
        <f>IF(N126="nulová",J126,0)</f>
        <v>0</v>
      </c>
      <c r="BJ126" s="19" t="s">
        <v>85</v>
      </c>
      <c r="BK126" s="218">
        <f>ROUND(I126*H126,2)</f>
        <v>0</v>
      </c>
      <c r="BL126" s="19" t="s">
        <v>265</v>
      </c>
      <c r="BM126" s="217" t="s">
        <v>2279</v>
      </c>
    </row>
    <row r="127" s="2" customFormat="1" ht="16.5" customHeight="1">
      <c r="A127" s="40"/>
      <c r="B127" s="41"/>
      <c r="C127" s="248" t="s">
        <v>410</v>
      </c>
      <c r="D127" s="248" t="s">
        <v>178</v>
      </c>
      <c r="E127" s="249" t="s">
        <v>2280</v>
      </c>
      <c r="F127" s="250" t="s">
        <v>2281</v>
      </c>
      <c r="G127" s="251" t="s">
        <v>232</v>
      </c>
      <c r="H127" s="252">
        <v>10</v>
      </c>
      <c r="I127" s="253"/>
      <c r="J127" s="254">
        <f>ROUND(I127*H127,2)</f>
        <v>0</v>
      </c>
      <c r="K127" s="250" t="s">
        <v>21</v>
      </c>
      <c r="L127" s="255"/>
      <c r="M127" s="256" t="s">
        <v>21</v>
      </c>
      <c r="N127" s="257" t="s">
        <v>48</v>
      </c>
      <c r="O127" s="86"/>
      <c r="P127" s="215">
        <f>O127*H127</f>
        <v>0</v>
      </c>
      <c r="Q127" s="215">
        <v>0.00012</v>
      </c>
      <c r="R127" s="215">
        <f>Q127*H127</f>
        <v>0.0012000000000000001</v>
      </c>
      <c r="S127" s="215">
        <v>0</v>
      </c>
      <c r="T127" s="216">
        <f>S127*H127</f>
        <v>0</v>
      </c>
      <c r="U127" s="40"/>
      <c r="V127" s="40"/>
      <c r="W127" s="40"/>
      <c r="X127" s="40"/>
      <c r="Y127" s="40"/>
      <c r="Z127" s="40"/>
      <c r="AA127" s="40"/>
      <c r="AB127" s="40"/>
      <c r="AC127" s="40"/>
      <c r="AD127" s="40"/>
      <c r="AE127" s="40"/>
      <c r="AR127" s="217" t="s">
        <v>351</v>
      </c>
      <c r="AT127" s="217" t="s">
        <v>178</v>
      </c>
      <c r="AU127" s="217" t="s">
        <v>87</v>
      </c>
      <c r="AY127" s="19" t="s">
        <v>161</v>
      </c>
      <c r="BE127" s="218">
        <f>IF(N127="základní",J127,0)</f>
        <v>0</v>
      </c>
      <c r="BF127" s="218">
        <f>IF(N127="snížená",J127,0)</f>
        <v>0</v>
      </c>
      <c r="BG127" s="218">
        <f>IF(N127="zákl. přenesená",J127,0)</f>
        <v>0</v>
      </c>
      <c r="BH127" s="218">
        <f>IF(N127="sníž. přenesená",J127,0)</f>
        <v>0</v>
      </c>
      <c r="BI127" s="218">
        <f>IF(N127="nulová",J127,0)</f>
        <v>0</v>
      </c>
      <c r="BJ127" s="19" t="s">
        <v>85</v>
      </c>
      <c r="BK127" s="218">
        <f>ROUND(I127*H127,2)</f>
        <v>0</v>
      </c>
      <c r="BL127" s="19" t="s">
        <v>265</v>
      </c>
      <c r="BM127" s="217" t="s">
        <v>2282</v>
      </c>
    </row>
    <row r="128" s="2" customFormat="1" ht="16.5" customHeight="1">
      <c r="A128" s="40"/>
      <c r="B128" s="41"/>
      <c r="C128" s="248" t="s">
        <v>414</v>
      </c>
      <c r="D128" s="248" t="s">
        <v>178</v>
      </c>
      <c r="E128" s="249" t="s">
        <v>2283</v>
      </c>
      <c r="F128" s="250" t="s">
        <v>2284</v>
      </c>
      <c r="G128" s="251" t="s">
        <v>232</v>
      </c>
      <c r="H128" s="252">
        <v>12</v>
      </c>
      <c r="I128" s="253"/>
      <c r="J128" s="254">
        <f>ROUND(I128*H128,2)</f>
        <v>0</v>
      </c>
      <c r="K128" s="250" t="s">
        <v>21</v>
      </c>
      <c r="L128" s="255"/>
      <c r="M128" s="256" t="s">
        <v>21</v>
      </c>
      <c r="N128" s="257" t="s">
        <v>48</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351</v>
      </c>
      <c r="AT128" s="217" t="s">
        <v>178</v>
      </c>
      <c r="AU128" s="217" t="s">
        <v>87</v>
      </c>
      <c r="AY128" s="19" t="s">
        <v>161</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265</v>
      </c>
      <c r="BM128" s="217" t="s">
        <v>2285</v>
      </c>
    </row>
    <row r="129" s="2" customFormat="1" ht="16.5" customHeight="1">
      <c r="A129" s="40"/>
      <c r="B129" s="41"/>
      <c r="C129" s="206" t="s">
        <v>418</v>
      </c>
      <c r="D129" s="206" t="s">
        <v>163</v>
      </c>
      <c r="E129" s="207" t="s">
        <v>2286</v>
      </c>
      <c r="F129" s="208" t="s">
        <v>2287</v>
      </c>
      <c r="G129" s="209" t="s">
        <v>232</v>
      </c>
      <c r="H129" s="210">
        <v>12</v>
      </c>
      <c r="I129" s="211"/>
      <c r="J129" s="212">
        <f>ROUND(I129*H129,2)</f>
        <v>0</v>
      </c>
      <c r="K129" s="208" t="s">
        <v>21</v>
      </c>
      <c r="L129" s="46"/>
      <c r="M129" s="213" t="s">
        <v>21</v>
      </c>
      <c r="N129" s="214" t="s">
        <v>48</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265</v>
      </c>
      <c r="AT129" s="217" t="s">
        <v>163</v>
      </c>
      <c r="AU129" s="217" t="s">
        <v>87</v>
      </c>
      <c r="AY129" s="19" t="s">
        <v>161</v>
      </c>
      <c r="BE129" s="218">
        <f>IF(N129="základní",J129,0)</f>
        <v>0</v>
      </c>
      <c r="BF129" s="218">
        <f>IF(N129="snížená",J129,0)</f>
        <v>0</v>
      </c>
      <c r="BG129" s="218">
        <f>IF(N129="zákl. přenesená",J129,0)</f>
        <v>0</v>
      </c>
      <c r="BH129" s="218">
        <f>IF(N129="sníž. přenesená",J129,0)</f>
        <v>0</v>
      </c>
      <c r="BI129" s="218">
        <f>IF(N129="nulová",J129,0)</f>
        <v>0</v>
      </c>
      <c r="BJ129" s="19" t="s">
        <v>85</v>
      </c>
      <c r="BK129" s="218">
        <f>ROUND(I129*H129,2)</f>
        <v>0</v>
      </c>
      <c r="BL129" s="19" t="s">
        <v>265</v>
      </c>
      <c r="BM129" s="217" t="s">
        <v>2288</v>
      </c>
    </row>
    <row r="130" s="2" customFormat="1" ht="24.15" customHeight="1">
      <c r="A130" s="40"/>
      <c r="B130" s="41"/>
      <c r="C130" s="206" t="s">
        <v>428</v>
      </c>
      <c r="D130" s="206" t="s">
        <v>163</v>
      </c>
      <c r="E130" s="207" t="s">
        <v>540</v>
      </c>
      <c r="F130" s="208" t="s">
        <v>2289</v>
      </c>
      <c r="G130" s="209" t="s">
        <v>166</v>
      </c>
      <c r="H130" s="210">
        <v>0.14999999999999999</v>
      </c>
      <c r="I130" s="211"/>
      <c r="J130" s="212">
        <f>ROUND(I130*H130,2)</f>
        <v>0</v>
      </c>
      <c r="K130" s="208" t="s">
        <v>1381</v>
      </c>
      <c r="L130" s="46"/>
      <c r="M130" s="213" t="s">
        <v>21</v>
      </c>
      <c r="N130" s="214" t="s">
        <v>48</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265</v>
      </c>
      <c r="AT130" s="217" t="s">
        <v>163</v>
      </c>
      <c r="AU130" s="217" t="s">
        <v>87</v>
      </c>
      <c r="AY130" s="19" t="s">
        <v>161</v>
      </c>
      <c r="BE130" s="218">
        <f>IF(N130="základní",J130,0)</f>
        <v>0</v>
      </c>
      <c r="BF130" s="218">
        <f>IF(N130="snížená",J130,0)</f>
        <v>0</v>
      </c>
      <c r="BG130" s="218">
        <f>IF(N130="zákl. přenesená",J130,0)</f>
        <v>0</v>
      </c>
      <c r="BH130" s="218">
        <f>IF(N130="sníž. přenesená",J130,0)</f>
        <v>0</v>
      </c>
      <c r="BI130" s="218">
        <f>IF(N130="nulová",J130,0)</f>
        <v>0</v>
      </c>
      <c r="BJ130" s="19" t="s">
        <v>85</v>
      </c>
      <c r="BK130" s="218">
        <f>ROUND(I130*H130,2)</f>
        <v>0</v>
      </c>
      <c r="BL130" s="19" t="s">
        <v>265</v>
      </c>
      <c r="BM130" s="217" t="s">
        <v>2290</v>
      </c>
    </row>
    <row r="131" s="2" customFormat="1">
      <c r="A131" s="40"/>
      <c r="B131" s="41"/>
      <c r="C131" s="42"/>
      <c r="D131" s="219" t="s">
        <v>170</v>
      </c>
      <c r="E131" s="42"/>
      <c r="F131" s="220" t="s">
        <v>2291</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170</v>
      </c>
      <c r="AU131" s="19" t="s">
        <v>87</v>
      </c>
    </row>
    <row r="132" s="2" customFormat="1">
      <c r="A132" s="40"/>
      <c r="B132" s="41"/>
      <c r="C132" s="42"/>
      <c r="D132" s="224" t="s">
        <v>172</v>
      </c>
      <c r="E132" s="42"/>
      <c r="F132" s="225" t="s">
        <v>544</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172</v>
      </c>
      <c r="AU132" s="19" t="s">
        <v>87</v>
      </c>
    </row>
    <row r="133" s="12" customFormat="1" ht="25.92" customHeight="1">
      <c r="A133" s="12"/>
      <c r="B133" s="190"/>
      <c r="C133" s="191"/>
      <c r="D133" s="192" t="s">
        <v>76</v>
      </c>
      <c r="E133" s="193" t="s">
        <v>178</v>
      </c>
      <c r="F133" s="193" t="s">
        <v>606</v>
      </c>
      <c r="G133" s="191"/>
      <c r="H133" s="191"/>
      <c r="I133" s="194"/>
      <c r="J133" s="195">
        <f>BK133</f>
        <v>0</v>
      </c>
      <c r="K133" s="191"/>
      <c r="L133" s="196"/>
      <c r="M133" s="197"/>
      <c r="N133" s="198"/>
      <c r="O133" s="198"/>
      <c r="P133" s="199">
        <f>P134</f>
        <v>0</v>
      </c>
      <c r="Q133" s="198"/>
      <c r="R133" s="199">
        <f>R134</f>
        <v>0.52200000000000002</v>
      </c>
      <c r="S133" s="198"/>
      <c r="T133" s="200">
        <f>T134</f>
        <v>0</v>
      </c>
      <c r="U133" s="12"/>
      <c r="V133" s="12"/>
      <c r="W133" s="12"/>
      <c r="X133" s="12"/>
      <c r="Y133" s="12"/>
      <c r="Z133" s="12"/>
      <c r="AA133" s="12"/>
      <c r="AB133" s="12"/>
      <c r="AC133" s="12"/>
      <c r="AD133" s="12"/>
      <c r="AE133" s="12"/>
      <c r="AR133" s="201" t="s">
        <v>185</v>
      </c>
      <c r="AT133" s="202" t="s">
        <v>76</v>
      </c>
      <c r="AU133" s="202" t="s">
        <v>77</v>
      </c>
      <c r="AY133" s="201" t="s">
        <v>161</v>
      </c>
      <c r="BK133" s="203">
        <f>BK134</f>
        <v>0</v>
      </c>
    </row>
    <row r="134" s="12" customFormat="1" ht="22.8" customHeight="1">
      <c r="A134" s="12"/>
      <c r="B134" s="190"/>
      <c r="C134" s="191"/>
      <c r="D134" s="192" t="s">
        <v>76</v>
      </c>
      <c r="E134" s="204" t="s">
        <v>633</v>
      </c>
      <c r="F134" s="204" t="s">
        <v>634</v>
      </c>
      <c r="G134" s="191"/>
      <c r="H134" s="191"/>
      <c r="I134" s="194"/>
      <c r="J134" s="205">
        <f>BK134</f>
        <v>0</v>
      </c>
      <c r="K134" s="191"/>
      <c r="L134" s="196"/>
      <c r="M134" s="197"/>
      <c r="N134" s="198"/>
      <c r="O134" s="198"/>
      <c r="P134" s="199">
        <f>SUM(P135:P146)</f>
        <v>0</v>
      </c>
      <c r="Q134" s="198"/>
      <c r="R134" s="199">
        <f>SUM(R135:R146)</f>
        <v>0.52200000000000002</v>
      </c>
      <c r="S134" s="198"/>
      <c r="T134" s="200">
        <f>SUM(T135:T146)</f>
        <v>0</v>
      </c>
      <c r="U134" s="12"/>
      <c r="V134" s="12"/>
      <c r="W134" s="12"/>
      <c r="X134" s="12"/>
      <c r="Y134" s="12"/>
      <c r="Z134" s="12"/>
      <c r="AA134" s="12"/>
      <c r="AB134" s="12"/>
      <c r="AC134" s="12"/>
      <c r="AD134" s="12"/>
      <c r="AE134" s="12"/>
      <c r="AR134" s="201" t="s">
        <v>185</v>
      </c>
      <c r="AT134" s="202" t="s">
        <v>76</v>
      </c>
      <c r="AU134" s="202" t="s">
        <v>85</v>
      </c>
      <c r="AY134" s="201" t="s">
        <v>161</v>
      </c>
      <c r="BK134" s="203">
        <f>SUM(BK135:BK146)</f>
        <v>0</v>
      </c>
    </row>
    <row r="135" s="2" customFormat="1" ht="16.5" customHeight="1">
      <c r="A135" s="40"/>
      <c r="B135" s="41"/>
      <c r="C135" s="248" t="s">
        <v>435</v>
      </c>
      <c r="D135" s="248" t="s">
        <v>178</v>
      </c>
      <c r="E135" s="249" t="s">
        <v>2292</v>
      </c>
      <c r="F135" s="250" t="s">
        <v>2293</v>
      </c>
      <c r="G135" s="251" t="s">
        <v>232</v>
      </c>
      <c r="H135" s="252">
        <v>3</v>
      </c>
      <c r="I135" s="253"/>
      <c r="J135" s="254">
        <f>ROUND(I135*H135,2)</f>
        <v>0</v>
      </c>
      <c r="K135" s="250" t="s">
        <v>21</v>
      </c>
      <c r="L135" s="255"/>
      <c r="M135" s="256" t="s">
        <v>21</v>
      </c>
      <c r="N135" s="257" t="s">
        <v>48</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2294</v>
      </c>
      <c r="AT135" s="217" t="s">
        <v>178</v>
      </c>
      <c r="AU135" s="217" t="s">
        <v>87</v>
      </c>
      <c r="AY135" s="19" t="s">
        <v>161</v>
      </c>
      <c r="BE135" s="218">
        <f>IF(N135="základní",J135,0)</f>
        <v>0</v>
      </c>
      <c r="BF135" s="218">
        <f>IF(N135="snížená",J135,0)</f>
        <v>0</v>
      </c>
      <c r="BG135" s="218">
        <f>IF(N135="zákl. přenesená",J135,0)</f>
        <v>0</v>
      </c>
      <c r="BH135" s="218">
        <f>IF(N135="sníž. přenesená",J135,0)</f>
        <v>0</v>
      </c>
      <c r="BI135" s="218">
        <f>IF(N135="nulová",J135,0)</f>
        <v>0</v>
      </c>
      <c r="BJ135" s="19" t="s">
        <v>85</v>
      </c>
      <c r="BK135" s="218">
        <f>ROUND(I135*H135,2)</f>
        <v>0</v>
      </c>
      <c r="BL135" s="19" t="s">
        <v>559</v>
      </c>
      <c r="BM135" s="217" t="s">
        <v>2295</v>
      </c>
    </row>
    <row r="136" s="2" customFormat="1" ht="16.5" customHeight="1">
      <c r="A136" s="40"/>
      <c r="B136" s="41"/>
      <c r="C136" s="206" t="s">
        <v>442</v>
      </c>
      <c r="D136" s="206" t="s">
        <v>163</v>
      </c>
      <c r="E136" s="207" t="s">
        <v>2296</v>
      </c>
      <c r="F136" s="208" t="s">
        <v>2297</v>
      </c>
      <c r="G136" s="209" t="s">
        <v>232</v>
      </c>
      <c r="H136" s="210">
        <v>4</v>
      </c>
      <c r="I136" s="211"/>
      <c r="J136" s="212">
        <f>ROUND(I136*H136,2)</f>
        <v>0</v>
      </c>
      <c r="K136" s="208" t="s">
        <v>21</v>
      </c>
      <c r="L136" s="46"/>
      <c r="M136" s="213" t="s">
        <v>21</v>
      </c>
      <c r="N136" s="214" t="s">
        <v>48</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559</v>
      </c>
      <c r="AT136" s="217" t="s">
        <v>163</v>
      </c>
      <c r="AU136" s="217" t="s">
        <v>87</v>
      </c>
      <c r="AY136" s="19" t="s">
        <v>161</v>
      </c>
      <c r="BE136" s="218">
        <f>IF(N136="základní",J136,0)</f>
        <v>0</v>
      </c>
      <c r="BF136" s="218">
        <f>IF(N136="snížená",J136,0)</f>
        <v>0</v>
      </c>
      <c r="BG136" s="218">
        <f>IF(N136="zákl. přenesená",J136,0)</f>
        <v>0</v>
      </c>
      <c r="BH136" s="218">
        <f>IF(N136="sníž. přenesená",J136,0)</f>
        <v>0</v>
      </c>
      <c r="BI136" s="218">
        <f>IF(N136="nulová",J136,0)</f>
        <v>0</v>
      </c>
      <c r="BJ136" s="19" t="s">
        <v>85</v>
      </c>
      <c r="BK136" s="218">
        <f>ROUND(I136*H136,2)</f>
        <v>0</v>
      </c>
      <c r="BL136" s="19" t="s">
        <v>559</v>
      </c>
      <c r="BM136" s="217" t="s">
        <v>2298</v>
      </c>
    </row>
    <row r="137" s="2" customFormat="1" ht="16.5" customHeight="1">
      <c r="A137" s="40"/>
      <c r="B137" s="41"/>
      <c r="C137" s="248" t="s">
        <v>451</v>
      </c>
      <c r="D137" s="248" t="s">
        <v>178</v>
      </c>
      <c r="E137" s="249" t="s">
        <v>2299</v>
      </c>
      <c r="F137" s="250" t="s">
        <v>2300</v>
      </c>
      <c r="G137" s="251" t="s">
        <v>232</v>
      </c>
      <c r="H137" s="252">
        <v>4</v>
      </c>
      <c r="I137" s="253"/>
      <c r="J137" s="254">
        <f>ROUND(I137*H137,2)</f>
        <v>0</v>
      </c>
      <c r="K137" s="250" t="s">
        <v>21</v>
      </c>
      <c r="L137" s="255"/>
      <c r="M137" s="256" t="s">
        <v>21</v>
      </c>
      <c r="N137" s="257" t="s">
        <v>48</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2294</v>
      </c>
      <c r="AT137" s="217" t="s">
        <v>178</v>
      </c>
      <c r="AU137" s="217" t="s">
        <v>87</v>
      </c>
      <c r="AY137" s="19" t="s">
        <v>161</v>
      </c>
      <c r="BE137" s="218">
        <f>IF(N137="základní",J137,0)</f>
        <v>0</v>
      </c>
      <c r="BF137" s="218">
        <f>IF(N137="snížená",J137,0)</f>
        <v>0</v>
      </c>
      <c r="BG137" s="218">
        <f>IF(N137="zákl. přenesená",J137,0)</f>
        <v>0</v>
      </c>
      <c r="BH137" s="218">
        <f>IF(N137="sníž. přenesená",J137,0)</f>
        <v>0</v>
      </c>
      <c r="BI137" s="218">
        <f>IF(N137="nulová",J137,0)</f>
        <v>0</v>
      </c>
      <c r="BJ137" s="19" t="s">
        <v>85</v>
      </c>
      <c r="BK137" s="218">
        <f>ROUND(I137*H137,2)</f>
        <v>0</v>
      </c>
      <c r="BL137" s="19" t="s">
        <v>559</v>
      </c>
      <c r="BM137" s="217" t="s">
        <v>2301</v>
      </c>
    </row>
    <row r="138" s="2" customFormat="1" ht="16.5" customHeight="1">
      <c r="A138" s="40"/>
      <c r="B138" s="41"/>
      <c r="C138" s="206" t="s">
        <v>461</v>
      </c>
      <c r="D138" s="206" t="s">
        <v>163</v>
      </c>
      <c r="E138" s="207" t="s">
        <v>2302</v>
      </c>
      <c r="F138" s="208" t="s">
        <v>2303</v>
      </c>
      <c r="G138" s="209" t="s">
        <v>232</v>
      </c>
      <c r="H138" s="210">
        <v>1</v>
      </c>
      <c r="I138" s="211"/>
      <c r="J138" s="212">
        <f>ROUND(I138*H138,2)</f>
        <v>0</v>
      </c>
      <c r="K138" s="208" t="s">
        <v>21</v>
      </c>
      <c r="L138" s="46"/>
      <c r="M138" s="213" t="s">
        <v>21</v>
      </c>
      <c r="N138" s="214" t="s">
        <v>48</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559</v>
      </c>
      <c r="AT138" s="217" t="s">
        <v>163</v>
      </c>
      <c r="AU138" s="217" t="s">
        <v>87</v>
      </c>
      <c r="AY138" s="19" t="s">
        <v>161</v>
      </c>
      <c r="BE138" s="218">
        <f>IF(N138="základní",J138,0)</f>
        <v>0</v>
      </c>
      <c r="BF138" s="218">
        <f>IF(N138="snížená",J138,0)</f>
        <v>0</v>
      </c>
      <c r="BG138" s="218">
        <f>IF(N138="zákl. přenesená",J138,0)</f>
        <v>0</v>
      </c>
      <c r="BH138" s="218">
        <f>IF(N138="sníž. přenesená",J138,0)</f>
        <v>0</v>
      </c>
      <c r="BI138" s="218">
        <f>IF(N138="nulová",J138,0)</f>
        <v>0</v>
      </c>
      <c r="BJ138" s="19" t="s">
        <v>85</v>
      </c>
      <c r="BK138" s="218">
        <f>ROUND(I138*H138,2)</f>
        <v>0</v>
      </c>
      <c r="BL138" s="19" t="s">
        <v>559</v>
      </c>
      <c r="BM138" s="217" t="s">
        <v>2304</v>
      </c>
    </row>
    <row r="139" s="2" customFormat="1" ht="16.5" customHeight="1">
      <c r="A139" s="40"/>
      <c r="B139" s="41"/>
      <c r="C139" s="248" t="s">
        <v>466</v>
      </c>
      <c r="D139" s="248" t="s">
        <v>178</v>
      </c>
      <c r="E139" s="249" t="s">
        <v>2305</v>
      </c>
      <c r="F139" s="250" t="s">
        <v>2306</v>
      </c>
      <c r="G139" s="251" t="s">
        <v>232</v>
      </c>
      <c r="H139" s="252">
        <v>3</v>
      </c>
      <c r="I139" s="253"/>
      <c r="J139" s="254">
        <f>ROUND(I139*H139,2)</f>
        <v>0</v>
      </c>
      <c r="K139" s="250" t="s">
        <v>21</v>
      </c>
      <c r="L139" s="255"/>
      <c r="M139" s="256" t="s">
        <v>21</v>
      </c>
      <c r="N139" s="257" t="s">
        <v>48</v>
      </c>
      <c r="O139" s="86"/>
      <c r="P139" s="215">
        <f>O139*H139</f>
        <v>0</v>
      </c>
      <c r="Q139" s="215">
        <v>0.040000000000000001</v>
      </c>
      <c r="R139" s="215">
        <f>Q139*H139</f>
        <v>0.12</v>
      </c>
      <c r="S139" s="215">
        <v>0</v>
      </c>
      <c r="T139" s="216">
        <f>S139*H139</f>
        <v>0</v>
      </c>
      <c r="U139" s="40"/>
      <c r="V139" s="40"/>
      <c r="W139" s="40"/>
      <c r="X139" s="40"/>
      <c r="Y139" s="40"/>
      <c r="Z139" s="40"/>
      <c r="AA139" s="40"/>
      <c r="AB139" s="40"/>
      <c r="AC139" s="40"/>
      <c r="AD139" s="40"/>
      <c r="AE139" s="40"/>
      <c r="AR139" s="217" t="s">
        <v>351</v>
      </c>
      <c r="AT139" s="217" t="s">
        <v>178</v>
      </c>
      <c r="AU139" s="217" t="s">
        <v>87</v>
      </c>
      <c r="AY139" s="19" t="s">
        <v>161</v>
      </c>
      <c r="BE139" s="218">
        <f>IF(N139="základní",J139,0)</f>
        <v>0</v>
      </c>
      <c r="BF139" s="218">
        <f>IF(N139="snížená",J139,0)</f>
        <v>0</v>
      </c>
      <c r="BG139" s="218">
        <f>IF(N139="zákl. přenesená",J139,0)</f>
        <v>0</v>
      </c>
      <c r="BH139" s="218">
        <f>IF(N139="sníž. přenesená",J139,0)</f>
        <v>0</v>
      </c>
      <c r="BI139" s="218">
        <f>IF(N139="nulová",J139,0)</f>
        <v>0</v>
      </c>
      <c r="BJ139" s="19" t="s">
        <v>85</v>
      </c>
      <c r="BK139" s="218">
        <f>ROUND(I139*H139,2)</f>
        <v>0</v>
      </c>
      <c r="BL139" s="19" t="s">
        <v>265</v>
      </c>
      <c r="BM139" s="217" t="s">
        <v>2307</v>
      </c>
    </row>
    <row r="140" s="2" customFormat="1" ht="16.5" customHeight="1">
      <c r="A140" s="40"/>
      <c r="B140" s="41"/>
      <c r="C140" s="206" t="s">
        <v>473</v>
      </c>
      <c r="D140" s="206" t="s">
        <v>163</v>
      </c>
      <c r="E140" s="207" t="s">
        <v>2308</v>
      </c>
      <c r="F140" s="208" t="s">
        <v>2309</v>
      </c>
      <c r="G140" s="209" t="s">
        <v>232</v>
      </c>
      <c r="H140" s="210">
        <v>2</v>
      </c>
      <c r="I140" s="211"/>
      <c r="J140" s="212">
        <f>ROUND(I140*H140,2)</f>
        <v>0</v>
      </c>
      <c r="K140" s="208" t="s">
        <v>21</v>
      </c>
      <c r="L140" s="46"/>
      <c r="M140" s="213" t="s">
        <v>21</v>
      </c>
      <c r="N140" s="214" t="s">
        <v>48</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559</v>
      </c>
      <c r="AT140" s="217" t="s">
        <v>163</v>
      </c>
      <c r="AU140" s="217" t="s">
        <v>87</v>
      </c>
      <c r="AY140" s="19" t="s">
        <v>161</v>
      </c>
      <c r="BE140" s="218">
        <f>IF(N140="základní",J140,0)</f>
        <v>0</v>
      </c>
      <c r="BF140" s="218">
        <f>IF(N140="snížená",J140,0)</f>
        <v>0</v>
      </c>
      <c r="BG140" s="218">
        <f>IF(N140="zákl. přenesená",J140,0)</f>
        <v>0</v>
      </c>
      <c r="BH140" s="218">
        <f>IF(N140="sníž. přenesená",J140,0)</f>
        <v>0</v>
      </c>
      <c r="BI140" s="218">
        <f>IF(N140="nulová",J140,0)</f>
        <v>0</v>
      </c>
      <c r="BJ140" s="19" t="s">
        <v>85</v>
      </c>
      <c r="BK140" s="218">
        <f>ROUND(I140*H140,2)</f>
        <v>0</v>
      </c>
      <c r="BL140" s="19" t="s">
        <v>559</v>
      </c>
      <c r="BM140" s="217" t="s">
        <v>2310</v>
      </c>
    </row>
    <row r="141" s="2" customFormat="1" ht="16.5" customHeight="1">
      <c r="A141" s="40"/>
      <c r="B141" s="41"/>
      <c r="C141" s="248" t="s">
        <v>479</v>
      </c>
      <c r="D141" s="248" t="s">
        <v>178</v>
      </c>
      <c r="E141" s="249" t="s">
        <v>2311</v>
      </c>
      <c r="F141" s="250" t="s">
        <v>2312</v>
      </c>
      <c r="G141" s="251" t="s">
        <v>232</v>
      </c>
      <c r="H141" s="252">
        <v>2</v>
      </c>
      <c r="I141" s="253"/>
      <c r="J141" s="254">
        <f>ROUND(I141*H141,2)</f>
        <v>0</v>
      </c>
      <c r="K141" s="250" t="s">
        <v>21</v>
      </c>
      <c r="L141" s="255"/>
      <c r="M141" s="256" t="s">
        <v>21</v>
      </c>
      <c r="N141" s="257" t="s">
        <v>48</v>
      </c>
      <c r="O141" s="86"/>
      <c r="P141" s="215">
        <f>O141*H141</f>
        <v>0</v>
      </c>
      <c r="Q141" s="215">
        <v>0.20100000000000001</v>
      </c>
      <c r="R141" s="215">
        <f>Q141*H141</f>
        <v>0.40200000000000002</v>
      </c>
      <c r="S141" s="215">
        <v>0</v>
      </c>
      <c r="T141" s="216">
        <f>S141*H141</f>
        <v>0</v>
      </c>
      <c r="U141" s="40"/>
      <c r="V141" s="40"/>
      <c r="W141" s="40"/>
      <c r="X141" s="40"/>
      <c r="Y141" s="40"/>
      <c r="Z141" s="40"/>
      <c r="AA141" s="40"/>
      <c r="AB141" s="40"/>
      <c r="AC141" s="40"/>
      <c r="AD141" s="40"/>
      <c r="AE141" s="40"/>
      <c r="AR141" s="217" t="s">
        <v>2294</v>
      </c>
      <c r="AT141" s="217" t="s">
        <v>178</v>
      </c>
      <c r="AU141" s="217" t="s">
        <v>87</v>
      </c>
      <c r="AY141" s="19" t="s">
        <v>161</v>
      </c>
      <c r="BE141" s="218">
        <f>IF(N141="základní",J141,0)</f>
        <v>0</v>
      </c>
      <c r="BF141" s="218">
        <f>IF(N141="snížená",J141,0)</f>
        <v>0</v>
      </c>
      <c r="BG141" s="218">
        <f>IF(N141="zákl. přenesená",J141,0)</f>
        <v>0</v>
      </c>
      <c r="BH141" s="218">
        <f>IF(N141="sníž. přenesená",J141,0)</f>
        <v>0</v>
      </c>
      <c r="BI141" s="218">
        <f>IF(N141="nulová",J141,0)</f>
        <v>0</v>
      </c>
      <c r="BJ141" s="19" t="s">
        <v>85</v>
      </c>
      <c r="BK141" s="218">
        <f>ROUND(I141*H141,2)</f>
        <v>0</v>
      </c>
      <c r="BL141" s="19" t="s">
        <v>559</v>
      </c>
      <c r="BM141" s="217" t="s">
        <v>2313</v>
      </c>
    </row>
    <row r="142" s="2" customFormat="1" ht="16.5" customHeight="1">
      <c r="A142" s="40"/>
      <c r="B142" s="41"/>
      <c r="C142" s="206" t="s">
        <v>485</v>
      </c>
      <c r="D142" s="206" t="s">
        <v>163</v>
      </c>
      <c r="E142" s="207" t="s">
        <v>2314</v>
      </c>
      <c r="F142" s="208" t="s">
        <v>2315</v>
      </c>
      <c r="G142" s="209" t="s">
        <v>232</v>
      </c>
      <c r="H142" s="210">
        <v>3</v>
      </c>
      <c r="I142" s="211"/>
      <c r="J142" s="212">
        <f>ROUND(I142*H142,2)</f>
        <v>0</v>
      </c>
      <c r="K142" s="208" t="s">
        <v>21</v>
      </c>
      <c r="L142" s="46"/>
      <c r="M142" s="213" t="s">
        <v>21</v>
      </c>
      <c r="N142" s="214" t="s">
        <v>48</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559</v>
      </c>
      <c r="AT142" s="217" t="s">
        <v>163</v>
      </c>
      <c r="AU142" s="217" t="s">
        <v>87</v>
      </c>
      <c r="AY142" s="19" t="s">
        <v>161</v>
      </c>
      <c r="BE142" s="218">
        <f>IF(N142="základní",J142,0)</f>
        <v>0</v>
      </c>
      <c r="BF142" s="218">
        <f>IF(N142="snížená",J142,0)</f>
        <v>0</v>
      </c>
      <c r="BG142" s="218">
        <f>IF(N142="zákl. přenesená",J142,0)</f>
        <v>0</v>
      </c>
      <c r="BH142" s="218">
        <f>IF(N142="sníž. přenesená",J142,0)</f>
        <v>0</v>
      </c>
      <c r="BI142" s="218">
        <f>IF(N142="nulová",J142,0)</f>
        <v>0</v>
      </c>
      <c r="BJ142" s="19" t="s">
        <v>85</v>
      </c>
      <c r="BK142" s="218">
        <f>ROUND(I142*H142,2)</f>
        <v>0</v>
      </c>
      <c r="BL142" s="19" t="s">
        <v>559</v>
      </c>
      <c r="BM142" s="217" t="s">
        <v>2316</v>
      </c>
    </row>
    <row r="143" s="2" customFormat="1" ht="21.75" customHeight="1">
      <c r="A143" s="40"/>
      <c r="B143" s="41"/>
      <c r="C143" s="206" t="s">
        <v>493</v>
      </c>
      <c r="D143" s="206" t="s">
        <v>163</v>
      </c>
      <c r="E143" s="207" t="s">
        <v>2317</v>
      </c>
      <c r="F143" s="208" t="s">
        <v>2318</v>
      </c>
      <c r="G143" s="209" t="s">
        <v>232</v>
      </c>
      <c r="H143" s="210">
        <v>1</v>
      </c>
      <c r="I143" s="211"/>
      <c r="J143" s="212">
        <f>ROUND(I143*H143,2)</f>
        <v>0</v>
      </c>
      <c r="K143" s="208" t="s">
        <v>21</v>
      </c>
      <c r="L143" s="46"/>
      <c r="M143" s="213" t="s">
        <v>21</v>
      </c>
      <c r="N143" s="214" t="s">
        <v>48</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559</v>
      </c>
      <c r="AT143" s="217" t="s">
        <v>163</v>
      </c>
      <c r="AU143" s="217" t="s">
        <v>87</v>
      </c>
      <c r="AY143" s="19" t="s">
        <v>161</v>
      </c>
      <c r="BE143" s="218">
        <f>IF(N143="základní",J143,0)</f>
        <v>0</v>
      </c>
      <c r="BF143" s="218">
        <f>IF(N143="snížená",J143,0)</f>
        <v>0</v>
      </c>
      <c r="BG143" s="218">
        <f>IF(N143="zákl. přenesená",J143,0)</f>
        <v>0</v>
      </c>
      <c r="BH143" s="218">
        <f>IF(N143="sníž. přenesená",J143,0)</f>
        <v>0</v>
      </c>
      <c r="BI143" s="218">
        <f>IF(N143="nulová",J143,0)</f>
        <v>0</v>
      </c>
      <c r="BJ143" s="19" t="s">
        <v>85</v>
      </c>
      <c r="BK143" s="218">
        <f>ROUND(I143*H143,2)</f>
        <v>0</v>
      </c>
      <c r="BL143" s="19" t="s">
        <v>559</v>
      </c>
      <c r="BM143" s="217" t="s">
        <v>2319</v>
      </c>
    </row>
    <row r="144" s="2" customFormat="1" ht="16.5" customHeight="1">
      <c r="A144" s="40"/>
      <c r="B144" s="41"/>
      <c r="C144" s="206" t="s">
        <v>503</v>
      </c>
      <c r="D144" s="206" t="s">
        <v>163</v>
      </c>
      <c r="E144" s="207" t="s">
        <v>2320</v>
      </c>
      <c r="F144" s="208" t="s">
        <v>2321</v>
      </c>
      <c r="G144" s="209" t="s">
        <v>201</v>
      </c>
      <c r="H144" s="210">
        <v>230</v>
      </c>
      <c r="I144" s="211"/>
      <c r="J144" s="212">
        <f>ROUND(I144*H144,2)</f>
        <v>0</v>
      </c>
      <c r="K144" s="208" t="s">
        <v>21</v>
      </c>
      <c r="L144" s="46"/>
      <c r="M144" s="213" t="s">
        <v>21</v>
      </c>
      <c r="N144" s="214" t="s">
        <v>48</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559</v>
      </c>
      <c r="AT144" s="217" t="s">
        <v>163</v>
      </c>
      <c r="AU144" s="217" t="s">
        <v>87</v>
      </c>
      <c r="AY144" s="19" t="s">
        <v>161</v>
      </c>
      <c r="BE144" s="218">
        <f>IF(N144="základní",J144,0)</f>
        <v>0</v>
      </c>
      <c r="BF144" s="218">
        <f>IF(N144="snížená",J144,0)</f>
        <v>0</v>
      </c>
      <c r="BG144" s="218">
        <f>IF(N144="zákl. přenesená",J144,0)</f>
        <v>0</v>
      </c>
      <c r="BH144" s="218">
        <f>IF(N144="sníž. přenesená",J144,0)</f>
        <v>0</v>
      </c>
      <c r="BI144" s="218">
        <f>IF(N144="nulová",J144,0)</f>
        <v>0</v>
      </c>
      <c r="BJ144" s="19" t="s">
        <v>85</v>
      </c>
      <c r="BK144" s="218">
        <f>ROUND(I144*H144,2)</f>
        <v>0</v>
      </c>
      <c r="BL144" s="19" t="s">
        <v>559</v>
      </c>
      <c r="BM144" s="217" t="s">
        <v>2322</v>
      </c>
    </row>
    <row r="145" s="2" customFormat="1" ht="16.5" customHeight="1">
      <c r="A145" s="40"/>
      <c r="B145" s="41"/>
      <c r="C145" s="206" t="s">
        <v>510</v>
      </c>
      <c r="D145" s="206" t="s">
        <v>163</v>
      </c>
      <c r="E145" s="207" t="s">
        <v>2323</v>
      </c>
      <c r="F145" s="208" t="s">
        <v>2324</v>
      </c>
      <c r="G145" s="209" t="s">
        <v>201</v>
      </c>
      <c r="H145" s="210">
        <v>10</v>
      </c>
      <c r="I145" s="211"/>
      <c r="J145" s="212">
        <f>ROUND(I145*H145,2)</f>
        <v>0</v>
      </c>
      <c r="K145" s="208" t="s">
        <v>21</v>
      </c>
      <c r="L145" s="46"/>
      <c r="M145" s="213" t="s">
        <v>21</v>
      </c>
      <c r="N145" s="214" t="s">
        <v>48</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559</v>
      </c>
      <c r="AT145" s="217" t="s">
        <v>163</v>
      </c>
      <c r="AU145" s="217" t="s">
        <v>87</v>
      </c>
      <c r="AY145" s="19" t="s">
        <v>161</v>
      </c>
      <c r="BE145" s="218">
        <f>IF(N145="základní",J145,0)</f>
        <v>0</v>
      </c>
      <c r="BF145" s="218">
        <f>IF(N145="snížená",J145,0)</f>
        <v>0</v>
      </c>
      <c r="BG145" s="218">
        <f>IF(N145="zákl. přenesená",J145,0)</f>
        <v>0</v>
      </c>
      <c r="BH145" s="218">
        <f>IF(N145="sníž. přenesená",J145,0)</f>
        <v>0</v>
      </c>
      <c r="BI145" s="218">
        <f>IF(N145="nulová",J145,0)</f>
        <v>0</v>
      </c>
      <c r="BJ145" s="19" t="s">
        <v>85</v>
      </c>
      <c r="BK145" s="218">
        <f>ROUND(I145*H145,2)</f>
        <v>0</v>
      </c>
      <c r="BL145" s="19" t="s">
        <v>559</v>
      </c>
      <c r="BM145" s="217" t="s">
        <v>2325</v>
      </c>
    </row>
    <row r="146" s="2" customFormat="1" ht="16.5" customHeight="1">
      <c r="A146" s="40"/>
      <c r="B146" s="41"/>
      <c r="C146" s="206" t="s">
        <v>514</v>
      </c>
      <c r="D146" s="206" t="s">
        <v>163</v>
      </c>
      <c r="E146" s="207" t="s">
        <v>2326</v>
      </c>
      <c r="F146" s="208" t="s">
        <v>2327</v>
      </c>
      <c r="G146" s="209" t="s">
        <v>1268</v>
      </c>
      <c r="H146" s="210">
        <v>20</v>
      </c>
      <c r="I146" s="211"/>
      <c r="J146" s="212">
        <f>ROUND(I146*H146,2)</f>
        <v>0</v>
      </c>
      <c r="K146" s="208" t="s">
        <v>21</v>
      </c>
      <c r="L146" s="46"/>
      <c r="M146" s="277" t="s">
        <v>21</v>
      </c>
      <c r="N146" s="278" t="s">
        <v>48</v>
      </c>
      <c r="O146" s="271"/>
      <c r="P146" s="272">
        <f>O146*H146</f>
        <v>0</v>
      </c>
      <c r="Q146" s="272">
        <v>0</v>
      </c>
      <c r="R146" s="272">
        <f>Q146*H146</f>
        <v>0</v>
      </c>
      <c r="S146" s="272">
        <v>0</v>
      </c>
      <c r="T146" s="273">
        <f>S146*H146</f>
        <v>0</v>
      </c>
      <c r="U146" s="40"/>
      <c r="V146" s="40"/>
      <c r="W146" s="40"/>
      <c r="X146" s="40"/>
      <c r="Y146" s="40"/>
      <c r="Z146" s="40"/>
      <c r="AA146" s="40"/>
      <c r="AB146" s="40"/>
      <c r="AC146" s="40"/>
      <c r="AD146" s="40"/>
      <c r="AE146" s="40"/>
      <c r="AR146" s="217" t="s">
        <v>2328</v>
      </c>
      <c r="AT146" s="217" t="s">
        <v>163</v>
      </c>
      <c r="AU146" s="217" t="s">
        <v>87</v>
      </c>
      <c r="AY146" s="19" t="s">
        <v>161</v>
      </c>
      <c r="BE146" s="218">
        <f>IF(N146="základní",J146,0)</f>
        <v>0</v>
      </c>
      <c r="BF146" s="218">
        <f>IF(N146="snížená",J146,0)</f>
        <v>0</v>
      </c>
      <c r="BG146" s="218">
        <f>IF(N146="zákl. přenesená",J146,0)</f>
        <v>0</v>
      </c>
      <c r="BH146" s="218">
        <f>IF(N146="sníž. přenesená",J146,0)</f>
        <v>0</v>
      </c>
      <c r="BI146" s="218">
        <f>IF(N146="nulová",J146,0)</f>
        <v>0</v>
      </c>
      <c r="BJ146" s="19" t="s">
        <v>85</v>
      </c>
      <c r="BK146" s="218">
        <f>ROUND(I146*H146,2)</f>
        <v>0</v>
      </c>
      <c r="BL146" s="19" t="s">
        <v>2328</v>
      </c>
      <c r="BM146" s="217" t="s">
        <v>2329</v>
      </c>
    </row>
    <row r="147" s="2" customFormat="1" ht="6.96" customHeight="1">
      <c r="A147" s="40"/>
      <c r="B147" s="61"/>
      <c r="C147" s="62"/>
      <c r="D147" s="62"/>
      <c r="E147" s="62"/>
      <c r="F147" s="62"/>
      <c r="G147" s="62"/>
      <c r="H147" s="62"/>
      <c r="I147" s="62"/>
      <c r="J147" s="62"/>
      <c r="K147" s="62"/>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9zk424l07XOPM7y3va9RwMQ8ljirjbd1grODHePTsZQfHV+ldl4z+obBBWjy+Mr8XnR8yEHZYbuZgYIpC17j2Q==" hashValue="OPJG6mJvidbsWzACt3UKLtzS0r6NyCPWZsT6M7yrpjZj2Md2cuXQZ3Li6bQ37Bk36lKjxL9N+yu0JYZSBy56zg==" algorithmName="SHA-512" password="CC35"/>
  <autoFilter ref="C82:K146"/>
  <mergeCells count="9">
    <mergeCell ref="E7:H7"/>
    <mergeCell ref="E9:H9"/>
    <mergeCell ref="E18:H18"/>
    <mergeCell ref="E27:H27"/>
    <mergeCell ref="E48:H48"/>
    <mergeCell ref="E50:H50"/>
    <mergeCell ref="E73:H73"/>
    <mergeCell ref="E75:H75"/>
    <mergeCell ref="L2:V2"/>
  </mergeCells>
  <hyperlinks>
    <hyperlink ref="F131" r:id="rId1" display="https://podminky.urs.cz/item/CS_URS_2021_01/99874110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2330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ROUND((SUM(BE86:BE111)),  2)</f>
        <v>0</v>
      </c>
      <c r="G33" s="40"/>
      <c r="H33" s="40"/>
      <c r="I33" s="150">
        <v>0.20999999999999999</v>
      </c>
      <c r="J33" s="149">
        <f>ROUND(((SUM(BE86:BE111))*I33),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ROUND((SUM(BF86:BF111)),  2)</f>
        <v>0</v>
      </c>
      <c r="G34" s="40"/>
      <c r="H34" s="40"/>
      <c r="I34" s="150">
        <v>0.12</v>
      </c>
      <c r="J34" s="149">
        <f>ROUND(((SUM(BF86:BF111))*I34),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ROUND((SUM(BG86:BG111)),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ROUND((SUM(BH86:BH111)),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ROUND((SUM(BI86:BI111)),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04.2 - Elektroinstalace - zemní práce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135</v>
      </c>
      <c r="E62" s="176"/>
      <c r="F62" s="176"/>
      <c r="G62" s="176"/>
      <c r="H62" s="176"/>
      <c r="I62" s="176"/>
      <c r="J62" s="177">
        <f>J96</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952</v>
      </c>
      <c r="E63" s="176"/>
      <c r="F63" s="176"/>
      <c r="G63" s="176"/>
      <c r="H63" s="176"/>
      <c r="I63" s="176"/>
      <c r="J63" s="177">
        <f>J98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139</v>
      </c>
      <c r="E64" s="176"/>
      <c r="F64" s="176"/>
      <c r="G64" s="176"/>
      <c r="H64" s="176"/>
      <c r="I64" s="176"/>
      <c r="J64" s="177">
        <f>J100</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144</v>
      </c>
      <c r="E65" s="170"/>
      <c r="F65" s="170"/>
      <c r="G65" s="170"/>
      <c r="H65" s="170"/>
      <c r="I65" s="170"/>
      <c r="J65" s="171">
        <f>J103</f>
        <v>0</v>
      </c>
      <c r="K65" s="168"/>
      <c r="L65" s="172"/>
      <c r="S65" s="9"/>
      <c r="T65" s="9"/>
      <c r="U65" s="9"/>
      <c r="V65" s="9"/>
      <c r="W65" s="9"/>
      <c r="X65" s="9"/>
      <c r="Y65" s="9"/>
      <c r="Z65" s="9"/>
      <c r="AA65" s="9"/>
      <c r="AB65" s="9"/>
      <c r="AC65" s="9"/>
      <c r="AD65" s="9"/>
      <c r="AE65" s="9"/>
    </row>
    <row r="66" s="10" customFormat="1" ht="19.92" customHeight="1">
      <c r="A66" s="10"/>
      <c r="B66" s="173"/>
      <c r="C66" s="174"/>
      <c r="D66" s="175" t="s">
        <v>145</v>
      </c>
      <c r="E66" s="176"/>
      <c r="F66" s="176"/>
      <c r="G66" s="176"/>
      <c r="H66" s="176"/>
      <c r="I66" s="176"/>
      <c r="J66" s="177">
        <f>J104</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Jez Šargoun, Malá Voda - rekonstrukce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128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SO 04.2 - Elektroinstalace - zemní práce</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U Šargounského mlýna</v>
      </c>
      <c r="G80" s="42"/>
      <c r="H80" s="42"/>
      <c r="I80" s="34" t="s">
        <v>24</v>
      </c>
      <c r="J80" s="74" t="str">
        <f>IF(J12="","",J12)</f>
        <v>14. 4. 2021</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Povodí Moravy, státní podnik</v>
      </c>
      <c r="G82" s="42"/>
      <c r="H82" s="42"/>
      <c r="I82" s="34" t="s">
        <v>34</v>
      </c>
      <c r="J82" s="38" t="str">
        <f>E21</f>
        <v>HG Partner s.r.o.</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147</v>
      </c>
      <c r="D85" s="182" t="s">
        <v>62</v>
      </c>
      <c r="E85" s="182" t="s">
        <v>58</v>
      </c>
      <c r="F85" s="182" t="s">
        <v>59</v>
      </c>
      <c r="G85" s="182" t="s">
        <v>148</v>
      </c>
      <c r="H85" s="182" t="s">
        <v>149</v>
      </c>
      <c r="I85" s="182" t="s">
        <v>150</v>
      </c>
      <c r="J85" s="182" t="s">
        <v>132</v>
      </c>
      <c r="K85" s="183" t="s">
        <v>151</v>
      </c>
      <c r="L85" s="184"/>
      <c r="M85" s="94" t="s">
        <v>21</v>
      </c>
      <c r="N85" s="95" t="s">
        <v>47</v>
      </c>
      <c r="O85" s="95" t="s">
        <v>152</v>
      </c>
      <c r="P85" s="95" t="s">
        <v>153</v>
      </c>
      <c r="Q85" s="95" t="s">
        <v>154</v>
      </c>
      <c r="R85" s="95" t="s">
        <v>155</v>
      </c>
      <c r="S85" s="95" t="s">
        <v>156</v>
      </c>
      <c r="T85" s="96" t="s">
        <v>157</v>
      </c>
      <c r="U85" s="179"/>
      <c r="V85" s="179"/>
      <c r="W85" s="179"/>
      <c r="X85" s="179"/>
      <c r="Y85" s="179"/>
      <c r="Z85" s="179"/>
      <c r="AA85" s="179"/>
      <c r="AB85" s="179"/>
      <c r="AC85" s="179"/>
      <c r="AD85" s="179"/>
      <c r="AE85" s="179"/>
    </row>
    <row r="86" s="2" customFormat="1" ht="22.8" customHeight="1">
      <c r="A86" s="40"/>
      <c r="B86" s="41"/>
      <c r="C86" s="101" t="s">
        <v>158</v>
      </c>
      <c r="D86" s="42"/>
      <c r="E86" s="42"/>
      <c r="F86" s="42"/>
      <c r="G86" s="42"/>
      <c r="H86" s="42"/>
      <c r="I86" s="42"/>
      <c r="J86" s="185">
        <f>BK86</f>
        <v>0</v>
      </c>
      <c r="K86" s="42"/>
      <c r="L86" s="46"/>
      <c r="M86" s="97"/>
      <c r="N86" s="186"/>
      <c r="O86" s="98"/>
      <c r="P86" s="187">
        <f>P87+P103</f>
        <v>0</v>
      </c>
      <c r="Q86" s="98"/>
      <c r="R86" s="187">
        <f>R87+R103</f>
        <v>2.6666440000000002</v>
      </c>
      <c r="S86" s="98"/>
      <c r="T86" s="188">
        <f>T87+T103</f>
        <v>0</v>
      </c>
      <c r="U86" s="40"/>
      <c r="V86" s="40"/>
      <c r="W86" s="40"/>
      <c r="X86" s="40"/>
      <c r="Y86" s="40"/>
      <c r="Z86" s="40"/>
      <c r="AA86" s="40"/>
      <c r="AB86" s="40"/>
      <c r="AC86" s="40"/>
      <c r="AD86" s="40"/>
      <c r="AE86" s="40"/>
      <c r="AT86" s="19" t="s">
        <v>76</v>
      </c>
      <c r="AU86" s="19" t="s">
        <v>133</v>
      </c>
      <c r="BK86" s="189">
        <f>BK87+BK103</f>
        <v>0</v>
      </c>
    </row>
    <row r="87" s="12" customFormat="1" ht="25.92" customHeight="1">
      <c r="A87" s="12"/>
      <c r="B87" s="190"/>
      <c r="C87" s="191"/>
      <c r="D87" s="192" t="s">
        <v>76</v>
      </c>
      <c r="E87" s="193" t="s">
        <v>159</v>
      </c>
      <c r="F87" s="193" t="s">
        <v>160</v>
      </c>
      <c r="G87" s="191"/>
      <c r="H87" s="191"/>
      <c r="I87" s="194"/>
      <c r="J87" s="195">
        <f>BK87</f>
        <v>0</v>
      </c>
      <c r="K87" s="191"/>
      <c r="L87" s="196"/>
      <c r="M87" s="197"/>
      <c r="N87" s="198"/>
      <c r="O87" s="198"/>
      <c r="P87" s="199">
        <f>P88+P96+P98+P100</f>
        <v>0</v>
      </c>
      <c r="Q87" s="198"/>
      <c r="R87" s="199">
        <f>R88+R96+R98+R100</f>
        <v>2.6621800000000002</v>
      </c>
      <c r="S87" s="198"/>
      <c r="T87" s="200">
        <f>T88+T96+T98+T100</f>
        <v>0</v>
      </c>
      <c r="U87" s="12"/>
      <c r="V87" s="12"/>
      <c r="W87" s="12"/>
      <c r="X87" s="12"/>
      <c r="Y87" s="12"/>
      <c r="Z87" s="12"/>
      <c r="AA87" s="12"/>
      <c r="AB87" s="12"/>
      <c r="AC87" s="12"/>
      <c r="AD87" s="12"/>
      <c r="AE87" s="12"/>
      <c r="AR87" s="201" t="s">
        <v>85</v>
      </c>
      <c r="AT87" s="202" t="s">
        <v>76</v>
      </c>
      <c r="AU87" s="202" t="s">
        <v>77</v>
      </c>
      <c r="AY87" s="201" t="s">
        <v>161</v>
      </c>
      <c r="BK87" s="203">
        <f>BK88+BK96+BK98+BK100</f>
        <v>0</v>
      </c>
    </row>
    <row r="88" s="12" customFormat="1" ht="22.8" customHeight="1">
      <c r="A88" s="12"/>
      <c r="B88" s="190"/>
      <c r="C88" s="191"/>
      <c r="D88" s="192" t="s">
        <v>76</v>
      </c>
      <c r="E88" s="204" t="s">
        <v>85</v>
      </c>
      <c r="F88" s="204" t="s">
        <v>953</v>
      </c>
      <c r="G88" s="191"/>
      <c r="H88" s="191"/>
      <c r="I88" s="194"/>
      <c r="J88" s="205">
        <f>BK88</f>
        <v>0</v>
      </c>
      <c r="K88" s="191"/>
      <c r="L88" s="196"/>
      <c r="M88" s="197"/>
      <c r="N88" s="198"/>
      <c r="O88" s="198"/>
      <c r="P88" s="199">
        <f>SUM(P89:P95)</f>
        <v>0</v>
      </c>
      <c r="Q88" s="198"/>
      <c r="R88" s="199">
        <f>SUM(R89:R95)</f>
        <v>0.027890000000000002</v>
      </c>
      <c r="S88" s="198"/>
      <c r="T88" s="200">
        <f>SUM(T89:T95)</f>
        <v>0</v>
      </c>
      <c r="U88" s="12"/>
      <c r="V88" s="12"/>
      <c r="W88" s="12"/>
      <c r="X88" s="12"/>
      <c r="Y88" s="12"/>
      <c r="Z88" s="12"/>
      <c r="AA88" s="12"/>
      <c r="AB88" s="12"/>
      <c r="AC88" s="12"/>
      <c r="AD88" s="12"/>
      <c r="AE88" s="12"/>
      <c r="AR88" s="201" t="s">
        <v>85</v>
      </c>
      <c r="AT88" s="202" t="s">
        <v>76</v>
      </c>
      <c r="AU88" s="202" t="s">
        <v>85</v>
      </c>
      <c r="AY88" s="201" t="s">
        <v>161</v>
      </c>
      <c r="BK88" s="203">
        <f>SUM(BK89:BK95)</f>
        <v>0</v>
      </c>
    </row>
    <row r="89" s="2" customFormat="1" ht="16.5" customHeight="1">
      <c r="A89" s="40"/>
      <c r="B89" s="41"/>
      <c r="C89" s="206" t="s">
        <v>85</v>
      </c>
      <c r="D89" s="206" t="s">
        <v>163</v>
      </c>
      <c r="E89" s="207" t="s">
        <v>2331</v>
      </c>
      <c r="F89" s="208" t="s">
        <v>2332</v>
      </c>
      <c r="G89" s="209" t="s">
        <v>201</v>
      </c>
      <c r="H89" s="210">
        <v>30</v>
      </c>
      <c r="I89" s="211"/>
      <c r="J89" s="212">
        <f>ROUND(I89*H89,2)</f>
        <v>0</v>
      </c>
      <c r="K89" s="208" t="s">
        <v>21</v>
      </c>
      <c r="L89" s="46"/>
      <c r="M89" s="213" t="s">
        <v>21</v>
      </c>
      <c r="N89" s="214" t="s">
        <v>48</v>
      </c>
      <c r="O89" s="86"/>
      <c r="P89" s="215">
        <f>O89*H89</f>
        <v>0</v>
      </c>
      <c r="Q89" s="215">
        <v>0.00055000000000000003</v>
      </c>
      <c r="R89" s="215">
        <f>Q89*H89</f>
        <v>0.016500000000000001</v>
      </c>
      <c r="S89" s="215">
        <v>0</v>
      </c>
      <c r="T89" s="216">
        <f>S89*H89</f>
        <v>0</v>
      </c>
      <c r="U89" s="40"/>
      <c r="V89" s="40"/>
      <c r="W89" s="40"/>
      <c r="X89" s="40"/>
      <c r="Y89" s="40"/>
      <c r="Z89" s="40"/>
      <c r="AA89" s="40"/>
      <c r="AB89" s="40"/>
      <c r="AC89" s="40"/>
      <c r="AD89" s="40"/>
      <c r="AE89" s="40"/>
      <c r="AR89" s="217" t="s">
        <v>168</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168</v>
      </c>
      <c r="BM89" s="217" t="s">
        <v>2333</v>
      </c>
    </row>
    <row r="90" s="2" customFormat="1" ht="16.5" customHeight="1">
      <c r="A90" s="40"/>
      <c r="B90" s="41"/>
      <c r="C90" s="206" t="s">
        <v>87</v>
      </c>
      <c r="D90" s="206" t="s">
        <v>163</v>
      </c>
      <c r="E90" s="207" t="s">
        <v>2334</v>
      </c>
      <c r="F90" s="208" t="s">
        <v>2335</v>
      </c>
      <c r="G90" s="209" t="s">
        <v>201</v>
      </c>
      <c r="H90" s="210">
        <v>30</v>
      </c>
      <c r="I90" s="211"/>
      <c r="J90" s="212">
        <f>ROUND(I90*H90,2)</f>
        <v>0</v>
      </c>
      <c r="K90" s="208" t="s">
        <v>21</v>
      </c>
      <c r="L90" s="46"/>
      <c r="M90" s="213" t="s">
        <v>21</v>
      </c>
      <c r="N90" s="214" t="s">
        <v>48</v>
      </c>
      <c r="O90" s="86"/>
      <c r="P90" s="215">
        <f>O90*H90</f>
        <v>0</v>
      </c>
      <c r="Q90" s="215">
        <v>0</v>
      </c>
      <c r="R90" s="215">
        <f>Q90*H90</f>
        <v>0</v>
      </c>
      <c r="S90" s="215">
        <v>0</v>
      </c>
      <c r="T90" s="216">
        <f>S90*H90</f>
        <v>0</v>
      </c>
      <c r="U90" s="40"/>
      <c r="V90" s="40"/>
      <c r="W90" s="40"/>
      <c r="X90" s="40"/>
      <c r="Y90" s="40"/>
      <c r="Z90" s="40"/>
      <c r="AA90" s="40"/>
      <c r="AB90" s="40"/>
      <c r="AC90" s="40"/>
      <c r="AD90" s="40"/>
      <c r="AE90" s="40"/>
      <c r="AR90" s="217" t="s">
        <v>168</v>
      </c>
      <c r="AT90" s="217" t="s">
        <v>163</v>
      </c>
      <c r="AU90" s="217" t="s">
        <v>87</v>
      </c>
      <c r="AY90" s="19" t="s">
        <v>161</v>
      </c>
      <c r="BE90" s="218">
        <f>IF(N90="základní",J90,0)</f>
        <v>0</v>
      </c>
      <c r="BF90" s="218">
        <f>IF(N90="snížená",J90,0)</f>
        <v>0</v>
      </c>
      <c r="BG90" s="218">
        <f>IF(N90="zákl. přenesená",J90,0)</f>
        <v>0</v>
      </c>
      <c r="BH90" s="218">
        <f>IF(N90="sníž. přenesená",J90,0)</f>
        <v>0</v>
      </c>
      <c r="BI90" s="218">
        <f>IF(N90="nulová",J90,0)</f>
        <v>0</v>
      </c>
      <c r="BJ90" s="19" t="s">
        <v>85</v>
      </c>
      <c r="BK90" s="218">
        <f>ROUND(I90*H90,2)</f>
        <v>0</v>
      </c>
      <c r="BL90" s="19" t="s">
        <v>168</v>
      </c>
      <c r="BM90" s="217" t="s">
        <v>2336</v>
      </c>
    </row>
    <row r="91" s="2" customFormat="1" ht="16.5" customHeight="1">
      <c r="A91" s="40"/>
      <c r="B91" s="41"/>
      <c r="C91" s="206" t="s">
        <v>185</v>
      </c>
      <c r="D91" s="206" t="s">
        <v>163</v>
      </c>
      <c r="E91" s="207" t="s">
        <v>2337</v>
      </c>
      <c r="F91" s="208" t="s">
        <v>2338</v>
      </c>
      <c r="G91" s="209" t="s">
        <v>201</v>
      </c>
      <c r="H91" s="210">
        <v>4</v>
      </c>
      <c r="I91" s="211"/>
      <c r="J91" s="212">
        <f>ROUND(I91*H91,2)</f>
        <v>0</v>
      </c>
      <c r="K91" s="208" t="s">
        <v>21</v>
      </c>
      <c r="L91" s="46"/>
      <c r="M91" s="213" t="s">
        <v>21</v>
      </c>
      <c r="N91" s="214" t="s">
        <v>48</v>
      </c>
      <c r="O91" s="86"/>
      <c r="P91" s="215">
        <f>O91*H91</f>
        <v>0</v>
      </c>
      <c r="Q91" s="215">
        <v>0.00013999999999999999</v>
      </c>
      <c r="R91" s="215">
        <f>Q91*H91</f>
        <v>0.00055999999999999995</v>
      </c>
      <c r="S91" s="215">
        <v>0</v>
      </c>
      <c r="T91" s="216">
        <f>S91*H91</f>
        <v>0</v>
      </c>
      <c r="U91" s="40"/>
      <c r="V91" s="40"/>
      <c r="W91" s="40"/>
      <c r="X91" s="40"/>
      <c r="Y91" s="40"/>
      <c r="Z91" s="40"/>
      <c r="AA91" s="40"/>
      <c r="AB91" s="40"/>
      <c r="AC91" s="40"/>
      <c r="AD91" s="40"/>
      <c r="AE91" s="40"/>
      <c r="AR91" s="217" t="s">
        <v>168</v>
      </c>
      <c r="AT91" s="217" t="s">
        <v>163</v>
      </c>
      <c r="AU91" s="217" t="s">
        <v>87</v>
      </c>
      <c r="AY91" s="19" t="s">
        <v>161</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168</v>
      </c>
      <c r="BM91" s="217" t="s">
        <v>2339</v>
      </c>
    </row>
    <row r="92" s="2" customFormat="1" ht="16.5" customHeight="1">
      <c r="A92" s="40"/>
      <c r="B92" s="41"/>
      <c r="C92" s="206" t="s">
        <v>168</v>
      </c>
      <c r="D92" s="206" t="s">
        <v>163</v>
      </c>
      <c r="E92" s="207" t="s">
        <v>2340</v>
      </c>
      <c r="F92" s="208" t="s">
        <v>2341</v>
      </c>
      <c r="G92" s="209" t="s">
        <v>201</v>
      </c>
      <c r="H92" s="210">
        <v>4</v>
      </c>
      <c r="I92" s="211"/>
      <c r="J92" s="212">
        <f>ROUND(I92*H92,2)</f>
        <v>0</v>
      </c>
      <c r="K92" s="208" t="s">
        <v>21</v>
      </c>
      <c r="L92" s="46"/>
      <c r="M92" s="213" t="s">
        <v>21</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168</v>
      </c>
      <c r="AT92" s="217" t="s">
        <v>163</v>
      </c>
      <c r="AU92" s="217" t="s">
        <v>87</v>
      </c>
      <c r="AY92" s="19" t="s">
        <v>161</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168</v>
      </c>
      <c r="BM92" s="217" t="s">
        <v>2342</v>
      </c>
    </row>
    <row r="93" s="2" customFormat="1" ht="16.5" customHeight="1">
      <c r="A93" s="40"/>
      <c r="B93" s="41"/>
      <c r="C93" s="248" t="s">
        <v>198</v>
      </c>
      <c r="D93" s="248" t="s">
        <v>178</v>
      </c>
      <c r="E93" s="249" t="s">
        <v>2343</v>
      </c>
      <c r="F93" s="250" t="s">
        <v>2344</v>
      </c>
      <c r="G93" s="251" t="s">
        <v>201</v>
      </c>
      <c r="H93" s="252">
        <v>3</v>
      </c>
      <c r="I93" s="253"/>
      <c r="J93" s="254">
        <f>ROUND(I93*H93,2)</f>
        <v>0</v>
      </c>
      <c r="K93" s="250" t="s">
        <v>21</v>
      </c>
      <c r="L93" s="255"/>
      <c r="M93" s="256" t="s">
        <v>21</v>
      </c>
      <c r="N93" s="257" t="s">
        <v>48</v>
      </c>
      <c r="O93" s="86"/>
      <c r="P93" s="215">
        <f>O93*H93</f>
        <v>0</v>
      </c>
      <c r="Q93" s="215">
        <v>0.0036099999999999999</v>
      </c>
      <c r="R93" s="215">
        <f>Q93*H93</f>
        <v>0.010829999999999999</v>
      </c>
      <c r="S93" s="215">
        <v>0</v>
      </c>
      <c r="T93" s="216">
        <f>S93*H93</f>
        <v>0</v>
      </c>
      <c r="U93" s="40"/>
      <c r="V93" s="40"/>
      <c r="W93" s="40"/>
      <c r="X93" s="40"/>
      <c r="Y93" s="40"/>
      <c r="Z93" s="40"/>
      <c r="AA93" s="40"/>
      <c r="AB93" s="40"/>
      <c r="AC93" s="40"/>
      <c r="AD93" s="40"/>
      <c r="AE93" s="40"/>
      <c r="AR93" s="217" t="s">
        <v>181</v>
      </c>
      <c r="AT93" s="217" t="s">
        <v>178</v>
      </c>
      <c r="AU93" s="217" t="s">
        <v>87</v>
      </c>
      <c r="AY93" s="19" t="s">
        <v>161</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168</v>
      </c>
      <c r="BM93" s="217" t="s">
        <v>2345</v>
      </c>
    </row>
    <row r="94" s="2" customFormat="1" ht="21.75" customHeight="1">
      <c r="A94" s="40"/>
      <c r="B94" s="41"/>
      <c r="C94" s="206" t="s">
        <v>216</v>
      </c>
      <c r="D94" s="206" t="s">
        <v>163</v>
      </c>
      <c r="E94" s="207" t="s">
        <v>2346</v>
      </c>
      <c r="F94" s="208" t="s">
        <v>2347</v>
      </c>
      <c r="G94" s="209" t="s">
        <v>956</v>
      </c>
      <c r="H94" s="210">
        <v>1</v>
      </c>
      <c r="I94" s="211"/>
      <c r="J94" s="212">
        <f>ROUND(I94*H94,2)</f>
        <v>0</v>
      </c>
      <c r="K94" s="208" t="s">
        <v>21</v>
      </c>
      <c r="L94" s="46"/>
      <c r="M94" s="213" t="s">
        <v>21</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168</v>
      </c>
      <c r="AT94" s="217" t="s">
        <v>163</v>
      </c>
      <c r="AU94" s="217" t="s">
        <v>87</v>
      </c>
      <c r="AY94" s="19" t="s">
        <v>161</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168</v>
      </c>
      <c r="BM94" s="217" t="s">
        <v>2348</v>
      </c>
    </row>
    <row r="95" s="2" customFormat="1" ht="16.5" customHeight="1">
      <c r="A95" s="40"/>
      <c r="B95" s="41"/>
      <c r="C95" s="206" t="s">
        <v>221</v>
      </c>
      <c r="D95" s="206" t="s">
        <v>163</v>
      </c>
      <c r="E95" s="207" t="s">
        <v>2349</v>
      </c>
      <c r="F95" s="208" t="s">
        <v>2350</v>
      </c>
      <c r="G95" s="209" t="s">
        <v>188</v>
      </c>
      <c r="H95" s="210">
        <v>35</v>
      </c>
      <c r="I95" s="211"/>
      <c r="J95" s="212">
        <f>ROUND(I95*H95,2)</f>
        <v>0</v>
      </c>
      <c r="K95" s="208" t="s">
        <v>21</v>
      </c>
      <c r="L95" s="46"/>
      <c r="M95" s="213" t="s">
        <v>21</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168</v>
      </c>
      <c r="AT95" s="217" t="s">
        <v>163</v>
      </c>
      <c r="AU95" s="217" t="s">
        <v>87</v>
      </c>
      <c r="AY95" s="19" t="s">
        <v>161</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168</v>
      </c>
      <c r="BM95" s="217" t="s">
        <v>2351</v>
      </c>
    </row>
    <row r="96" s="12" customFormat="1" ht="22.8" customHeight="1">
      <c r="A96" s="12"/>
      <c r="B96" s="190"/>
      <c r="C96" s="191"/>
      <c r="D96" s="192" t="s">
        <v>76</v>
      </c>
      <c r="E96" s="204" t="s">
        <v>87</v>
      </c>
      <c r="F96" s="204" t="s">
        <v>162</v>
      </c>
      <c r="G96" s="191"/>
      <c r="H96" s="191"/>
      <c r="I96" s="194"/>
      <c r="J96" s="205">
        <f>BK96</f>
        <v>0</v>
      </c>
      <c r="K96" s="191"/>
      <c r="L96" s="196"/>
      <c r="M96" s="197"/>
      <c r="N96" s="198"/>
      <c r="O96" s="198"/>
      <c r="P96" s="199">
        <f>P97</f>
        <v>0</v>
      </c>
      <c r="Q96" s="198"/>
      <c r="R96" s="199">
        <f>R97</f>
        <v>2.63429</v>
      </c>
      <c r="S96" s="198"/>
      <c r="T96" s="200">
        <f>T97</f>
        <v>0</v>
      </c>
      <c r="U96" s="12"/>
      <c r="V96" s="12"/>
      <c r="W96" s="12"/>
      <c r="X96" s="12"/>
      <c r="Y96" s="12"/>
      <c r="Z96" s="12"/>
      <c r="AA96" s="12"/>
      <c r="AB96" s="12"/>
      <c r="AC96" s="12"/>
      <c r="AD96" s="12"/>
      <c r="AE96" s="12"/>
      <c r="AR96" s="201" t="s">
        <v>85</v>
      </c>
      <c r="AT96" s="202" t="s">
        <v>76</v>
      </c>
      <c r="AU96" s="202" t="s">
        <v>85</v>
      </c>
      <c r="AY96" s="201" t="s">
        <v>161</v>
      </c>
      <c r="BK96" s="203">
        <f>BK97</f>
        <v>0</v>
      </c>
    </row>
    <row r="97" s="2" customFormat="1" ht="16.5" customHeight="1">
      <c r="A97" s="40"/>
      <c r="B97" s="41"/>
      <c r="C97" s="206" t="s">
        <v>181</v>
      </c>
      <c r="D97" s="206" t="s">
        <v>163</v>
      </c>
      <c r="E97" s="207" t="s">
        <v>2352</v>
      </c>
      <c r="F97" s="208" t="s">
        <v>2353</v>
      </c>
      <c r="G97" s="209" t="s">
        <v>667</v>
      </c>
      <c r="H97" s="210">
        <v>1</v>
      </c>
      <c r="I97" s="211"/>
      <c r="J97" s="212">
        <f>ROUND(I97*H97,2)</f>
        <v>0</v>
      </c>
      <c r="K97" s="208" t="s">
        <v>21</v>
      </c>
      <c r="L97" s="46"/>
      <c r="M97" s="213" t="s">
        <v>21</v>
      </c>
      <c r="N97" s="214" t="s">
        <v>48</v>
      </c>
      <c r="O97" s="86"/>
      <c r="P97" s="215">
        <f>O97*H97</f>
        <v>0</v>
      </c>
      <c r="Q97" s="215">
        <v>2.63429</v>
      </c>
      <c r="R97" s="215">
        <f>Q97*H97</f>
        <v>2.63429</v>
      </c>
      <c r="S97" s="215">
        <v>0</v>
      </c>
      <c r="T97" s="216">
        <f>S97*H97</f>
        <v>0</v>
      </c>
      <c r="U97" s="40"/>
      <c r="V97" s="40"/>
      <c r="W97" s="40"/>
      <c r="X97" s="40"/>
      <c r="Y97" s="40"/>
      <c r="Z97" s="40"/>
      <c r="AA97" s="40"/>
      <c r="AB97" s="40"/>
      <c r="AC97" s="40"/>
      <c r="AD97" s="40"/>
      <c r="AE97" s="40"/>
      <c r="AR97" s="217" t="s">
        <v>168</v>
      </c>
      <c r="AT97" s="217" t="s">
        <v>163</v>
      </c>
      <c r="AU97" s="217" t="s">
        <v>87</v>
      </c>
      <c r="AY97" s="19" t="s">
        <v>161</v>
      </c>
      <c r="BE97" s="218">
        <f>IF(N97="základní",J97,0)</f>
        <v>0</v>
      </c>
      <c r="BF97" s="218">
        <f>IF(N97="snížená",J97,0)</f>
        <v>0</v>
      </c>
      <c r="BG97" s="218">
        <f>IF(N97="zákl. přenesená",J97,0)</f>
        <v>0</v>
      </c>
      <c r="BH97" s="218">
        <f>IF(N97="sníž. přenesená",J97,0)</f>
        <v>0</v>
      </c>
      <c r="BI97" s="218">
        <f>IF(N97="nulová",J97,0)</f>
        <v>0</v>
      </c>
      <c r="BJ97" s="19" t="s">
        <v>85</v>
      </c>
      <c r="BK97" s="218">
        <f>ROUND(I97*H97,2)</f>
        <v>0</v>
      </c>
      <c r="BL97" s="19" t="s">
        <v>168</v>
      </c>
      <c r="BM97" s="217" t="s">
        <v>2354</v>
      </c>
    </row>
    <row r="98" s="12" customFormat="1" ht="22.8" customHeight="1">
      <c r="A98" s="12"/>
      <c r="B98" s="190"/>
      <c r="C98" s="191"/>
      <c r="D98" s="192" t="s">
        <v>76</v>
      </c>
      <c r="E98" s="204" t="s">
        <v>1159</v>
      </c>
      <c r="F98" s="204" t="s">
        <v>1160</v>
      </c>
      <c r="G98" s="191"/>
      <c r="H98" s="191"/>
      <c r="I98" s="194"/>
      <c r="J98" s="205">
        <f>BK98</f>
        <v>0</v>
      </c>
      <c r="K98" s="191"/>
      <c r="L98" s="196"/>
      <c r="M98" s="197"/>
      <c r="N98" s="198"/>
      <c r="O98" s="198"/>
      <c r="P98" s="199">
        <f>P99</f>
        <v>0</v>
      </c>
      <c r="Q98" s="198"/>
      <c r="R98" s="199">
        <f>R99</f>
        <v>0</v>
      </c>
      <c r="S98" s="198"/>
      <c r="T98" s="200">
        <f>T99</f>
        <v>0</v>
      </c>
      <c r="U98" s="12"/>
      <c r="V98" s="12"/>
      <c r="W98" s="12"/>
      <c r="X98" s="12"/>
      <c r="Y98" s="12"/>
      <c r="Z98" s="12"/>
      <c r="AA98" s="12"/>
      <c r="AB98" s="12"/>
      <c r="AC98" s="12"/>
      <c r="AD98" s="12"/>
      <c r="AE98" s="12"/>
      <c r="AR98" s="201" t="s">
        <v>85</v>
      </c>
      <c r="AT98" s="202" t="s">
        <v>76</v>
      </c>
      <c r="AU98" s="202" t="s">
        <v>85</v>
      </c>
      <c r="AY98" s="201" t="s">
        <v>161</v>
      </c>
      <c r="BK98" s="203">
        <f>BK99</f>
        <v>0</v>
      </c>
    </row>
    <row r="99" s="2" customFormat="1" ht="16.5" customHeight="1">
      <c r="A99" s="40"/>
      <c r="B99" s="41"/>
      <c r="C99" s="206" t="s">
        <v>229</v>
      </c>
      <c r="D99" s="206" t="s">
        <v>163</v>
      </c>
      <c r="E99" s="207" t="s">
        <v>2355</v>
      </c>
      <c r="F99" s="208" t="s">
        <v>2356</v>
      </c>
      <c r="G99" s="209" t="s">
        <v>166</v>
      </c>
      <c r="H99" s="210">
        <v>2</v>
      </c>
      <c r="I99" s="211"/>
      <c r="J99" s="212">
        <f>ROUND(I99*H99,2)</f>
        <v>0</v>
      </c>
      <c r="K99" s="208" t="s">
        <v>21</v>
      </c>
      <c r="L99" s="46"/>
      <c r="M99" s="213" t="s">
        <v>21</v>
      </c>
      <c r="N99" s="214" t="s">
        <v>48</v>
      </c>
      <c r="O99" s="86"/>
      <c r="P99" s="215">
        <f>O99*H99</f>
        <v>0</v>
      </c>
      <c r="Q99" s="215">
        <v>0</v>
      </c>
      <c r="R99" s="215">
        <f>Q99*H99</f>
        <v>0</v>
      </c>
      <c r="S99" s="215">
        <v>0</v>
      </c>
      <c r="T99" s="216">
        <f>S99*H99</f>
        <v>0</v>
      </c>
      <c r="U99" s="40"/>
      <c r="V99" s="40"/>
      <c r="W99" s="40"/>
      <c r="X99" s="40"/>
      <c r="Y99" s="40"/>
      <c r="Z99" s="40"/>
      <c r="AA99" s="40"/>
      <c r="AB99" s="40"/>
      <c r="AC99" s="40"/>
      <c r="AD99" s="40"/>
      <c r="AE99" s="40"/>
      <c r="AR99" s="217" t="s">
        <v>168</v>
      </c>
      <c r="AT99" s="217" t="s">
        <v>163</v>
      </c>
      <c r="AU99" s="217" t="s">
        <v>87</v>
      </c>
      <c r="AY99" s="19" t="s">
        <v>161</v>
      </c>
      <c r="BE99" s="218">
        <f>IF(N99="základní",J99,0)</f>
        <v>0</v>
      </c>
      <c r="BF99" s="218">
        <f>IF(N99="snížená",J99,0)</f>
        <v>0</v>
      </c>
      <c r="BG99" s="218">
        <f>IF(N99="zákl. přenesená",J99,0)</f>
        <v>0</v>
      </c>
      <c r="BH99" s="218">
        <f>IF(N99="sníž. přenesená",J99,0)</f>
        <v>0</v>
      </c>
      <c r="BI99" s="218">
        <f>IF(N99="nulová",J99,0)</f>
        <v>0</v>
      </c>
      <c r="BJ99" s="19" t="s">
        <v>85</v>
      </c>
      <c r="BK99" s="218">
        <f>ROUND(I99*H99,2)</f>
        <v>0</v>
      </c>
      <c r="BL99" s="19" t="s">
        <v>168</v>
      </c>
      <c r="BM99" s="217" t="s">
        <v>2357</v>
      </c>
    </row>
    <row r="100" s="12" customFormat="1" ht="22.8" customHeight="1">
      <c r="A100" s="12"/>
      <c r="B100" s="190"/>
      <c r="C100" s="191"/>
      <c r="D100" s="192" t="s">
        <v>76</v>
      </c>
      <c r="E100" s="204" t="s">
        <v>491</v>
      </c>
      <c r="F100" s="204" t="s">
        <v>492</v>
      </c>
      <c r="G100" s="191"/>
      <c r="H100" s="191"/>
      <c r="I100" s="194"/>
      <c r="J100" s="205">
        <f>BK100</f>
        <v>0</v>
      </c>
      <c r="K100" s="191"/>
      <c r="L100" s="196"/>
      <c r="M100" s="197"/>
      <c r="N100" s="198"/>
      <c r="O100" s="198"/>
      <c r="P100" s="199">
        <f>SUM(P101:P102)</f>
        <v>0</v>
      </c>
      <c r="Q100" s="198"/>
      <c r="R100" s="199">
        <f>SUM(R101:R102)</f>
        <v>0</v>
      </c>
      <c r="S100" s="198"/>
      <c r="T100" s="200">
        <f>SUM(T101:T102)</f>
        <v>0</v>
      </c>
      <c r="U100" s="12"/>
      <c r="V100" s="12"/>
      <c r="W100" s="12"/>
      <c r="X100" s="12"/>
      <c r="Y100" s="12"/>
      <c r="Z100" s="12"/>
      <c r="AA100" s="12"/>
      <c r="AB100" s="12"/>
      <c r="AC100" s="12"/>
      <c r="AD100" s="12"/>
      <c r="AE100" s="12"/>
      <c r="AR100" s="201" t="s">
        <v>85</v>
      </c>
      <c r="AT100" s="202" t="s">
        <v>76</v>
      </c>
      <c r="AU100" s="202" t="s">
        <v>85</v>
      </c>
      <c r="AY100" s="201" t="s">
        <v>161</v>
      </c>
      <c r="BK100" s="203">
        <f>SUM(BK101:BK102)</f>
        <v>0</v>
      </c>
    </row>
    <row r="101" s="2" customFormat="1" ht="16.5" customHeight="1">
      <c r="A101" s="40"/>
      <c r="B101" s="41"/>
      <c r="C101" s="206" t="s">
        <v>275</v>
      </c>
      <c r="D101" s="206" t="s">
        <v>163</v>
      </c>
      <c r="E101" s="207" t="s">
        <v>494</v>
      </c>
      <c r="F101" s="208" t="s">
        <v>495</v>
      </c>
      <c r="G101" s="209" t="s">
        <v>166</v>
      </c>
      <c r="H101" s="210">
        <v>2.6619999999999999</v>
      </c>
      <c r="I101" s="211"/>
      <c r="J101" s="212">
        <f>ROUND(I101*H101,2)</f>
        <v>0</v>
      </c>
      <c r="K101" s="208" t="s">
        <v>167</v>
      </c>
      <c r="L101" s="46"/>
      <c r="M101" s="213" t="s">
        <v>21</v>
      </c>
      <c r="N101" s="214" t="s">
        <v>48</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168</v>
      </c>
      <c r="AT101" s="217" t="s">
        <v>163</v>
      </c>
      <c r="AU101" s="217" t="s">
        <v>87</v>
      </c>
      <c r="AY101" s="19" t="s">
        <v>161</v>
      </c>
      <c r="BE101" s="218">
        <f>IF(N101="základní",J101,0)</f>
        <v>0</v>
      </c>
      <c r="BF101" s="218">
        <f>IF(N101="snížená",J101,0)</f>
        <v>0</v>
      </c>
      <c r="BG101" s="218">
        <f>IF(N101="zákl. přenesená",J101,0)</f>
        <v>0</v>
      </c>
      <c r="BH101" s="218">
        <f>IF(N101="sníž. přenesená",J101,0)</f>
        <v>0</v>
      </c>
      <c r="BI101" s="218">
        <f>IF(N101="nulová",J101,0)</f>
        <v>0</v>
      </c>
      <c r="BJ101" s="19" t="s">
        <v>85</v>
      </c>
      <c r="BK101" s="218">
        <f>ROUND(I101*H101,2)</f>
        <v>0</v>
      </c>
      <c r="BL101" s="19" t="s">
        <v>168</v>
      </c>
      <c r="BM101" s="217" t="s">
        <v>2358</v>
      </c>
    </row>
    <row r="102" s="2" customFormat="1">
      <c r="A102" s="40"/>
      <c r="B102" s="41"/>
      <c r="C102" s="42"/>
      <c r="D102" s="219" t="s">
        <v>170</v>
      </c>
      <c r="E102" s="42"/>
      <c r="F102" s="220" t="s">
        <v>497</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170</v>
      </c>
      <c r="AU102" s="19" t="s">
        <v>87</v>
      </c>
    </row>
    <row r="103" s="12" customFormat="1" ht="25.92" customHeight="1">
      <c r="A103" s="12"/>
      <c r="B103" s="190"/>
      <c r="C103" s="191"/>
      <c r="D103" s="192" t="s">
        <v>76</v>
      </c>
      <c r="E103" s="193" t="s">
        <v>178</v>
      </c>
      <c r="F103" s="193" t="s">
        <v>606</v>
      </c>
      <c r="G103" s="191"/>
      <c r="H103" s="191"/>
      <c r="I103" s="194"/>
      <c r="J103" s="195">
        <f>BK103</f>
        <v>0</v>
      </c>
      <c r="K103" s="191"/>
      <c r="L103" s="196"/>
      <c r="M103" s="197"/>
      <c r="N103" s="198"/>
      <c r="O103" s="198"/>
      <c r="P103" s="199">
        <f>P104</f>
        <v>0</v>
      </c>
      <c r="Q103" s="198"/>
      <c r="R103" s="199">
        <f>R104</f>
        <v>0.0044640000000000001</v>
      </c>
      <c r="S103" s="198"/>
      <c r="T103" s="200">
        <f>T104</f>
        <v>0</v>
      </c>
      <c r="U103" s="12"/>
      <c r="V103" s="12"/>
      <c r="W103" s="12"/>
      <c r="X103" s="12"/>
      <c r="Y103" s="12"/>
      <c r="Z103" s="12"/>
      <c r="AA103" s="12"/>
      <c r="AB103" s="12"/>
      <c r="AC103" s="12"/>
      <c r="AD103" s="12"/>
      <c r="AE103" s="12"/>
      <c r="AR103" s="201" t="s">
        <v>185</v>
      </c>
      <c r="AT103" s="202" t="s">
        <v>76</v>
      </c>
      <c r="AU103" s="202" t="s">
        <v>77</v>
      </c>
      <c r="AY103" s="201" t="s">
        <v>161</v>
      </c>
      <c r="BK103" s="203">
        <f>BK104</f>
        <v>0</v>
      </c>
    </row>
    <row r="104" s="12" customFormat="1" ht="22.8" customHeight="1">
      <c r="A104" s="12"/>
      <c r="B104" s="190"/>
      <c r="C104" s="191"/>
      <c r="D104" s="192" t="s">
        <v>76</v>
      </c>
      <c r="E104" s="204" t="s">
        <v>607</v>
      </c>
      <c r="F104" s="204" t="s">
        <v>608</v>
      </c>
      <c r="G104" s="191"/>
      <c r="H104" s="191"/>
      <c r="I104" s="194"/>
      <c r="J104" s="205">
        <f>BK104</f>
        <v>0</v>
      </c>
      <c r="K104" s="191"/>
      <c r="L104" s="196"/>
      <c r="M104" s="197"/>
      <c r="N104" s="198"/>
      <c r="O104" s="198"/>
      <c r="P104" s="199">
        <f>SUM(P105:P111)</f>
        <v>0</v>
      </c>
      <c r="Q104" s="198"/>
      <c r="R104" s="199">
        <f>SUM(R105:R111)</f>
        <v>0.0044640000000000001</v>
      </c>
      <c r="S104" s="198"/>
      <c r="T104" s="200">
        <f>SUM(T105:T111)</f>
        <v>0</v>
      </c>
      <c r="U104" s="12"/>
      <c r="V104" s="12"/>
      <c r="W104" s="12"/>
      <c r="X104" s="12"/>
      <c r="Y104" s="12"/>
      <c r="Z104" s="12"/>
      <c r="AA104" s="12"/>
      <c r="AB104" s="12"/>
      <c r="AC104" s="12"/>
      <c r="AD104" s="12"/>
      <c r="AE104" s="12"/>
      <c r="AR104" s="201" t="s">
        <v>185</v>
      </c>
      <c r="AT104" s="202" t="s">
        <v>76</v>
      </c>
      <c r="AU104" s="202" t="s">
        <v>85</v>
      </c>
      <c r="AY104" s="201" t="s">
        <v>161</v>
      </c>
      <c r="BK104" s="203">
        <f>SUM(BK105:BK111)</f>
        <v>0</v>
      </c>
    </row>
    <row r="105" s="2" customFormat="1" ht="16.5" customHeight="1">
      <c r="A105" s="40"/>
      <c r="B105" s="41"/>
      <c r="C105" s="206" t="s">
        <v>240</v>
      </c>
      <c r="D105" s="206" t="s">
        <v>163</v>
      </c>
      <c r="E105" s="207" t="s">
        <v>2359</v>
      </c>
      <c r="F105" s="208" t="s">
        <v>2360</v>
      </c>
      <c r="G105" s="209" t="s">
        <v>2179</v>
      </c>
      <c r="H105" s="210">
        <v>0.029999999999999999</v>
      </c>
      <c r="I105" s="211"/>
      <c r="J105" s="212">
        <f>ROUND(I105*H105,2)</f>
        <v>0</v>
      </c>
      <c r="K105" s="208" t="s">
        <v>21</v>
      </c>
      <c r="L105" s="46"/>
      <c r="M105" s="213" t="s">
        <v>21</v>
      </c>
      <c r="N105" s="214" t="s">
        <v>48</v>
      </c>
      <c r="O105" s="86"/>
      <c r="P105" s="215">
        <f>O105*H105</f>
        <v>0</v>
      </c>
      <c r="Q105" s="215">
        <v>0.0088000000000000005</v>
      </c>
      <c r="R105" s="215">
        <f>Q105*H105</f>
        <v>0.00026400000000000002</v>
      </c>
      <c r="S105" s="215">
        <v>0</v>
      </c>
      <c r="T105" s="216">
        <f>S105*H105</f>
        <v>0</v>
      </c>
      <c r="U105" s="40"/>
      <c r="V105" s="40"/>
      <c r="W105" s="40"/>
      <c r="X105" s="40"/>
      <c r="Y105" s="40"/>
      <c r="Z105" s="40"/>
      <c r="AA105" s="40"/>
      <c r="AB105" s="40"/>
      <c r="AC105" s="40"/>
      <c r="AD105" s="40"/>
      <c r="AE105" s="40"/>
      <c r="AR105" s="217" t="s">
        <v>559</v>
      </c>
      <c r="AT105" s="217" t="s">
        <v>163</v>
      </c>
      <c r="AU105" s="217" t="s">
        <v>87</v>
      </c>
      <c r="AY105" s="19" t="s">
        <v>161</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559</v>
      </c>
      <c r="BM105" s="217" t="s">
        <v>2361</v>
      </c>
    </row>
    <row r="106" s="2" customFormat="1" ht="16.5" customHeight="1">
      <c r="A106" s="40"/>
      <c r="B106" s="41"/>
      <c r="C106" s="206" t="s">
        <v>8</v>
      </c>
      <c r="D106" s="206" t="s">
        <v>163</v>
      </c>
      <c r="E106" s="207" t="s">
        <v>2362</v>
      </c>
      <c r="F106" s="208" t="s">
        <v>2363</v>
      </c>
      <c r="G106" s="209" t="s">
        <v>232</v>
      </c>
      <c r="H106" s="210">
        <v>1</v>
      </c>
      <c r="I106" s="211"/>
      <c r="J106" s="212">
        <f>ROUND(I106*H106,2)</f>
        <v>0</v>
      </c>
      <c r="K106" s="208" t="s">
        <v>21</v>
      </c>
      <c r="L106" s="46"/>
      <c r="M106" s="213" t="s">
        <v>21</v>
      </c>
      <c r="N106" s="214" t="s">
        <v>48</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559</v>
      </c>
      <c r="AT106" s="217" t="s">
        <v>163</v>
      </c>
      <c r="AU106" s="217" t="s">
        <v>87</v>
      </c>
      <c r="AY106" s="19" t="s">
        <v>161</v>
      </c>
      <c r="BE106" s="218">
        <f>IF(N106="základní",J106,0)</f>
        <v>0</v>
      </c>
      <c r="BF106" s="218">
        <f>IF(N106="snížená",J106,0)</f>
        <v>0</v>
      </c>
      <c r="BG106" s="218">
        <f>IF(N106="zákl. přenesená",J106,0)</f>
        <v>0</v>
      </c>
      <c r="BH106" s="218">
        <f>IF(N106="sníž. přenesená",J106,0)</f>
        <v>0</v>
      </c>
      <c r="BI106" s="218">
        <f>IF(N106="nulová",J106,0)</f>
        <v>0</v>
      </c>
      <c r="BJ106" s="19" t="s">
        <v>85</v>
      </c>
      <c r="BK106" s="218">
        <f>ROUND(I106*H106,2)</f>
        <v>0</v>
      </c>
      <c r="BL106" s="19" t="s">
        <v>559</v>
      </c>
      <c r="BM106" s="217" t="s">
        <v>2364</v>
      </c>
    </row>
    <row r="107" s="2" customFormat="1" ht="16.5" customHeight="1">
      <c r="A107" s="40"/>
      <c r="B107" s="41"/>
      <c r="C107" s="206" t="s">
        <v>250</v>
      </c>
      <c r="D107" s="206" t="s">
        <v>163</v>
      </c>
      <c r="E107" s="207" t="s">
        <v>2365</v>
      </c>
      <c r="F107" s="208" t="s">
        <v>2366</v>
      </c>
      <c r="G107" s="209" t="s">
        <v>667</v>
      </c>
      <c r="H107" s="210">
        <v>2</v>
      </c>
      <c r="I107" s="211"/>
      <c r="J107" s="212">
        <f>ROUND(I107*H107,2)</f>
        <v>0</v>
      </c>
      <c r="K107" s="208" t="s">
        <v>21</v>
      </c>
      <c r="L107" s="46"/>
      <c r="M107" s="213" t="s">
        <v>21</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559</v>
      </c>
      <c r="AT107" s="217" t="s">
        <v>163</v>
      </c>
      <c r="AU107" s="217" t="s">
        <v>87</v>
      </c>
      <c r="AY107" s="19" t="s">
        <v>161</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559</v>
      </c>
      <c r="BM107" s="217" t="s">
        <v>2367</v>
      </c>
    </row>
    <row r="108" s="2" customFormat="1" ht="16.5" customHeight="1">
      <c r="A108" s="40"/>
      <c r="B108" s="41"/>
      <c r="C108" s="206" t="s">
        <v>255</v>
      </c>
      <c r="D108" s="206" t="s">
        <v>163</v>
      </c>
      <c r="E108" s="207" t="s">
        <v>2368</v>
      </c>
      <c r="F108" s="208" t="s">
        <v>2369</v>
      </c>
      <c r="G108" s="209" t="s">
        <v>201</v>
      </c>
      <c r="H108" s="210">
        <v>30</v>
      </c>
      <c r="I108" s="211"/>
      <c r="J108" s="212">
        <f>ROUND(I108*H108,2)</f>
        <v>0</v>
      </c>
      <c r="K108" s="208" t="s">
        <v>21</v>
      </c>
      <c r="L108" s="46"/>
      <c r="M108" s="213" t="s">
        <v>21</v>
      </c>
      <c r="N108" s="214"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559</v>
      </c>
      <c r="AT108" s="217" t="s">
        <v>163</v>
      </c>
      <c r="AU108" s="217" t="s">
        <v>87</v>
      </c>
      <c r="AY108" s="19" t="s">
        <v>161</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559</v>
      </c>
      <c r="BM108" s="217" t="s">
        <v>2370</v>
      </c>
    </row>
    <row r="109" s="2" customFormat="1" ht="16.5" customHeight="1">
      <c r="A109" s="40"/>
      <c r="B109" s="41"/>
      <c r="C109" s="248" t="s">
        <v>260</v>
      </c>
      <c r="D109" s="248" t="s">
        <v>178</v>
      </c>
      <c r="E109" s="249" t="s">
        <v>2371</v>
      </c>
      <c r="F109" s="250" t="s">
        <v>2372</v>
      </c>
      <c r="G109" s="251" t="s">
        <v>201</v>
      </c>
      <c r="H109" s="252">
        <v>30</v>
      </c>
      <c r="I109" s="253"/>
      <c r="J109" s="254">
        <f>ROUND(I109*H109,2)</f>
        <v>0</v>
      </c>
      <c r="K109" s="250" t="s">
        <v>21</v>
      </c>
      <c r="L109" s="255"/>
      <c r="M109" s="256" t="s">
        <v>21</v>
      </c>
      <c r="N109" s="257"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2294</v>
      </c>
      <c r="AT109" s="217" t="s">
        <v>178</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559</v>
      </c>
      <c r="BM109" s="217" t="s">
        <v>2373</v>
      </c>
    </row>
    <row r="110" s="2" customFormat="1" ht="16.5" customHeight="1">
      <c r="A110" s="40"/>
      <c r="B110" s="41"/>
      <c r="C110" s="206" t="s">
        <v>265</v>
      </c>
      <c r="D110" s="206" t="s">
        <v>163</v>
      </c>
      <c r="E110" s="207" t="s">
        <v>2374</v>
      </c>
      <c r="F110" s="208" t="s">
        <v>2375</v>
      </c>
      <c r="G110" s="209" t="s">
        <v>201</v>
      </c>
      <c r="H110" s="210">
        <v>30</v>
      </c>
      <c r="I110" s="211"/>
      <c r="J110" s="212">
        <f>ROUND(I110*H110,2)</f>
        <v>0</v>
      </c>
      <c r="K110" s="208" t="s">
        <v>21</v>
      </c>
      <c r="L110" s="46"/>
      <c r="M110" s="213" t="s">
        <v>21</v>
      </c>
      <c r="N110" s="214" t="s">
        <v>48</v>
      </c>
      <c r="O110" s="86"/>
      <c r="P110" s="215">
        <f>O110*H110</f>
        <v>0</v>
      </c>
      <c r="Q110" s="215">
        <v>0.00013999999999999999</v>
      </c>
      <c r="R110" s="215">
        <f>Q110*H110</f>
        <v>0.0041999999999999997</v>
      </c>
      <c r="S110" s="215">
        <v>0</v>
      </c>
      <c r="T110" s="216">
        <f>S110*H110</f>
        <v>0</v>
      </c>
      <c r="U110" s="40"/>
      <c r="V110" s="40"/>
      <c r="W110" s="40"/>
      <c r="X110" s="40"/>
      <c r="Y110" s="40"/>
      <c r="Z110" s="40"/>
      <c r="AA110" s="40"/>
      <c r="AB110" s="40"/>
      <c r="AC110" s="40"/>
      <c r="AD110" s="40"/>
      <c r="AE110" s="40"/>
      <c r="AR110" s="217" t="s">
        <v>559</v>
      </c>
      <c r="AT110" s="217" t="s">
        <v>163</v>
      </c>
      <c r="AU110" s="217" t="s">
        <v>87</v>
      </c>
      <c r="AY110" s="19" t="s">
        <v>161</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559</v>
      </c>
      <c r="BM110" s="217" t="s">
        <v>2376</v>
      </c>
    </row>
    <row r="111" s="2" customFormat="1" ht="16.5" customHeight="1">
      <c r="A111" s="40"/>
      <c r="B111" s="41"/>
      <c r="C111" s="206" t="s">
        <v>270</v>
      </c>
      <c r="D111" s="206" t="s">
        <v>163</v>
      </c>
      <c r="E111" s="207" t="s">
        <v>2377</v>
      </c>
      <c r="F111" s="208" t="s">
        <v>2378</v>
      </c>
      <c r="G111" s="209" t="s">
        <v>201</v>
      </c>
      <c r="H111" s="210">
        <v>30</v>
      </c>
      <c r="I111" s="211"/>
      <c r="J111" s="212">
        <f>ROUND(I111*H111,2)</f>
        <v>0</v>
      </c>
      <c r="K111" s="208" t="s">
        <v>21</v>
      </c>
      <c r="L111" s="46"/>
      <c r="M111" s="277" t="s">
        <v>21</v>
      </c>
      <c r="N111" s="278" t="s">
        <v>48</v>
      </c>
      <c r="O111" s="271"/>
      <c r="P111" s="272">
        <f>O111*H111</f>
        <v>0</v>
      </c>
      <c r="Q111" s="272">
        <v>0</v>
      </c>
      <c r="R111" s="272">
        <f>Q111*H111</f>
        <v>0</v>
      </c>
      <c r="S111" s="272">
        <v>0</v>
      </c>
      <c r="T111" s="273">
        <f>S111*H111</f>
        <v>0</v>
      </c>
      <c r="U111" s="40"/>
      <c r="V111" s="40"/>
      <c r="W111" s="40"/>
      <c r="X111" s="40"/>
      <c r="Y111" s="40"/>
      <c r="Z111" s="40"/>
      <c r="AA111" s="40"/>
      <c r="AB111" s="40"/>
      <c r="AC111" s="40"/>
      <c r="AD111" s="40"/>
      <c r="AE111" s="40"/>
      <c r="AR111" s="217" t="s">
        <v>559</v>
      </c>
      <c r="AT111" s="217" t="s">
        <v>163</v>
      </c>
      <c r="AU111" s="217" t="s">
        <v>87</v>
      </c>
      <c r="AY111" s="19" t="s">
        <v>161</v>
      </c>
      <c r="BE111" s="218">
        <f>IF(N111="základní",J111,0)</f>
        <v>0</v>
      </c>
      <c r="BF111" s="218">
        <f>IF(N111="snížená",J111,0)</f>
        <v>0</v>
      </c>
      <c r="BG111" s="218">
        <f>IF(N111="zákl. přenesená",J111,0)</f>
        <v>0</v>
      </c>
      <c r="BH111" s="218">
        <f>IF(N111="sníž. přenesená",J111,0)</f>
        <v>0</v>
      </c>
      <c r="BI111" s="218">
        <f>IF(N111="nulová",J111,0)</f>
        <v>0</v>
      </c>
      <c r="BJ111" s="19" t="s">
        <v>85</v>
      </c>
      <c r="BK111" s="218">
        <f>ROUND(I111*H111,2)</f>
        <v>0</v>
      </c>
      <c r="BL111" s="19" t="s">
        <v>559</v>
      </c>
      <c r="BM111" s="217" t="s">
        <v>2379</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xLFfL/FtBTmGXHhc14M5kIwPWyyn9A/aXpB7etwVmRcVwEh7BjaPCNvthgo2PuurAns405xeXK1pg5O1PJt2Zw==" hashValue="cn+claLK8PSrIX3oXq8Lh/LDCdThiZ5DTwV15BdMFAioaNoLAZOA/W/nzTH6bFsrXhR3PkO7YWNh1IzhU64Xgw==" algorithmName="SHA-512" password="CC35"/>
  <autoFilter ref="C85:K111"/>
  <mergeCells count="9">
    <mergeCell ref="E7:H7"/>
    <mergeCell ref="E9:H9"/>
    <mergeCell ref="E18:H18"/>
    <mergeCell ref="E27:H27"/>
    <mergeCell ref="E48:H48"/>
    <mergeCell ref="E50:H50"/>
    <mergeCell ref="E76:H76"/>
    <mergeCell ref="E78:H78"/>
    <mergeCell ref="L2:V2"/>
  </mergeCells>
  <hyperlinks>
    <hyperlink ref="F102" r:id="rId1" display="https://podminky.urs.cz/item/CS_URS_2025_01/99832301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2380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ROUND((SUM(BE81:BE125)),  2)</f>
        <v>0</v>
      </c>
      <c r="G33" s="40"/>
      <c r="H33" s="40"/>
      <c r="I33" s="150">
        <v>0.20999999999999999</v>
      </c>
      <c r="J33" s="149">
        <f>ROUND(((SUM(BE81:BE125))*I33),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ROUND((SUM(BF81:BF125)),  2)</f>
        <v>0</v>
      </c>
      <c r="G34" s="40"/>
      <c r="H34" s="40"/>
      <c r="I34" s="150">
        <v>0.12</v>
      </c>
      <c r="J34" s="149">
        <f>ROUND(((SUM(BF81:BF125))*I34),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ROUND((SUM(BG81:BG125)),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ROUND((SUM(BH81:BH125)),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ROUND((SUM(BI81:BI125)),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05 - Kácení dřevin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134</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950</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146</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162" t="str">
        <f>E7</f>
        <v>Jez Šargoun, Malá Voda - rekonstrukce</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128</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SO 05 - Kácení dřevin</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22</v>
      </c>
      <c r="D75" s="42"/>
      <c r="E75" s="42"/>
      <c r="F75" s="29" t="str">
        <f>F12</f>
        <v>U Šargounského mlýna</v>
      </c>
      <c r="G75" s="42"/>
      <c r="H75" s="42"/>
      <c r="I75" s="34" t="s">
        <v>24</v>
      </c>
      <c r="J75" s="74" t="str">
        <f>IF(J12="","",J12)</f>
        <v>14. 4. 2021</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26</v>
      </c>
      <c r="D77" s="42"/>
      <c r="E77" s="42"/>
      <c r="F77" s="29" t="str">
        <f>E15</f>
        <v>Povodí Moravy, státní podnik</v>
      </c>
      <c r="G77" s="42"/>
      <c r="H77" s="42"/>
      <c r="I77" s="34" t="s">
        <v>34</v>
      </c>
      <c r="J77" s="38" t="str">
        <f>E21</f>
        <v>HG Partner s.r.o.</v>
      </c>
      <c r="K77" s="42"/>
      <c r="L77" s="136"/>
      <c r="S77" s="40"/>
      <c r="T77" s="40"/>
      <c r="U77" s="40"/>
      <c r="V77" s="40"/>
      <c r="W77" s="40"/>
      <c r="X77" s="40"/>
      <c r="Y77" s="40"/>
      <c r="Z77" s="40"/>
      <c r="AA77" s="40"/>
      <c r="AB77" s="40"/>
      <c r="AC77" s="40"/>
      <c r="AD77" s="40"/>
      <c r="AE77" s="40"/>
    </row>
    <row r="78" s="2" customFormat="1" ht="15.15" customHeight="1">
      <c r="A78" s="40"/>
      <c r="B78" s="41"/>
      <c r="C78" s="34" t="s">
        <v>32</v>
      </c>
      <c r="D78" s="42"/>
      <c r="E78" s="42"/>
      <c r="F78" s="29" t="str">
        <f>IF(E18="","",E18)</f>
        <v>Vyplň údaj</v>
      </c>
      <c r="G78" s="42"/>
      <c r="H78" s="42"/>
      <c r="I78" s="34" t="s">
        <v>39</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147</v>
      </c>
      <c r="D80" s="182" t="s">
        <v>62</v>
      </c>
      <c r="E80" s="182" t="s">
        <v>58</v>
      </c>
      <c r="F80" s="182" t="s">
        <v>59</v>
      </c>
      <c r="G80" s="182" t="s">
        <v>148</v>
      </c>
      <c r="H80" s="182" t="s">
        <v>149</v>
      </c>
      <c r="I80" s="182" t="s">
        <v>150</v>
      </c>
      <c r="J80" s="182" t="s">
        <v>132</v>
      </c>
      <c r="K80" s="183" t="s">
        <v>151</v>
      </c>
      <c r="L80" s="184"/>
      <c r="M80" s="94" t="s">
        <v>21</v>
      </c>
      <c r="N80" s="95" t="s">
        <v>47</v>
      </c>
      <c r="O80" s="95" t="s">
        <v>152</v>
      </c>
      <c r="P80" s="95" t="s">
        <v>153</v>
      </c>
      <c r="Q80" s="95" t="s">
        <v>154</v>
      </c>
      <c r="R80" s="95" t="s">
        <v>155</v>
      </c>
      <c r="S80" s="95" t="s">
        <v>156</v>
      </c>
      <c r="T80" s="96" t="s">
        <v>157</v>
      </c>
      <c r="U80" s="179"/>
      <c r="V80" s="179"/>
      <c r="W80" s="179"/>
      <c r="X80" s="179"/>
      <c r="Y80" s="179"/>
      <c r="Z80" s="179"/>
      <c r="AA80" s="179"/>
      <c r="AB80" s="179"/>
      <c r="AC80" s="179"/>
      <c r="AD80" s="179"/>
      <c r="AE80" s="179"/>
    </row>
    <row r="81" s="2" customFormat="1" ht="22.8" customHeight="1">
      <c r="A81" s="40"/>
      <c r="B81" s="41"/>
      <c r="C81" s="101" t="s">
        <v>158</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76</v>
      </c>
      <c r="AU81" s="19" t="s">
        <v>133</v>
      </c>
      <c r="BK81" s="189">
        <f>BK82</f>
        <v>0</v>
      </c>
    </row>
    <row r="82" s="12" customFormat="1" ht="25.92" customHeight="1">
      <c r="A82" s="12"/>
      <c r="B82" s="190"/>
      <c r="C82" s="191"/>
      <c r="D82" s="192" t="s">
        <v>76</v>
      </c>
      <c r="E82" s="193" t="s">
        <v>159</v>
      </c>
      <c r="F82" s="193" t="s">
        <v>160</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85</v>
      </c>
      <c r="AT82" s="202" t="s">
        <v>76</v>
      </c>
      <c r="AU82" s="202" t="s">
        <v>77</v>
      </c>
      <c r="AY82" s="201" t="s">
        <v>161</v>
      </c>
      <c r="BK82" s="203">
        <f>BK83</f>
        <v>0</v>
      </c>
    </row>
    <row r="83" s="12" customFormat="1" ht="22.8" customHeight="1">
      <c r="A83" s="12"/>
      <c r="B83" s="190"/>
      <c r="C83" s="191"/>
      <c r="D83" s="192" t="s">
        <v>76</v>
      </c>
      <c r="E83" s="204" t="s">
        <v>85</v>
      </c>
      <c r="F83" s="204" t="s">
        <v>953</v>
      </c>
      <c r="G83" s="191"/>
      <c r="H83" s="191"/>
      <c r="I83" s="194"/>
      <c r="J83" s="205">
        <f>BK83</f>
        <v>0</v>
      </c>
      <c r="K83" s="191"/>
      <c r="L83" s="196"/>
      <c r="M83" s="197"/>
      <c r="N83" s="198"/>
      <c r="O83" s="198"/>
      <c r="P83" s="199">
        <f>SUM(P84:P125)</f>
        <v>0</v>
      </c>
      <c r="Q83" s="198"/>
      <c r="R83" s="199">
        <f>SUM(R84:R125)</f>
        <v>0</v>
      </c>
      <c r="S83" s="198"/>
      <c r="T83" s="200">
        <f>SUM(T84:T125)</f>
        <v>0</v>
      </c>
      <c r="U83" s="12"/>
      <c r="V83" s="12"/>
      <c r="W83" s="12"/>
      <c r="X83" s="12"/>
      <c r="Y83" s="12"/>
      <c r="Z83" s="12"/>
      <c r="AA83" s="12"/>
      <c r="AB83" s="12"/>
      <c r="AC83" s="12"/>
      <c r="AD83" s="12"/>
      <c r="AE83" s="12"/>
      <c r="AR83" s="201" t="s">
        <v>85</v>
      </c>
      <c r="AT83" s="202" t="s">
        <v>76</v>
      </c>
      <c r="AU83" s="202" t="s">
        <v>85</v>
      </c>
      <c r="AY83" s="201" t="s">
        <v>161</v>
      </c>
      <c r="BK83" s="203">
        <f>SUM(BK84:BK125)</f>
        <v>0</v>
      </c>
    </row>
    <row r="84" s="2" customFormat="1" ht="21.75" customHeight="1">
      <c r="A84" s="40"/>
      <c r="B84" s="41"/>
      <c r="C84" s="206" t="s">
        <v>85</v>
      </c>
      <c r="D84" s="206" t="s">
        <v>163</v>
      </c>
      <c r="E84" s="207" t="s">
        <v>2381</v>
      </c>
      <c r="F84" s="208" t="s">
        <v>2382</v>
      </c>
      <c r="G84" s="209" t="s">
        <v>232</v>
      </c>
      <c r="H84" s="210">
        <v>95</v>
      </c>
      <c r="I84" s="211"/>
      <c r="J84" s="212">
        <f>ROUND(I84*H84,2)</f>
        <v>0</v>
      </c>
      <c r="K84" s="208" t="s">
        <v>167</v>
      </c>
      <c r="L84" s="46"/>
      <c r="M84" s="213" t="s">
        <v>21</v>
      </c>
      <c r="N84" s="214" t="s">
        <v>48</v>
      </c>
      <c r="O84" s="86"/>
      <c r="P84" s="215">
        <f>O84*H84</f>
        <v>0</v>
      </c>
      <c r="Q84" s="215">
        <v>0</v>
      </c>
      <c r="R84" s="215">
        <f>Q84*H84</f>
        <v>0</v>
      </c>
      <c r="S84" s="215">
        <v>0</v>
      </c>
      <c r="T84" s="216">
        <f>S84*H84</f>
        <v>0</v>
      </c>
      <c r="U84" s="40"/>
      <c r="V84" s="40"/>
      <c r="W84" s="40"/>
      <c r="X84" s="40"/>
      <c r="Y84" s="40"/>
      <c r="Z84" s="40"/>
      <c r="AA84" s="40"/>
      <c r="AB84" s="40"/>
      <c r="AC84" s="40"/>
      <c r="AD84" s="40"/>
      <c r="AE84" s="40"/>
      <c r="AR84" s="217" t="s">
        <v>168</v>
      </c>
      <c r="AT84" s="217" t="s">
        <v>163</v>
      </c>
      <c r="AU84" s="217" t="s">
        <v>87</v>
      </c>
      <c r="AY84" s="19" t="s">
        <v>161</v>
      </c>
      <c r="BE84" s="218">
        <f>IF(N84="základní",J84,0)</f>
        <v>0</v>
      </c>
      <c r="BF84" s="218">
        <f>IF(N84="snížená",J84,0)</f>
        <v>0</v>
      </c>
      <c r="BG84" s="218">
        <f>IF(N84="zákl. přenesená",J84,0)</f>
        <v>0</v>
      </c>
      <c r="BH84" s="218">
        <f>IF(N84="sníž. přenesená",J84,0)</f>
        <v>0</v>
      </c>
      <c r="BI84" s="218">
        <f>IF(N84="nulová",J84,0)</f>
        <v>0</v>
      </c>
      <c r="BJ84" s="19" t="s">
        <v>85</v>
      </c>
      <c r="BK84" s="218">
        <f>ROUND(I84*H84,2)</f>
        <v>0</v>
      </c>
      <c r="BL84" s="19" t="s">
        <v>168</v>
      </c>
      <c r="BM84" s="217" t="s">
        <v>2383</v>
      </c>
    </row>
    <row r="85" s="2" customFormat="1">
      <c r="A85" s="40"/>
      <c r="B85" s="41"/>
      <c r="C85" s="42"/>
      <c r="D85" s="219" t="s">
        <v>170</v>
      </c>
      <c r="E85" s="42"/>
      <c r="F85" s="220" t="s">
        <v>2384</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170</v>
      </c>
      <c r="AU85" s="19" t="s">
        <v>87</v>
      </c>
    </row>
    <row r="86" s="2" customFormat="1">
      <c r="A86" s="40"/>
      <c r="B86" s="41"/>
      <c r="C86" s="42"/>
      <c r="D86" s="224" t="s">
        <v>172</v>
      </c>
      <c r="E86" s="42"/>
      <c r="F86" s="225" t="s">
        <v>2385</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172</v>
      </c>
      <c r="AU86" s="19" t="s">
        <v>87</v>
      </c>
    </row>
    <row r="87" s="13" customFormat="1">
      <c r="A87" s="13"/>
      <c r="B87" s="226"/>
      <c r="C87" s="227"/>
      <c r="D87" s="224" t="s">
        <v>174</v>
      </c>
      <c r="E87" s="228" t="s">
        <v>21</v>
      </c>
      <c r="F87" s="229" t="s">
        <v>2386</v>
      </c>
      <c r="G87" s="227"/>
      <c r="H87" s="230">
        <v>95</v>
      </c>
      <c r="I87" s="231"/>
      <c r="J87" s="227"/>
      <c r="K87" s="227"/>
      <c r="L87" s="232"/>
      <c r="M87" s="233"/>
      <c r="N87" s="234"/>
      <c r="O87" s="234"/>
      <c r="P87" s="234"/>
      <c r="Q87" s="234"/>
      <c r="R87" s="234"/>
      <c r="S87" s="234"/>
      <c r="T87" s="235"/>
      <c r="U87" s="13"/>
      <c r="V87" s="13"/>
      <c r="W87" s="13"/>
      <c r="X87" s="13"/>
      <c r="Y87" s="13"/>
      <c r="Z87" s="13"/>
      <c r="AA87" s="13"/>
      <c r="AB87" s="13"/>
      <c r="AC87" s="13"/>
      <c r="AD87" s="13"/>
      <c r="AE87" s="13"/>
      <c r="AT87" s="236" t="s">
        <v>174</v>
      </c>
      <c r="AU87" s="236" t="s">
        <v>87</v>
      </c>
      <c r="AV87" s="13" t="s">
        <v>87</v>
      </c>
      <c r="AW87" s="13" t="s">
        <v>38</v>
      </c>
      <c r="AX87" s="13" t="s">
        <v>85</v>
      </c>
      <c r="AY87" s="236" t="s">
        <v>161</v>
      </c>
    </row>
    <row r="88" s="2" customFormat="1" ht="21.75" customHeight="1">
      <c r="A88" s="40"/>
      <c r="B88" s="41"/>
      <c r="C88" s="206" t="s">
        <v>87</v>
      </c>
      <c r="D88" s="206" t="s">
        <v>163</v>
      </c>
      <c r="E88" s="207" t="s">
        <v>2387</v>
      </c>
      <c r="F88" s="208" t="s">
        <v>2388</v>
      </c>
      <c r="G88" s="209" t="s">
        <v>232</v>
      </c>
      <c r="H88" s="210">
        <v>37</v>
      </c>
      <c r="I88" s="211"/>
      <c r="J88" s="212">
        <f>ROUND(I88*H88,2)</f>
        <v>0</v>
      </c>
      <c r="K88" s="208" t="s">
        <v>167</v>
      </c>
      <c r="L88" s="46"/>
      <c r="M88" s="213" t="s">
        <v>21</v>
      </c>
      <c r="N88" s="214" t="s">
        <v>48</v>
      </c>
      <c r="O88" s="86"/>
      <c r="P88" s="215">
        <f>O88*H88</f>
        <v>0</v>
      </c>
      <c r="Q88" s="215">
        <v>0</v>
      </c>
      <c r="R88" s="215">
        <f>Q88*H88</f>
        <v>0</v>
      </c>
      <c r="S88" s="215">
        <v>0</v>
      </c>
      <c r="T88" s="216">
        <f>S88*H88</f>
        <v>0</v>
      </c>
      <c r="U88" s="40"/>
      <c r="V88" s="40"/>
      <c r="W88" s="40"/>
      <c r="X88" s="40"/>
      <c r="Y88" s="40"/>
      <c r="Z88" s="40"/>
      <c r="AA88" s="40"/>
      <c r="AB88" s="40"/>
      <c r="AC88" s="40"/>
      <c r="AD88" s="40"/>
      <c r="AE88" s="40"/>
      <c r="AR88" s="217" t="s">
        <v>168</v>
      </c>
      <c r="AT88" s="217" t="s">
        <v>163</v>
      </c>
      <c r="AU88" s="217" t="s">
        <v>87</v>
      </c>
      <c r="AY88" s="19" t="s">
        <v>161</v>
      </c>
      <c r="BE88" s="218">
        <f>IF(N88="základní",J88,0)</f>
        <v>0</v>
      </c>
      <c r="BF88" s="218">
        <f>IF(N88="snížená",J88,0)</f>
        <v>0</v>
      </c>
      <c r="BG88" s="218">
        <f>IF(N88="zákl. přenesená",J88,0)</f>
        <v>0</v>
      </c>
      <c r="BH88" s="218">
        <f>IF(N88="sníž. přenesená",J88,0)</f>
        <v>0</v>
      </c>
      <c r="BI88" s="218">
        <f>IF(N88="nulová",J88,0)</f>
        <v>0</v>
      </c>
      <c r="BJ88" s="19" t="s">
        <v>85</v>
      </c>
      <c r="BK88" s="218">
        <f>ROUND(I88*H88,2)</f>
        <v>0</v>
      </c>
      <c r="BL88" s="19" t="s">
        <v>168</v>
      </c>
      <c r="BM88" s="217" t="s">
        <v>2389</v>
      </c>
    </row>
    <row r="89" s="2" customFormat="1">
      <c r="A89" s="40"/>
      <c r="B89" s="41"/>
      <c r="C89" s="42"/>
      <c r="D89" s="219" t="s">
        <v>170</v>
      </c>
      <c r="E89" s="42"/>
      <c r="F89" s="220" t="s">
        <v>2390</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170</v>
      </c>
      <c r="AU89" s="19" t="s">
        <v>87</v>
      </c>
    </row>
    <row r="90" s="2" customFormat="1">
      <c r="A90" s="40"/>
      <c r="B90" s="41"/>
      <c r="C90" s="42"/>
      <c r="D90" s="224" t="s">
        <v>172</v>
      </c>
      <c r="E90" s="42"/>
      <c r="F90" s="225" t="s">
        <v>2385</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172</v>
      </c>
      <c r="AU90" s="19" t="s">
        <v>87</v>
      </c>
    </row>
    <row r="91" s="13" customFormat="1">
      <c r="A91" s="13"/>
      <c r="B91" s="226"/>
      <c r="C91" s="227"/>
      <c r="D91" s="224" t="s">
        <v>174</v>
      </c>
      <c r="E91" s="228" t="s">
        <v>21</v>
      </c>
      <c r="F91" s="229" t="s">
        <v>2391</v>
      </c>
      <c r="G91" s="227"/>
      <c r="H91" s="230">
        <v>37</v>
      </c>
      <c r="I91" s="231"/>
      <c r="J91" s="227"/>
      <c r="K91" s="227"/>
      <c r="L91" s="232"/>
      <c r="M91" s="233"/>
      <c r="N91" s="234"/>
      <c r="O91" s="234"/>
      <c r="P91" s="234"/>
      <c r="Q91" s="234"/>
      <c r="R91" s="234"/>
      <c r="S91" s="234"/>
      <c r="T91" s="235"/>
      <c r="U91" s="13"/>
      <c r="V91" s="13"/>
      <c r="W91" s="13"/>
      <c r="X91" s="13"/>
      <c r="Y91" s="13"/>
      <c r="Z91" s="13"/>
      <c r="AA91" s="13"/>
      <c r="AB91" s="13"/>
      <c r="AC91" s="13"/>
      <c r="AD91" s="13"/>
      <c r="AE91" s="13"/>
      <c r="AT91" s="236" t="s">
        <v>174</v>
      </c>
      <c r="AU91" s="236" t="s">
        <v>87</v>
      </c>
      <c r="AV91" s="13" t="s">
        <v>87</v>
      </c>
      <c r="AW91" s="13" t="s">
        <v>38</v>
      </c>
      <c r="AX91" s="13" t="s">
        <v>85</v>
      </c>
      <c r="AY91" s="236" t="s">
        <v>161</v>
      </c>
    </row>
    <row r="92" s="2" customFormat="1" ht="21.75" customHeight="1">
      <c r="A92" s="40"/>
      <c r="B92" s="41"/>
      <c r="C92" s="206" t="s">
        <v>185</v>
      </c>
      <c r="D92" s="206" t="s">
        <v>163</v>
      </c>
      <c r="E92" s="207" t="s">
        <v>2392</v>
      </c>
      <c r="F92" s="208" t="s">
        <v>2393</v>
      </c>
      <c r="G92" s="209" t="s">
        <v>232</v>
      </c>
      <c r="H92" s="210">
        <v>1</v>
      </c>
      <c r="I92" s="211"/>
      <c r="J92" s="212">
        <f>ROUND(I92*H92,2)</f>
        <v>0</v>
      </c>
      <c r="K92" s="208" t="s">
        <v>167</v>
      </c>
      <c r="L92" s="46"/>
      <c r="M92" s="213" t="s">
        <v>21</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168</v>
      </c>
      <c r="AT92" s="217" t="s">
        <v>163</v>
      </c>
      <c r="AU92" s="217" t="s">
        <v>87</v>
      </c>
      <c r="AY92" s="19" t="s">
        <v>161</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168</v>
      </c>
      <c r="BM92" s="217" t="s">
        <v>2394</v>
      </c>
    </row>
    <row r="93" s="2" customFormat="1">
      <c r="A93" s="40"/>
      <c r="B93" s="41"/>
      <c r="C93" s="42"/>
      <c r="D93" s="219" t="s">
        <v>170</v>
      </c>
      <c r="E93" s="42"/>
      <c r="F93" s="220" t="s">
        <v>2395</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170</v>
      </c>
      <c r="AU93" s="19" t="s">
        <v>87</v>
      </c>
    </row>
    <row r="94" s="2" customFormat="1">
      <c r="A94" s="40"/>
      <c r="B94" s="41"/>
      <c r="C94" s="42"/>
      <c r="D94" s="224" t="s">
        <v>172</v>
      </c>
      <c r="E94" s="42"/>
      <c r="F94" s="225" t="s">
        <v>2385</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172</v>
      </c>
      <c r="AU94" s="19" t="s">
        <v>87</v>
      </c>
    </row>
    <row r="95" s="13" customFormat="1">
      <c r="A95" s="13"/>
      <c r="B95" s="226"/>
      <c r="C95" s="227"/>
      <c r="D95" s="224" t="s">
        <v>174</v>
      </c>
      <c r="E95" s="228" t="s">
        <v>21</v>
      </c>
      <c r="F95" s="229" t="s">
        <v>2396</v>
      </c>
      <c r="G95" s="227"/>
      <c r="H95" s="230">
        <v>1</v>
      </c>
      <c r="I95" s="231"/>
      <c r="J95" s="227"/>
      <c r="K95" s="227"/>
      <c r="L95" s="232"/>
      <c r="M95" s="233"/>
      <c r="N95" s="234"/>
      <c r="O95" s="234"/>
      <c r="P95" s="234"/>
      <c r="Q95" s="234"/>
      <c r="R95" s="234"/>
      <c r="S95" s="234"/>
      <c r="T95" s="235"/>
      <c r="U95" s="13"/>
      <c r="V95" s="13"/>
      <c r="W95" s="13"/>
      <c r="X95" s="13"/>
      <c r="Y95" s="13"/>
      <c r="Z95" s="13"/>
      <c r="AA95" s="13"/>
      <c r="AB95" s="13"/>
      <c r="AC95" s="13"/>
      <c r="AD95" s="13"/>
      <c r="AE95" s="13"/>
      <c r="AT95" s="236" t="s">
        <v>174</v>
      </c>
      <c r="AU95" s="236" t="s">
        <v>87</v>
      </c>
      <c r="AV95" s="13" t="s">
        <v>87</v>
      </c>
      <c r="AW95" s="13" t="s">
        <v>38</v>
      </c>
      <c r="AX95" s="13" t="s">
        <v>85</v>
      </c>
      <c r="AY95" s="236" t="s">
        <v>161</v>
      </c>
    </row>
    <row r="96" s="2" customFormat="1" ht="16.5" customHeight="1">
      <c r="A96" s="40"/>
      <c r="B96" s="41"/>
      <c r="C96" s="206" t="s">
        <v>168</v>
      </c>
      <c r="D96" s="206" t="s">
        <v>163</v>
      </c>
      <c r="E96" s="207" t="s">
        <v>2397</v>
      </c>
      <c r="F96" s="208" t="s">
        <v>2398</v>
      </c>
      <c r="G96" s="209" t="s">
        <v>232</v>
      </c>
      <c r="H96" s="210">
        <v>95</v>
      </c>
      <c r="I96" s="211"/>
      <c r="J96" s="212">
        <f>ROUND(I96*H96,2)</f>
        <v>0</v>
      </c>
      <c r="K96" s="208" t="s">
        <v>167</v>
      </c>
      <c r="L96" s="46"/>
      <c r="M96" s="213" t="s">
        <v>21</v>
      </c>
      <c r="N96" s="214" t="s">
        <v>48</v>
      </c>
      <c r="O96" s="86"/>
      <c r="P96" s="215">
        <f>O96*H96</f>
        <v>0</v>
      </c>
      <c r="Q96" s="215">
        <v>0</v>
      </c>
      <c r="R96" s="215">
        <f>Q96*H96</f>
        <v>0</v>
      </c>
      <c r="S96" s="215">
        <v>0</v>
      </c>
      <c r="T96" s="216">
        <f>S96*H96</f>
        <v>0</v>
      </c>
      <c r="U96" s="40"/>
      <c r="V96" s="40"/>
      <c r="W96" s="40"/>
      <c r="X96" s="40"/>
      <c r="Y96" s="40"/>
      <c r="Z96" s="40"/>
      <c r="AA96" s="40"/>
      <c r="AB96" s="40"/>
      <c r="AC96" s="40"/>
      <c r="AD96" s="40"/>
      <c r="AE96" s="40"/>
      <c r="AR96" s="217" t="s">
        <v>168</v>
      </c>
      <c r="AT96" s="217" t="s">
        <v>163</v>
      </c>
      <c r="AU96" s="217" t="s">
        <v>87</v>
      </c>
      <c r="AY96" s="19" t="s">
        <v>161</v>
      </c>
      <c r="BE96" s="218">
        <f>IF(N96="základní",J96,0)</f>
        <v>0</v>
      </c>
      <c r="BF96" s="218">
        <f>IF(N96="snížená",J96,0)</f>
        <v>0</v>
      </c>
      <c r="BG96" s="218">
        <f>IF(N96="zákl. přenesená",J96,0)</f>
        <v>0</v>
      </c>
      <c r="BH96" s="218">
        <f>IF(N96="sníž. přenesená",J96,0)</f>
        <v>0</v>
      </c>
      <c r="BI96" s="218">
        <f>IF(N96="nulová",J96,0)</f>
        <v>0</v>
      </c>
      <c r="BJ96" s="19" t="s">
        <v>85</v>
      </c>
      <c r="BK96" s="218">
        <f>ROUND(I96*H96,2)</f>
        <v>0</v>
      </c>
      <c r="BL96" s="19" t="s">
        <v>168</v>
      </c>
      <c r="BM96" s="217" t="s">
        <v>2399</v>
      </c>
    </row>
    <row r="97" s="2" customFormat="1">
      <c r="A97" s="40"/>
      <c r="B97" s="41"/>
      <c r="C97" s="42"/>
      <c r="D97" s="219" t="s">
        <v>170</v>
      </c>
      <c r="E97" s="42"/>
      <c r="F97" s="220" t="s">
        <v>2400</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170</v>
      </c>
      <c r="AU97" s="19" t="s">
        <v>87</v>
      </c>
    </row>
    <row r="98" s="2" customFormat="1">
      <c r="A98" s="40"/>
      <c r="B98" s="41"/>
      <c r="C98" s="42"/>
      <c r="D98" s="224" t="s">
        <v>172</v>
      </c>
      <c r="E98" s="42"/>
      <c r="F98" s="225" t="s">
        <v>2401</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172</v>
      </c>
      <c r="AU98" s="19" t="s">
        <v>87</v>
      </c>
    </row>
    <row r="99" s="13" customFormat="1">
      <c r="A99" s="13"/>
      <c r="B99" s="226"/>
      <c r="C99" s="227"/>
      <c r="D99" s="224" t="s">
        <v>174</v>
      </c>
      <c r="E99" s="228" t="s">
        <v>21</v>
      </c>
      <c r="F99" s="229" t="s">
        <v>2386</v>
      </c>
      <c r="G99" s="227"/>
      <c r="H99" s="230">
        <v>95</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174</v>
      </c>
      <c r="AU99" s="236" t="s">
        <v>87</v>
      </c>
      <c r="AV99" s="13" t="s">
        <v>87</v>
      </c>
      <c r="AW99" s="13" t="s">
        <v>38</v>
      </c>
      <c r="AX99" s="13" t="s">
        <v>85</v>
      </c>
      <c r="AY99" s="236" t="s">
        <v>161</v>
      </c>
    </row>
    <row r="100" s="2" customFormat="1" ht="16.5" customHeight="1">
      <c r="A100" s="40"/>
      <c r="B100" s="41"/>
      <c r="C100" s="206" t="s">
        <v>198</v>
      </c>
      <c r="D100" s="206" t="s">
        <v>163</v>
      </c>
      <c r="E100" s="207" t="s">
        <v>2402</v>
      </c>
      <c r="F100" s="208" t="s">
        <v>2403</v>
      </c>
      <c r="G100" s="209" t="s">
        <v>232</v>
      </c>
      <c r="H100" s="210">
        <v>37</v>
      </c>
      <c r="I100" s="211"/>
      <c r="J100" s="212">
        <f>ROUND(I100*H100,2)</f>
        <v>0</v>
      </c>
      <c r="K100" s="208" t="s">
        <v>167</v>
      </c>
      <c r="L100" s="46"/>
      <c r="M100" s="213" t="s">
        <v>21</v>
      </c>
      <c r="N100" s="214"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168</v>
      </c>
      <c r="AT100" s="217" t="s">
        <v>163</v>
      </c>
      <c r="AU100" s="217" t="s">
        <v>87</v>
      </c>
      <c r="AY100" s="19" t="s">
        <v>161</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168</v>
      </c>
      <c r="BM100" s="217" t="s">
        <v>2404</v>
      </c>
    </row>
    <row r="101" s="2" customFormat="1">
      <c r="A101" s="40"/>
      <c r="B101" s="41"/>
      <c r="C101" s="42"/>
      <c r="D101" s="219" t="s">
        <v>170</v>
      </c>
      <c r="E101" s="42"/>
      <c r="F101" s="220" t="s">
        <v>2405</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170</v>
      </c>
      <c r="AU101" s="19" t="s">
        <v>87</v>
      </c>
    </row>
    <row r="102" s="2" customFormat="1">
      <c r="A102" s="40"/>
      <c r="B102" s="41"/>
      <c r="C102" s="42"/>
      <c r="D102" s="224" t="s">
        <v>172</v>
      </c>
      <c r="E102" s="42"/>
      <c r="F102" s="225" t="s">
        <v>2401</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172</v>
      </c>
      <c r="AU102" s="19" t="s">
        <v>87</v>
      </c>
    </row>
    <row r="103" s="13" customFormat="1">
      <c r="A103" s="13"/>
      <c r="B103" s="226"/>
      <c r="C103" s="227"/>
      <c r="D103" s="224" t="s">
        <v>174</v>
      </c>
      <c r="E103" s="228" t="s">
        <v>21</v>
      </c>
      <c r="F103" s="229" t="s">
        <v>2391</v>
      </c>
      <c r="G103" s="227"/>
      <c r="H103" s="230">
        <v>37</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174</v>
      </c>
      <c r="AU103" s="236" t="s">
        <v>87</v>
      </c>
      <c r="AV103" s="13" t="s">
        <v>87</v>
      </c>
      <c r="AW103" s="13" t="s">
        <v>38</v>
      </c>
      <c r="AX103" s="13" t="s">
        <v>85</v>
      </c>
      <c r="AY103" s="236" t="s">
        <v>161</v>
      </c>
    </row>
    <row r="104" s="2" customFormat="1" ht="16.5" customHeight="1">
      <c r="A104" s="40"/>
      <c r="B104" s="41"/>
      <c r="C104" s="206" t="s">
        <v>216</v>
      </c>
      <c r="D104" s="206" t="s">
        <v>163</v>
      </c>
      <c r="E104" s="207" t="s">
        <v>2406</v>
      </c>
      <c r="F104" s="208" t="s">
        <v>2407</v>
      </c>
      <c r="G104" s="209" t="s">
        <v>232</v>
      </c>
      <c r="H104" s="210">
        <v>1</v>
      </c>
      <c r="I104" s="211"/>
      <c r="J104" s="212">
        <f>ROUND(I104*H104,2)</f>
        <v>0</v>
      </c>
      <c r="K104" s="208" t="s">
        <v>167</v>
      </c>
      <c r="L104" s="46"/>
      <c r="M104" s="213" t="s">
        <v>21</v>
      </c>
      <c r="N104" s="214" t="s">
        <v>48</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168</v>
      </c>
      <c r="AT104" s="217" t="s">
        <v>163</v>
      </c>
      <c r="AU104" s="217" t="s">
        <v>87</v>
      </c>
      <c r="AY104" s="19" t="s">
        <v>161</v>
      </c>
      <c r="BE104" s="218">
        <f>IF(N104="základní",J104,0)</f>
        <v>0</v>
      </c>
      <c r="BF104" s="218">
        <f>IF(N104="snížená",J104,0)</f>
        <v>0</v>
      </c>
      <c r="BG104" s="218">
        <f>IF(N104="zákl. přenesená",J104,0)</f>
        <v>0</v>
      </c>
      <c r="BH104" s="218">
        <f>IF(N104="sníž. přenesená",J104,0)</f>
        <v>0</v>
      </c>
      <c r="BI104" s="218">
        <f>IF(N104="nulová",J104,0)</f>
        <v>0</v>
      </c>
      <c r="BJ104" s="19" t="s">
        <v>85</v>
      </c>
      <c r="BK104" s="218">
        <f>ROUND(I104*H104,2)</f>
        <v>0</v>
      </c>
      <c r="BL104" s="19" t="s">
        <v>168</v>
      </c>
      <c r="BM104" s="217" t="s">
        <v>2408</v>
      </c>
    </row>
    <row r="105" s="2" customFormat="1">
      <c r="A105" s="40"/>
      <c r="B105" s="41"/>
      <c r="C105" s="42"/>
      <c r="D105" s="219" t="s">
        <v>170</v>
      </c>
      <c r="E105" s="42"/>
      <c r="F105" s="220" t="s">
        <v>2409</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170</v>
      </c>
      <c r="AU105" s="19" t="s">
        <v>87</v>
      </c>
    </row>
    <row r="106" s="2" customFormat="1">
      <c r="A106" s="40"/>
      <c r="B106" s="41"/>
      <c r="C106" s="42"/>
      <c r="D106" s="224" t="s">
        <v>172</v>
      </c>
      <c r="E106" s="42"/>
      <c r="F106" s="225" t="s">
        <v>2401</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172</v>
      </c>
      <c r="AU106" s="19" t="s">
        <v>87</v>
      </c>
    </row>
    <row r="107" s="13" customFormat="1">
      <c r="A107" s="13"/>
      <c r="B107" s="226"/>
      <c r="C107" s="227"/>
      <c r="D107" s="224" t="s">
        <v>174</v>
      </c>
      <c r="E107" s="228" t="s">
        <v>21</v>
      </c>
      <c r="F107" s="229" t="s">
        <v>2396</v>
      </c>
      <c r="G107" s="227"/>
      <c r="H107" s="230">
        <v>1</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174</v>
      </c>
      <c r="AU107" s="236" t="s">
        <v>87</v>
      </c>
      <c r="AV107" s="13" t="s">
        <v>87</v>
      </c>
      <c r="AW107" s="13" t="s">
        <v>38</v>
      </c>
      <c r="AX107" s="13" t="s">
        <v>85</v>
      </c>
      <c r="AY107" s="236" t="s">
        <v>161</v>
      </c>
    </row>
    <row r="108" s="2" customFormat="1" ht="24.15" customHeight="1">
      <c r="A108" s="40"/>
      <c r="B108" s="41"/>
      <c r="C108" s="206" t="s">
        <v>221</v>
      </c>
      <c r="D108" s="206" t="s">
        <v>163</v>
      </c>
      <c r="E108" s="207" t="s">
        <v>2410</v>
      </c>
      <c r="F108" s="208" t="s">
        <v>2411</v>
      </c>
      <c r="G108" s="209" t="s">
        <v>232</v>
      </c>
      <c r="H108" s="210">
        <v>95</v>
      </c>
      <c r="I108" s="211"/>
      <c r="J108" s="212">
        <f>ROUND(I108*H108,2)</f>
        <v>0</v>
      </c>
      <c r="K108" s="208" t="s">
        <v>167</v>
      </c>
      <c r="L108" s="46"/>
      <c r="M108" s="213" t="s">
        <v>21</v>
      </c>
      <c r="N108" s="214" t="s">
        <v>48</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168</v>
      </c>
      <c r="AT108" s="217" t="s">
        <v>163</v>
      </c>
      <c r="AU108" s="217" t="s">
        <v>87</v>
      </c>
      <c r="AY108" s="19" t="s">
        <v>161</v>
      </c>
      <c r="BE108" s="218">
        <f>IF(N108="základní",J108,0)</f>
        <v>0</v>
      </c>
      <c r="BF108" s="218">
        <f>IF(N108="snížená",J108,0)</f>
        <v>0</v>
      </c>
      <c r="BG108" s="218">
        <f>IF(N108="zákl. přenesená",J108,0)</f>
        <v>0</v>
      </c>
      <c r="BH108" s="218">
        <f>IF(N108="sníž. přenesená",J108,0)</f>
        <v>0</v>
      </c>
      <c r="BI108" s="218">
        <f>IF(N108="nulová",J108,0)</f>
        <v>0</v>
      </c>
      <c r="BJ108" s="19" t="s">
        <v>85</v>
      </c>
      <c r="BK108" s="218">
        <f>ROUND(I108*H108,2)</f>
        <v>0</v>
      </c>
      <c r="BL108" s="19" t="s">
        <v>168</v>
      </c>
      <c r="BM108" s="217" t="s">
        <v>2412</v>
      </c>
    </row>
    <row r="109" s="2" customFormat="1">
      <c r="A109" s="40"/>
      <c r="B109" s="41"/>
      <c r="C109" s="42"/>
      <c r="D109" s="219" t="s">
        <v>170</v>
      </c>
      <c r="E109" s="42"/>
      <c r="F109" s="220" t="s">
        <v>2413</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170</v>
      </c>
      <c r="AU109" s="19" t="s">
        <v>87</v>
      </c>
    </row>
    <row r="110" s="2" customFormat="1">
      <c r="A110" s="40"/>
      <c r="B110" s="41"/>
      <c r="C110" s="42"/>
      <c r="D110" s="224" t="s">
        <v>172</v>
      </c>
      <c r="E110" s="42"/>
      <c r="F110" s="225" t="s">
        <v>2414</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172</v>
      </c>
      <c r="AU110" s="19" t="s">
        <v>87</v>
      </c>
    </row>
    <row r="111" s="2" customFormat="1">
      <c r="A111" s="40"/>
      <c r="B111" s="41"/>
      <c r="C111" s="42"/>
      <c r="D111" s="224" t="s">
        <v>183</v>
      </c>
      <c r="E111" s="42"/>
      <c r="F111" s="225" t="s">
        <v>2415</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183</v>
      </c>
      <c r="AU111" s="19" t="s">
        <v>87</v>
      </c>
    </row>
    <row r="112" s="13" customFormat="1">
      <c r="A112" s="13"/>
      <c r="B112" s="226"/>
      <c r="C112" s="227"/>
      <c r="D112" s="224" t="s">
        <v>174</v>
      </c>
      <c r="E112" s="228" t="s">
        <v>21</v>
      </c>
      <c r="F112" s="229" t="s">
        <v>2386</v>
      </c>
      <c r="G112" s="227"/>
      <c r="H112" s="230">
        <v>95</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174</v>
      </c>
      <c r="AU112" s="236" t="s">
        <v>87</v>
      </c>
      <c r="AV112" s="13" t="s">
        <v>87</v>
      </c>
      <c r="AW112" s="13" t="s">
        <v>38</v>
      </c>
      <c r="AX112" s="13" t="s">
        <v>85</v>
      </c>
      <c r="AY112" s="236" t="s">
        <v>161</v>
      </c>
    </row>
    <row r="113" s="2" customFormat="1" ht="24.15" customHeight="1">
      <c r="A113" s="40"/>
      <c r="B113" s="41"/>
      <c r="C113" s="206" t="s">
        <v>181</v>
      </c>
      <c r="D113" s="206" t="s">
        <v>163</v>
      </c>
      <c r="E113" s="207" t="s">
        <v>2416</v>
      </c>
      <c r="F113" s="208" t="s">
        <v>2417</v>
      </c>
      <c r="G113" s="209" t="s">
        <v>232</v>
      </c>
      <c r="H113" s="210">
        <v>37</v>
      </c>
      <c r="I113" s="211"/>
      <c r="J113" s="212">
        <f>ROUND(I113*H113,2)</f>
        <v>0</v>
      </c>
      <c r="K113" s="208" t="s">
        <v>167</v>
      </c>
      <c r="L113" s="46"/>
      <c r="M113" s="213" t="s">
        <v>21</v>
      </c>
      <c r="N113" s="214" t="s">
        <v>48</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168</v>
      </c>
      <c r="AT113" s="217" t="s">
        <v>163</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168</v>
      </c>
      <c r="BM113" s="217" t="s">
        <v>2418</v>
      </c>
    </row>
    <row r="114" s="2" customFormat="1">
      <c r="A114" s="40"/>
      <c r="B114" s="41"/>
      <c r="C114" s="42"/>
      <c r="D114" s="219" t="s">
        <v>170</v>
      </c>
      <c r="E114" s="42"/>
      <c r="F114" s="220" t="s">
        <v>2419</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170</v>
      </c>
      <c r="AU114" s="19" t="s">
        <v>87</v>
      </c>
    </row>
    <row r="115" s="2" customFormat="1">
      <c r="A115" s="40"/>
      <c r="B115" s="41"/>
      <c r="C115" s="42"/>
      <c r="D115" s="224" t="s">
        <v>172</v>
      </c>
      <c r="E115" s="42"/>
      <c r="F115" s="225" t="s">
        <v>2414</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172</v>
      </c>
      <c r="AU115" s="19" t="s">
        <v>87</v>
      </c>
    </row>
    <row r="116" s="13" customFormat="1">
      <c r="A116" s="13"/>
      <c r="B116" s="226"/>
      <c r="C116" s="227"/>
      <c r="D116" s="224" t="s">
        <v>174</v>
      </c>
      <c r="E116" s="228" t="s">
        <v>21</v>
      </c>
      <c r="F116" s="229" t="s">
        <v>2391</v>
      </c>
      <c r="G116" s="227"/>
      <c r="H116" s="230">
        <v>37</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174</v>
      </c>
      <c r="AU116" s="236" t="s">
        <v>87</v>
      </c>
      <c r="AV116" s="13" t="s">
        <v>87</v>
      </c>
      <c r="AW116" s="13" t="s">
        <v>38</v>
      </c>
      <c r="AX116" s="13" t="s">
        <v>85</v>
      </c>
      <c r="AY116" s="236" t="s">
        <v>161</v>
      </c>
    </row>
    <row r="117" s="2" customFormat="1" ht="24.15" customHeight="1">
      <c r="A117" s="40"/>
      <c r="B117" s="41"/>
      <c r="C117" s="206" t="s">
        <v>229</v>
      </c>
      <c r="D117" s="206" t="s">
        <v>163</v>
      </c>
      <c r="E117" s="207" t="s">
        <v>2420</v>
      </c>
      <c r="F117" s="208" t="s">
        <v>2421</v>
      </c>
      <c r="G117" s="209" t="s">
        <v>232</v>
      </c>
      <c r="H117" s="210">
        <v>1</v>
      </c>
      <c r="I117" s="211"/>
      <c r="J117" s="212">
        <f>ROUND(I117*H117,2)</f>
        <v>0</v>
      </c>
      <c r="K117" s="208" t="s">
        <v>167</v>
      </c>
      <c r="L117" s="46"/>
      <c r="M117" s="213" t="s">
        <v>21</v>
      </c>
      <c r="N117" s="214" t="s">
        <v>48</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168</v>
      </c>
      <c r="AT117" s="217" t="s">
        <v>163</v>
      </c>
      <c r="AU117" s="217" t="s">
        <v>87</v>
      </c>
      <c r="AY117" s="19" t="s">
        <v>161</v>
      </c>
      <c r="BE117" s="218">
        <f>IF(N117="základní",J117,0)</f>
        <v>0</v>
      </c>
      <c r="BF117" s="218">
        <f>IF(N117="snížená",J117,0)</f>
        <v>0</v>
      </c>
      <c r="BG117" s="218">
        <f>IF(N117="zákl. přenesená",J117,0)</f>
        <v>0</v>
      </c>
      <c r="BH117" s="218">
        <f>IF(N117="sníž. přenesená",J117,0)</f>
        <v>0</v>
      </c>
      <c r="BI117" s="218">
        <f>IF(N117="nulová",J117,0)</f>
        <v>0</v>
      </c>
      <c r="BJ117" s="19" t="s">
        <v>85</v>
      </c>
      <c r="BK117" s="218">
        <f>ROUND(I117*H117,2)</f>
        <v>0</v>
      </c>
      <c r="BL117" s="19" t="s">
        <v>168</v>
      </c>
      <c r="BM117" s="217" t="s">
        <v>2422</v>
      </c>
    </row>
    <row r="118" s="2" customFormat="1">
      <c r="A118" s="40"/>
      <c r="B118" s="41"/>
      <c r="C118" s="42"/>
      <c r="D118" s="219" t="s">
        <v>170</v>
      </c>
      <c r="E118" s="42"/>
      <c r="F118" s="220" t="s">
        <v>2423</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170</v>
      </c>
      <c r="AU118" s="19" t="s">
        <v>87</v>
      </c>
    </row>
    <row r="119" s="2" customFormat="1">
      <c r="A119" s="40"/>
      <c r="B119" s="41"/>
      <c r="C119" s="42"/>
      <c r="D119" s="224" t="s">
        <v>172</v>
      </c>
      <c r="E119" s="42"/>
      <c r="F119" s="225" t="s">
        <v>2414</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172</v>
      </c>
      <c r="AU119" s="19" t="s">
        <v>87</v>
      </c>
    </row>
    <row r="120" s="13" customFormat="1">
      <c r="A120" s="13"/>
      <c r="B120" s="226"/>
      <c r="C120" s="227"/>
      <c r="D120" s="224" t="s">
        <v>174</v>
      </c>
      <c r="E120" s="228" t="s">
        <v>21</v>
      </c>
      <c r="F120" s="229" t="s">
        <v>2396</v>
      </c>
      <c r="G120" s="227"/>
      <c r="H120" s="230">
        <v>1</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174</v>
      </c>
      <c r="AU120" s="236" t="s">
        <v>87</v>
      </c>
      <c r="AV120" s="13" t="s">
        <v>87</v>
      </c>
      <c r="AW120" s="13" t="s">
        <v>38</v>
      </c>
      <c r="AX120" s="13" t="s">
        <v>85</v>
      </c>
      <c r="AY120" s="236" t="s">
        <v>161</v>
      </c>
    </row>
    <row r="121" s="2" customFormat="1" ht="24.15" customHeight="1">
      <c r="A121" s="40"/>
      <c r="B121" s="41"/>
      <c r="C121" s="206" t="s">
        <v>235</v>
      </c>
      <c r="D121" s="206" t="s">
        <v>163</v>
      </c>
      <c r="E121" s="207" t="s">
        <v>2424</v>
      </c>
      <c r="F121" s="208" t="s">
        <v>2425</v>
      </c>
      <c r="G121" s="209" t="s">
        <v>232</v>
      </c>
      <c r="H121" s="210">
        <v>1</v>
      </c>
      <c r="I121" s="211"/>
      <c r="J121" s="212">
        <f>ROUND(I121*H121,2)</f>
        <v>0</v>
      </c>
      <c r="K121" s="208" t="s">
        <v>167</v>
      </c>
      <c r="L121" s="46"/>
      <c r="M121" s="213" t="s">
        <v>21</v>
      </c>
      <c r="N121" s="214"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168</v>
      </c>
      <c r="AT121" s="217" t="s">
        <v>163</v>
      </c>
      <c r="AU121" s="217" t="s">
        <v>87</v>
      </c>
      <c r="AY121" s="19" t="s">
        <v>161</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168</v>
      </c>
      <c r="BM121" s="217" t="s">
        <v>2426</v>
      </c>
    </row>
    <row r="122" s="2" customFormat="1">
      <c r="A122" s="40"/>
      <c r="B122" s="41"/>
      <c r="C122" s="42"/>
      <c r="D122" s="219" t="s">
        <v>170</v>
      </c>
      <c r="E122" s="42"/>
      <c r="F122" s="220" t="s">
        <v>2427</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170</v>
      </c>
      <c r="AU122" s="19" t="s">
        <v>87</v>
      </c>
    </row>
    <row r="123" s="2" customFormat="1">
      <c r="A123" s="40"/>
      <c r="B123" s="41"/>
      <c r="C123" s="42"/>
      <c r="D123" s="224" t="s">
        <v>172</v>
      </c>
      <c r="E123" s="42"/>
      <c r="F123" s="225" t="s">
        <v>2428</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172</v>
      </c>
      <c r="AU123" s="19" t="s">
        <v>87</v>
      </c>
    </row>
    <row r="124" s="13" customFormat="1">
      <c r="A124" s="13"/>
      <c r="B124" s="226"/>
      <c r="C124" s="227"/>
      <c r="D124" s="224" t="s">
        <v>174</v>
      </c>
      <c r="E124" s="228" t="s">
        <v>21</v>
      </c>
      <c r="F124" s="229" t="s">
        <v>2429</v>
      </c>
      <c r="G124" s="227"/>
      <c r="H124" s="230">
        <v>1</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174</v>
      </c>
      <c r="AU124" s="236" t="s">
        <v>87</v>
      </c>
      <c r="AV124" s="13" t="s">
        <v>87</v>
      </c>
      <c r="AW124" s="13" t="s">
        <v>38</v>
      </c>
      <c r="AX124" s="13" t="s">
        <v>85</v>
      </c>
      <c r="AY124" s="236" t="s">
        <v>161</v>
      </c>
    </row>
    <row r="125" s="2" customFormat="1" ht="21.75" customHeight="1">
      <c r="A125" s="40"/>
      <c r="B125" s="41"/>
      <c r="C125" s="206" t="s">
        <v>240</v>
      </c>
      <c r="D125" s="206" t="s">
        <v>163</v>
      </c>
      <c r="E125" s="207" t="s">
        <v>2430</v>
      </c>
      <c r="F125" s="208" t="s">
        <v>2431</v>
      </c>
      <c r="G125" s="209" t="s">
        <v>488</v>
      </c>
      <c r="H125" s="210">
        <v>1</v>
      </c>
      <c r="I125" s="211"/>
      <c r="J125" s="212">
        <f>ROUND(I125*H125,2)</f>
        <v>0</v>
      </c>
      <c r="K125" s="208" t="s">
        <v>21</v>
      </c>
      <c r="L125" s="46"/>
      <c r="M125" s="277" t="s">
        <v>21</v>
      </c>
      <c r="N125" s="278" t="s">
        <v>48</v>
      </c>
      <c r="O125" s="271"/>
      <c r="P125" s="272">
        <f>O125*H125</f>
        <v>0</v>
      </c>
      <c r="Q125" s="272">
        <v>0</v>
      </c>
      <c r="R125" s="272">
        <f>Q125*H125</f>
        <v>0</v>
      </c>
      <c r="S125" s="272">
        <v>0</v>
      </c>
      <c r="T125" s="273">
        <f>S125*H125</f>
        <v>0</v>
      </c>
      <c r="U125" s="40"/>
      <c r="V125" s="40"/>
      <c r="W125" s="40"/>
      <c r="X125" s="40"/>
      <c r="Y125" s="40"/>
      <c r="Z125" s="40"/>
      <c r="AA125" s="40"/>
      <c r="AB125" s="40"/>
      <c r="AC125" s="40"/>
      <c r="AD125" s="40"/>
      <c r="AE125" s="40"/>
      <c r="AR125" s="217" t="s">
        <v>168</v>
      </c>
      <c r="AT125" s="217" t="s">
        <v>163</v>
      </c>
      <c r="AU125" s="217" t="s">
        <v>87</v>
      </c>
      <c r="AY125" s="19" t="s">
        <v>161</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168</v>
      </c>
      <c r="BM125" s="217" t="s">
        <v>2432</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E/QZBSOzZp2CYMlnmifl0ElVldfy3LBtvm1v4p6LhwPrUIiVFbu0ilPmS47fEu4FT1AlRELIBnxEYLeLjo21dw==" hashValue="GejJKWNETHV0MUPxtxFdLjcKaX7VE9xCM/2/s+XABUYw8CuIw54Scw5vXqYY4TPPNC48pZGSoU3B+EzB95CPuA==" algorithmName="SHA-512" password="CC35"/>
  <autoFilter ref="C80:K125"/>
  <mergeCells count="9">
    <mergeCell ref="E7:H7"/>
    <mergeCell ref="E9:H9"/>
    <mergeCell ref="E18:H18"/>
    <mergeCell ref="E27:H27"/>
    <mergeCell ref="E48:H48"/>
    <mergeCell ref="E50:H50"/>
    <mergeCell ref="E71:H71"/>
    <mergeCell ref="E73:H73"/>
    <mergeCell ref="L2:V2"/>
  </mergeCells>
  <hyperlinks>
    <hyperlink ref="F85" r:id="rId1" display="https://podminky.urs.cz/item/CS_URS_2025_01/112101101"/>
    <hyperlink ref="F89" r:id="rId2" display="https://podminky.urs.cz/item/CS_URS_2025_01/112101102"/>
    <hyperlink ref="F93" r:id="rId3" display="https://podminky.urs.cz/item/CS_URS_2025_01/112101104"/>
    <hyperlink ref="F97" r:id="rId4" display="https://podminky.urs.cz/item/CS_URS_2025_01/112251101"/>
    <hyperlink ref="F101" r:id="rId5" display="https://podminky.urs.cz/item/CS_URS_2025_01/112251102"/>
    <hyperlink ref="F105" r:id="rId6" display="https://podminky.urs.cz/item/CS_URS_2025_01/112251104"/>
    <hyperlink ref="F109" r:id="rId7" display="https://podminky.urs.cz/item/CS_URS_2025_01/162201411"/>
    <hyperlink ref="F114" r:id="rId8" display="https://podminky.urs.cz/item/CS_URS_2025_01/162201412"/>
    <hyperlink ref="F118" r:id="rId9" display="https://podminky.urs.cz/item/CS_URS_2025_01/162201414"/>
    <hyperlink ref="F122" r:id="rId10" display="https://podminky.urs.cz/item/CS_URS_2025_01/174251201"/>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30"/>
      <c r="C3" s="131"/>
      <c r="D3" s="131"/>
      <c r="E3" s="131"/>
      <c r="F3" s="131"/>
      <c r="G3" s="131"/>
      <c r="H3" s="131"/>
      <c r="I3" s="131"/>
      <c r="J3" s="131"/>
      <c r="K3" s="131"/>
      <c r="L3" s="22"/>
      <c r="AT3" s="19" t="s">
        <v>87</v>
      </c>
    </row>
    <row r="4" s="1" customFormat="1" ht="24.96" customHeight="1">
      <c r="B4" s="22"/>
      <c r="D4" s="132" t="s">
        <v>127</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Jez Šargoun, Malá Voda - rekonstrukce</v>
      </c>
      <c r="F7" s="134"/>
      <c r="G7" s="134"/>
      <c r="H7" s="134"/>
      <c r="L7" s="22"/>
    </row>
    <row r="8" s="2" customFormat="1" ht="12" customHeight="1">
      <c r="A8" s="40"/>
      <c r="B8" s="46"/>
      <c r="C8" s="40"/>
      <c r="D8" s="134" t="s">
        <v>128</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2433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21</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14. 4. 2021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26</v>
      </c>
      <c r="E14" s="40"/>
      <c r="F14" s="40"/>
      <c r="G14" s="40"/>
      <c r="H14" s="40"/>
      <c r="I14" s="134" t="s">
        <v>27</v>
      </c>
      <c r="J14" s="138" t="s">
        <v>28</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29</v>
      </c>
      <c r="F15" s="40"/>
      <c r="G15" s="40"/>
      <c r="H15" s="40"/>
      <c r="I15" s="134" t="s">
        <v>30</v>
      </c>
      <c r="J15" s="138" t="s">
        <v>31</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32</v>
      </c>
      <c r="E17" s="40"/>
      <c r="F17" s="40"/>
      <c r="G17" s="40"/>
      <c r="H17" s="40"/>
      <c r="I17" s="134" t="s">
        <v>27</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30</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34</v>
      </c>
      <c r="E20" s="40"/>
      <c r="F20" s="40"/>
      <c r="G20" s="40"/>
      <c r="H20" s="40"/>
      <c r="I20" s="134" t="s">
        <v>27</v>
      </c>
      <c r="J20" s="138" t="s">
        <v>35</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36</v>
      </c>
      <c r="F21" s="40"/>
      <c r="G21" s="40"/>
      <c r="H21" s="40"/>
      <c r="I21" s="134" t="s">
        <v>30</v>
      </c>
      <c r="J21" s="138" t="s">
        <v>37</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39</v>
      </c>
      <c r="E23" s="40"/>
      <c r="F23" s="40"/>
      <c r="G23" s="40"/>
      <c r="H23" s="40"/>
      <c r="I23" s="134" t="s">
        <v>27</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30</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41</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21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43</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45</v>
      </c>
      <c r="G32" s="40"/>
      <c r="H32" s="40"/>
      <c r="I32" s="147" t="s">
        <v>44</v>
      </c>
      <c r="J32" s="147" t="s">
        <v>46</v>
      </c>
      <c r="K32" s="40"/>
      <c r="L32" s="136"/>
      <c r="S32" s="40"/>
      <c r="T32" s="40"/>
      <c r="U32" s="40"/>
      <c r="V32" s="40"/>
      <c r="W32" s="40"/>
      <c r="X32" s="40"/>
      <c r="Y32" s="40"/>
      <c r="Z32" s="40"/>
      <c r="AA32" s="40"/>
      <c r="AB32" s="40"/>
      <c r="AC32" s="40"/>
      <c r="AD32" s="40"/>
      <c r="AE32" s="40"/>
    </row>
    <row r="33" s="2" customFormat="1" ht="14.4" customHeight="1">
      <c r="A33" s="40"/>
      <c r="B33" s="46"/>
      <c r="C33" s="40"/>
      <c r="D33" s="148" t="s">
        <v>47</v>
      </c>
      <c r="E33" s="134" t="s">
        <v>48</v>
      </c>
      <c r="F33" s="149">
        <f>ROUND((SUM(BE86:BE129)),  2)</f>
        <v>0</v>
      </c>
      <c r="G33" s="40"/>
      <c r="H33" s="40"/>
      <c r="I33" s="150">
        <v>0.20999999999999999</v>
      </c>
      <c r="J33" s="149">
        <f>ROUND(((SUM(BE86:BE129))*I33),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49</v>
      </c>
      <c r="F34" s="149">
        <f>ROUND((SUM(BF86:BF129)),  2)</f>
        <v>0</v>
      </c>
      <c r="G34" s="40"/>
      <c r="H34" s="40"/>
      <c r="I34" s="150">
        <v>0.12</v>
      </c>
      <c r="J34" s="149">
        <f>ROUND(((SUM(BF86:BF129))*I34),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50</v>
      </c>
      <c r="F35" s="149">
        <f>ROUND((SUM(BG86:BG129)),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51</v>
      </c>
      <c r="F36" s="149">
        <f>ROUND((SUM(BH86:BH129)),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52</v>
      </c>
      <c r="F37" s="149">
        <f>ROUND((SUM(BI86:BI129)),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53</v>
      </c>
      <c r="E39" s="153"/>
      <c r="F39" s="153"/>
      <c r="G39" s="154" t="s">
        <v>54</v>
      </c>
      <c r="H39" s="155" t="s">
        <v>55</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130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Jez Šargoun, Malá Voda - rekonstrukce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128</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U Šargounského mlýna</v>
      </c>
      <c r="G52" s="42"/>
      <c r="H52" s="42"/>
      <c r="I52" s="34" t="s">
        <v>24</v>
      </c>
      <c r="J52" s="74" t="str">
        <f>IF(J12="","",J12)</f>
        <v>14. 4. 2021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Povodí Moravy, státní podnik</v>
      </c>
      <c r="G54" s="42"/>
      <c r="H54" s="42"/>
      <c r="I54" s="34" t="s">
        <v>34</v>
      </c>
      <c r="J54" s="38" t="str">
        <f>E21</f>
        <v>HG Partner s.r.o.</v>
      </c>
      <c r="K54" s="42"/>
      <c r="L54" s="136"/>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34" t="s">
        <v>39</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131</v>
      </c>
      <c r="D57" s="164"/>
      <c r="E57" s="164"/>
      <c r="F57" s="164"/>
      <c r="G57" s="164"/>
      <c r="H57" s="164"/>
      <c r="I57" s="164"/>
      <c r="J57" s="165" t="s">
        <v>132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75</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133</v>
      </c>
    </row>
    <row r="60" s="9" customFormat="1" ht="24.96" customHeight="1">
      <c r="A60" s="9"/>
      <c r="B60" s="167"/>
      <c r="C60" s="168"/>
      <c r="D60" s="169" t="s">
        <v>2434</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2435</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2436</v>
      </c>
      <c r="E62" s="176"/>
      <c r="F62" s="176"/>
      <c r="G62" s="176"/>
      <c r="H62" s="176"/>
      <c r="I62" s="176"/>
      <c r="J62" s="177">
        <f>J99</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2437</v>
      </c>
      <c r="E63" s="176"/>
      <c r="F63" s="176"/>
      <c r="G63" s="176"/>
      <c r="H63" s="176"/>
      <c r="I63" s="176"/>
      <c r="J63" s="177">
        <f>J108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2438</v>
      </c>
      <c r="E64" s="176"/>
      <c r="F64" s="176"/>
      <c r="G64" s="176"/>
      <c r="H64" s="176"/>
      <c r="I64" s="176"/>
      <c r="J64" s="177">
        <f>J111</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2439</v>
      </c>
      <c r="E65" s="176"/>
      <c r="F65" s="176"/>
      <c r="G65" s="176"/>
      <c r="H65" s="176"/>
      <c r="I65" s="176"/>
      <c r="J65" s="177">
        <f>J118</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2440</v>
      </c>
      <c r="E66" s="176"/>
      <c r="F66" s="176"/>
      <c r="G66" s="176"/>
      <c r="H66" s="176"/>
      <c r="I66" s="176"/>
      <c r="J66" s="177">
        <f>J127</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146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Jez Šargoun, Malá Voda - rekonstrukce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128</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VON - Vedlejší a ostatní náklady</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U Šargounského mlýna</v>
      </c>
      <c r="G80" s="42"/>
      <c r="H80" s="42"/>
      <c r="I80" s="34" t="s">
        <v>24</v>
      </c>
      <c r="J80" s="74" t="str">
        <f>IF(J12="","",J12)</f>
        <v>14. 4. 2021</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Povodí Moravy, státní podnik</v>
      </c>
      <c r="G82" s="42"/>
      <c r="H82" s="42"/>
      <c r="I82" s="34" t="s">
        <v>34</v>
      </c>
      <c r="J82" s="38" t="str">
        <f>E21</f>
        <v>HG Partner s.r.o.</v>
      </c>
      <c r="K82" s="42"/>
      <c r="L82" s="136"/>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34" t="s">
        <v>39</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147</v>
      </c>
      <c r="D85" s="182" t="s">
        <v>62</v>
      </c>
      <c r="E85" s="182" t="s">
        <v>58</v>
      </c>
      <c r="F85" s="182" t="s">
        <v>59</v>
      </c>
      <c r="G85" s="182" t="s">
        <v>148</v>
      </c>
      <c r="H85" s="182" t="s">
        <v>149</v>
      </c>
      <c r="I85" s="182" t="s">
        <v>150</v>
      </c>
      <c r="J85" s="182" t="s">
        <v>132</v>
      </c>
      <c r="K85" s="183" t="s">
        <v>151</v>
      </c>
      <c r="L85" s="184"/>
      <c r="M85" s="94" t="s">
        <v>21</v>
      </c>
      <c r="N85" s="95" t="s">
        <v>47</v>
      </c>
      <c r="O85" s="95" t="s">
        <v>152</v>
      </c>
      <c r="P85" s="95" t="s">
        <v>153</v>
      </c>
      <c r="Q85" s="95" t="s">
        <v>154</v>
      </c>
      <c r="R85" s="95" t="s">
        <v>155</v>
      </c>
      <c r="S85" s="95" t="s">
        <v>156</v>
      </c>
      <c r="T85" s="96" t="s">
        <v>157</v>
      </c>
      <c r="U85" s="179"/>
      <c r="V85" s="179"/>
      <c r="W85" s="179"/>
      <c r="X85" s="179"/>
      <c r="Y85" s="179"/>
      <c r="Z85" s="179"/>
      <c r="AA85" s="179"/>
      <c r="AB85" s="179"/>
      <c r="AC85" s="179"/>
      <c r="AD85" s="179"/>
      <c r="AE85" s="179"/>
    </row>
    <row r="86" s="2" customFormat="1" ht="22.8" customHeight="1">
      <c r="A86" s="40"/>
      <c r="B86" s="41"/>
      <c r="C86" s="101" t="s">
        <v>158</v>
      </c>
      <c r="D86" s="42"/>
      <c r="E86" s="42"/>
      <c r="F86" s="42"/>
      <c r="G86" s="42"/>
      <c r="H86" s="42"/>
      <c r="I86" s="42"/>
      <c r="J86" s="185">
        <f>BK86</f>
        <v>0</v>
      </c>
      <c r="K86" s="42"/>
      <c r="L86" s="46"/>
      <c r="M86" s="97"/>
      <c r="N86" s="186"/>
      <c r="O86" s="98"/>
      <c r="P86" s="187">
        <f>P87</f>
        <v>0</v>
      </c>
      <c r="Q86" s="98"/>
      <c r="R86" s="187">
        <f>R87</f>
        <v>0</v>
      </c>
      <c r="S86" s="98"/>
      <c r="T86" s="188">
        <f>T87</f>
        <v>0</v>
      </c>
      <c r="U86" s="40"/>
      <c r="V86" s="40"/>
      <c r="W86" s="40"/>
      <c r="X86" s="40"/>
      <c r="Y86" s="40"/>
      <c r="Z86" s="40"/>
      <c r="AA86" s="40"/>
      <c r="AB86" s="40"/>
      <c r="AC86" s="40"/>
      <c r="AD86" s="40"/>
      <c r="AE86" s="40"/>
      <c r="AT86" s="19" t="s">
        <v>76</v>
      </c>
      <c r="AU86" s="19" t="s">
        <v>133</v>
      </c>
      <c r="BK86" s="189">
        <f>BK87</f>
        <v>0</v>
      </c>
    </row>
    <row r="87" s="12" customFormat="1" ht="25.92" customHeight="1">
      <c r="A87" s="12"/>
      <c r="B87" s="190"/>
      <c r="C87" s="191"/>
      <c r="D87" s="192" t="s">
        <v>76</v>
      </c>
      <c r="E87" s="193" t="s">
        <v>2441</v>
      </c>
      <c r="F87" s="193" t="s">
        <v>2442</v>
      </c>
      <c r="G87" s="191"/>
      <c r="H87" s="191"/>
      <c r="I87" s="194"/>
      <c r="J87" s="195">
        <f>BK87</f>
        <v>0</v>
      </c>
      <c r="K87" s="191"/>
      <c r="L87" s="196"/>
      <c r="M87" s="197"/>
      <c r="N87" s="198"/>
      <c r="O87" s="198"/>
      <c r="P87" s="199">
        <f>P88+P99+P108+P111+P118+P127</f>
        <v>0</v>
      </c>
      <c r="Q87" s="198"/>
      <c r="R87" s="199">
        <f>R88+R99+R108+R111+R118+R127</f>
        <v>0</v>
      </c>
      <c r="S87" s="198"/>
      <c r="T87" s="200">
        <f>T88+T99+T108+T111+T118+T127</f>
        <v>0</v>
      </c>
      <c r="U87" s="12"/>
      <c r="V87" s="12"/>
      <c r="W87" s="12"/>
      <c r="X87" s="12"/>
      <c r="Y87" s="12"/>
      <c r="Z87" s="12"/>
      <c r="AA87" s="12"/>
      <c r="AB87" s="12"/>
      <c r="AC87" s="12"/>
      <c r="AD87" s="12"/>
      <c r="AE87" s="12"/>
      <c r="AR87" s="201" t="s">
        <v>168</v>
      </c>
      <c r="AT87" s="202" t="s">
        <v>76</v>
      </c>
      <c r="AU87" s="202" t="s">
        <v>77</v>
      </c>
      <c r="AY87" s="201" t="s">
        <v>161</v>
      </c>
      <c r="BK87" s="203">
        <f>BK88+BK99+BK108+BK111+BK118+BK127</f>
        <v>0</v>
      </c>
    </row>
    <row r="88" s="12" customFormat="1" ht="22.8" customHeight="1">
      <c r="A88" s="12"/>
      <c r="B88" s="190"/>
      <c r="C88" s="191"/>
      <c r="D88" s="192" t="s">
        <v>76</v>
      </c>
      <c r="E88" s="204" t="s">
        <v>2443</v>
      </c>
      <c r="F88" s="204" t="s">
        <v>2444</v>
      </c>
      <c r="G88" s="191"/>
      <c r="H88" s="191"/>
      <c r="I88" s="194"/>
      <c r="J88" s="205">
        <f>BK88</f>
        <v>0</v>
      </c>
      <c r="K88" s="191"/>
      <c r="L88" s="196"/>
      <c r="M88" s="197"/>
      <c r="N88" s="198"/>
      <c r="O88" s="198"/>
      <c r="P88" s="199">
        <f>SUM(P89:P98)</f>
        <v>0</v>
      </c>
      <c r="Q88" s="198"/>
      <c r="R88" s="199">
        <f>SUM(R89:R98)</f>
        <v>0</v>
      </c>
      <c r="S88" s="198"/>
      <c r="T88" s="200">
        <f>SUM(T89:T98)</f>
        <v>0</v>
      </c>
      <c r="U88" s="12"/>
      <c r="V88" s="12"/>
      <c r="W88" s="12"/>
      <c r="X88" s="12"/>
      <c r="Y88" s="12"/>
      <c r="Z88" s="12"/>
      <c r="AA88" s="12"/>
      <c r="AB88" s="12"/>
      <c r="AC88" s="12"/>
      <c r="AD88" s="12"/>
      <c r="AE88" s="12"/>
      <c r="AR88" s="201" t="s">
        <v>168</v>
      </c>
      <c r="AT88" s="202" t="s">
        <v>76</v>
      </c>
      <c r="AU88" s="202" t="s">
        <v>85</v>
      </c>
      <c r="AY88" s="201" t="s">
        <v>161</v>
      </c>
      <c r="BK88" s="203">
        <f>SUM(BK89:BK98)</f>
        <v>0</v>
      </c>
    </row>
    <row r="89" s="2" customFormat="1" ht="24.15" customHeight="1">
      <c r="A89" s="40"/>
      <c r="B89" s="41"/>
      <c r="C89" s="206" t="s">
        <v>85</v>
      </c>
      <c r="D89" s="206" t="s">
        <v>163</v>
      </c>
      <c r="E89" s="207" t="s">
        <v>2445</v>
      </c>
      <c r="F89" s="208" t="s">
        <v>2446</v>
      </c>
      <c r="G89" s="209" t="s">
        <v>382</v>
      </c>
      <c r="H89" s="210">
        <v>1</v>
      </c>
      <c r="I89" s="211"/>
      <c r="J89" s="212">
        <f>ROUND(I89*H89,2)</f>
        <v>0</v>
      </c>
      <c r="K89" s="208" t="s">
        <v>21</v>
      </c>
      <c r="L89" s="46"/>
      <c r="M89" s="213" t="s">
        <v>21</v>
      </c>
      <c r="N89" s="214" t="s">
        <v>48</v>
      </c>
      <c r="O89" s="86"/>
      <c r="P89" s="215">
        <f>O89*H89</f>
        <v>0</v>
      </c>
      <c r="Q89" s="215">
        <v>0</v>
      </c>
      <c r="R89" s="215">
        <f>Q89*H89</f>
        <v>0</v>
      </c>
      <c r="S89" s="215">
        <v>0</v>
      </c>
      <c r="T89" s="216">
        <f>S89*H89</f>
        <v>0</v>
      </c>
      <c r="U89" s="40"/>
      <c r="V89" s="40"/>
      <c r="W89" s="40"/>
      <c r="X89" s="40"/>
      <c r="Y89" s="40"/>
      <c r="Z89" s="40"/>
      <c r="AA89" s="40"/>
      <c r="AB89" s="40"/>
      <c r="AC89" s="40"/>
      <c r="AD89" s="40"/>
      <c r="AE89" s="40"/>
      <c r="AR89" s="217" t="s">
        <v>2447</v>
      </c>
      <c r="AT89" s="217" t="s">
        <v>163</v>
      </c>
      <c r="AU89" s="217" t="s">
        <v>87</v>
      </c>
      <c r="AY89" s="19" t="s">
        <v>161</v>
      </c>
      <c r="BE89" s="218">
        <f>IF(N89="základní",J89,0)</f>
        <v>0</v>
      </c>
      <c r="BF89" s="218">
        <f>IF(N89="snížená",J89,0)</f>
        <v>0</v>
      </c>
      <c r="BG89" s="218">
        <f>IF(N89="zákl. přenesená",J89,0)</f>
        <v>0</v>
      </c>
      <c r="BH89" s="218">
        <f>IF(N89="sníž. přenesená",J89,0)</f>
        <v>0</v>
      </c>
      <c r="BI89" s="218">
        <f>IF(N89="nulová",J89,0)</f>
        <v>0</v>
      </c>
      <c r="BJ89" s="19" t="s">
        <v>85</v>
      </c>
      <c r="BK89" s="218">
        <f>ROUND(I89*H89,2)</f>
        <v>0</v>
      </c>
      <c r="BL89" s="19" t="s">
        <v>2447</v>
      </c>
      <c r="BM89" s="217" t="s">
        <v>2448</v>
      </c>
    </row>
    <row r="90" s="2" customFormat="1" ht="16.5" customHeight="1">
      <c r="A90" s="40"/>
      <c r="B90" s="41"/>
      <c r="C90" s="206" t="s">
        <v>87</v>
      </c>
      <c r="D90" s="206" t="s">
        <v>163</v>
      </c>
      <c r="E90" s="207" t="s">
        <v>2449</v>
      </c>
      <c r="F90" s="208" t="s">
        <v>2450</v>
      </c>
      <c r="G90" s="209" t="s">
        <v>382</v>
      </c>
      <c r="H90" s="210">
        <v>1</v>
      </c>
      <c r="I90" s="211"/>
      <c r="J90" s="212">
        <f>ROUND(I90*H90,2)</f>
        <v>0</v>
      </c>
      <c r="K90" s="208" t="s">
        <v>21</v>
      </c>
      <c r="L90" s="46"/>
      <c r="M90" s="213" t="s">
        <v>21</v>
      </c>
      <c r="N90" s="214" t="s">
        <v>48</v>
      </c>
      <c r="O90" s="86"/>
      <c r="P90" s="215">
        <f>O90*H90</f>
        <v>0</v>
      </c>
      <c r="Q90" s="215">
        <v>0</v>
      </c>
      <c r="R90" s="215">
        <f>Q90*H90</f>
        <v>0</v>
      </c>
      <c r="S90" s="215">
        <v>0</v>
      </c>
      <c r="T90" s="216">
        <f>S90*H90</f>
        <v>0</v>
      </c>
      <c r="U90" s="40"/>
      <c r="V90" s="40"/>
      <c r="W90" s="40"/>
      <c r="X90" s="40"/>
      <c r="Y90" s="40"/>
      <c r="Z90" s="40"/>
      <c r="AA90" s="40"/>
      <c r="AB90" s="40"/>
      <c r="AC90" s="40"/>
      <c r="AD90" s="40"/>
      <c r="AE90" s="40"/>
      <c r="AR90" s="217" t="s">
        <v>2447</v>
      </c>
      <c r="AT90" s="217" t="s">
        <v>163</v>
      </c>
      <c r="AU90" s="217" t="s">
        <v>87</v>
      </c>
      <c r="AY90" s="19" t="s">
        <v>161</v>
      </c>
      <c r="BE90" s="218">
        <f>IF(N90="základní",J90,0)</f>
        <v>0</v>
      </c>
      <c r="BF90" s="218">
        <f>IF(N90="snížená",J90,0)</f>
        <v>0</v>
      </c>
      <c r="BG90" s="218">
        <f>IF(N90="zákl. přenesená",J90,0)</f>
        <v>0</v>
      </c>
      <c r="BH90" s="218">
        <f>IF(N90="sníž. přenesená",J90,0)</f>
        <v>0</v>
      </c>
      <c r="BI90" s="218">
        <f>IF(N90="nulová",J90,0)</f>
        <v>0</v>
      </c>
      <c r="BJ90" s="19" t="s">
        <v>85</v>
      </c>
      <c r="BK90" s="218">
        <f>ROUND(I90*H90,2)</f>
        <v>0</v>
      </c>
      <c r="BL90" s="19" t="s">
        <v>2447</v>
      </c>
      <c r="BM90" s="217" t="s">
        <v>2451</v>
      </c>
    </row>
    <row r="91" s="2" customFormat="1" ht="24.15" customHeight="1">
      <c r="A91" s="40"/>
      <c r="B91" s="41"/>
      <c r="C91" s="206" t="s">
        <v>185</v>
      </c>
      <c r="D91" s="206" t="s">
        <v>163</v>
      </c>
      <c r="E91" s="207" t="s">
        <v>2452</v>
      </c>
      <c r="F91" s="208" t="s">
        <v>2453</v>
      </c>
      <c r="G91" s="209" t="s">
        <v>382</v>
      </c>
      <c r="H91" s="210">
        <v>1</v>
      </c>
      <c r="I91" s="211"/>
      <c r="J91" s="212">
        <f>ROUND(I91*H91,2)</f>
        <v>0</v>
      </c>
      <c r="K91" s="208" t="s">
        <v>21</v>
      </c>
      <c r="L91" s="46"/>
      <c r="M91" s="213" t="s">
        <v>21</v>
      </c>
      <c r="N91" s="214" t="s">
        <v>48</v>
      </c>
      <c r="O91" s="86"/>
      <c r="P91" s="215">
        <f>O91*H91</f>
        <v>0</v>
      </c>
      <c r="Q91" s="215">
        <v>0</v>
      </c>
      <c r="R91" s="215">
        <f>Q91*H91</f>
        <v>0</v>
      </c>
      <c r="S91" s="215">
        <v>0</v>
      </c>
      <c r="T91" s="216">
        <f>S91*H91</f>
        <v>0</v>
      </c>
      <c r="U91" s="40"/>
      <c r="V91" s="40"/>
      <c r="W91" s="40"/>
      <c r="X91" s="40"/>
      <c r="Y91" s="40"/>
      <c r="Z91" s="40"/>
      <c r="AA91" s="40"/>
      <c r="AB91" s="40"/>
      <c r="AC91" s="40"/>
      <c r="AD91" s="40"/>
      <c r="AE91" s="40"/>
      <c r="AR91" s="217" t="s">
        <v>2447</v>
      </c>
      <c r="AT91" s="217" t="s">
        <v>163</v>
      </c>
      <c r="AU91" s="217" t="s">
        <v>87</v>
      </c>
      <c r="AY91" s="19" t="s">
        <v>161</v>
      </c>
      <c r="BE91" s="218">
        <f>IF(N91="základní",J91,0)</f>
        <v>0</v>
      </c>
      <c r="BF91" s="218">
        <f>IF(N91="snížená",J91,0)</f>
        <v>0</v>
      </c>
      <c r="BG91" s="218">
        <f>IF(N91="zákl. přenesená",J91,0)</f>
        <v>0</v>
      </c>
      <c r="BH91" s="218">
        <f>IF(N91="sníž. přenesená",J91,0)</f>
        <v>0</v>
      </c>
      <c r="BI91" s="218">
        <f>IF(N91="nulová",J91,0)</f>
        <v>0</v>
      </c>
      <c r="BJ91" s="19" t="s">
        <v>85</v>
      </c>
      <c r="BK91" s="218">
        <f>ROUND(I91*H91,2)</f>
        <v>0</v>
      </c>
      <c r="BL91" s="19" t="s">
        <v>2447</v>
      </c>
      <c r="BM91" s="217" t="s">
        <v>2454</v>
      </c>
    </row>
    <row r="92" s="2" customFormat="1" ht="16.5" customHeight="1">
      <c r="A92" s="40"/>
      <c r="B92" s="41"/>
      <c r="C92" s="206" t="s">
        <v>168</v>
      </c>
      <c r="D92" s="206" t="s">
        <v>163</v>
      </c>
      <c r="E92" s="207" t="s">
        <v>2455</v>
      </c>
      <c r="F92" s="208" t="s">
        <v>2456</v>
      </c>
      <c r="G92" s="209" t="s">
        <v>382</v>
      </c>
      <c r="H92" s="210">
        <v>1</v>
      </c>
      <c r="I92" s="211"/>
      <c r="J92" s="212">
        <f>ROUND(I92*H92,2)</f>
        <v>0</v>
      </c>
      <c r="K92" s="208" t="s">
        <v>21</v>
      </c>
      <c r="L92" s="46"/>
      <c r="M92" s="213" t="s">
        <v>21</v>
      </c>
      <c r="N92" s="214" t="s">
        <v>48</v>
      </c>
      <c r="O92" s="86"/>
      <c r="P92" s="215">
        <f>O92*H92</f>
        <v>0</v>
      </c>
      <c r="Q92" s="215">
        <v>0</v>
      </c>
      <c r="R92" s="215">
        <f>Q92*H92</f>
        <v>0</v>
      </c>
      <c r="S92" s="215">
        <v>0</v>
      </c>
      <c r="T92" s="216">
        <f>S92*H92</f>
        <v>0</v>
      </c>
      <c r="U92" s="40"/>
      <c r="V92" s="40"/>
      <c r="W92" s="40"/>
      <c r="X92" s="40"/>
      <c r="Y92" s="40"/>
      <c r="Z92" s="40"/>
      <c r="AA92" s="40"/>
      <c r="AB92" s="40"/>
      <c r="AC92" s="40"/>
      <c r="AD92" s="40"/>
      <c r="AE92" s="40"/>
      <c r="AR92" s="217" t="s">
        <v>2447</v>
      </c>
      <c r="AT92" s="217" t="s">
        <v>163</v>
      </c>
      <c r="AU92" s="217" t="s">
        <v>87</v>
      </c>
      <c r="AY92" s="19" t="s">
        <v>161</v>
      </c>
      <c r="BE92" s="218">
        <f>IF(N92="základní",J92,0)</f>
        <v>0</v>
      </c>
      <c r="BF92" s="218">
        <f>IF(N92="snížená",J92,0)</f>
        <v>0</v>
      </c>
      <c r="BG92" s="218">
        <f>IF(N92="zákl. přenesená",J92,0)</f>
        <v>0</v>
      </c>
      <c r="BH92" s="218">
        <f>IF(N92="sníž. přenesená",J92,0)</f>
        <v>0</v>
      </c>
      <c r="BI92" s="218">
        <f>IF(N92="nulová",J92,0)</f>
        <v>0</v>
      </c>
      <c r="BJ92" s="19" t="s">
        <v>85</v>
      </c>
      <c r="BK92" s="218">
        <f>ROUND(I92*H92,2)</f>
        <v>0</v>
      </c>
      <c r="BL92" s="19" t="s">
        <v>2447</v>
      </c>
      <c r="BM92" s="217" t="s">
        <v>2457</v>
      </c>
    </row>
    <row r="93" s="2" customFormat="1" ht="21.75" customHeight="1">
      <c r="A93" s="40"/>
      <c r="B93" s="41"/>
      <c r="C93" s="206" t="s">
        <v>198</v>
      </c>
      <c r="D93" s="206" t="s">
        <v>163</v>
      </c>
      <c r="E93" s="207" t="s">
        <v>2458</v>
      </c>
      <c r="F93" s="208" t="s">
        <v>2459</v>
      </c>
      <c r="G93" s="209" t="s">
        <v>382</v>
      </c>
      <c r="H93" s="210">
        <v>1</v>
      </c>
      <c r="I93" s="211"/>
      <c r="J93" s="212">
        <f>ROUND(I93*H93,2)</f>
        <v>0</v>
      </c>
      <c r="K93" s="208" t="s">
        <v>21</v>
      </c>
      <c r="L93" s="46"/>
      <c r="M93" s="213" t="s">
        <v>21</v>
      </c>
      <c r="N93" s="214" t="s">
        <v>48</v>
      </c>
      <c r="O93" s="86"/>
      <c r="P93" s="215">
        <f>O93*H93</f>
        <v>0</v>
      </c>
      <c r="Q93" s="215">
        <v>0</v>
      </c>
      <c r="R93" s="215">
        <f>Q93*H93</f>
        <v>0</v>
      </c>
      <c r="S93" s="215">
        <v>0</v>
      </c>
      <c r="T93" s="216">
        <f>S93*H93</f>
        <v>0</v>
      </c>
      <c r="U93" s="40"/>
      <c r="V93" s="40"/>
      <c r="W93" s="40"/>
      <c r="X93" s="40"/>
      <c r="Y93" s="40"/>
      <c r="Z93" s="40"/>
      <c r="AA93" s="40"/>
      <c r="AB93" s="40"/>
      <c r="AC93" s="40"/>
      <c r="AD93" s="40"/>
      <c r="AE93" s="40"/>
      <c r="AR93" s="217" t="s">
        <v>2447</v>
      </c>
      <c r="AT93" s="217" t="s">
        <v>163</v>
      </c>
      <c r="AU93" s="217" t="s">
        <v>87</v>
      </c>
      <c r="AY93" s="19" t="s">
        <v>161</v>
      </c>
      <c r="BE93" s="218">
        <f>IF(N93="základní",J93,0)</f>
        <v>0</v>
      </c>
      <c r="BF93" s="218">
        <f>IF(N93="snížená",J93,0)</f>
        <v>0</v>
      </c>
      <c r="BG93" s="218">
        <f>IF(N93="zákl. přenesená",J93,0)</f>
        <v>0</v>
      </c>
      <c r="BH93" s="218">
        <f>IF(N93="sníž. přenesená",J93,0)</f>
        <v>0</v>
      </c>
      <c r="BI93" s="218">
        <f>IF(N93="nulová",J93,0)</f>
        <v>0</v>
      </c>
      <c r="BJ93" s="19" t="s">
        <v>85</v>
      </c>
      <c r="BK93" s="218">
        <f>ROUND(I93*H93,2)</f>
        <v>0</v>
      </c>
      <c r="BL93" s="19" t="s">
        <v>2447</v>
      </c>
      <c r="BM93" s="217" t="s">
        <v>2460</v>
      </c>
    </row>
    <row r="94" s="2" customFormat="1" ht="52.2" customHeight="1">
      <c r="A94" s="40"/>
      <c r="B94" s="41"/>
      <c r="C94" s="206" t="s">
        <v>216</v>
      </c>
      <c r="D94" s="206" t="s">
        <v>163</v>
      </c>
      <c r="E94" s="207" t="s">
        <v>2461</v>
      </c>
      <c r="F94" s="208" t="s">
        <v>2462</v>
      </c>
      <c r="G94" s="209" t="s">
        <v>382</v>
      </c>
      <c r="H94" s="210">
        <v>1</v>
      </c>
      <c r="I94" s="211"/>
      <c r="J94" s="212">
        <f>ROUND(I94*H94,2)</f>
        <v>0</v>
      </c>
      <c r="K94" s="208" t="s">
        <v>21</v>
      </c>
      <c r="L94" s="46"/>
      <c r="M94" s="213" t="s">
        <v>21</v>
      </c>
      <c r="N94" s="214" t="s">
        <v>48</v>
      </c>
      <c r="O94" s="86"/>
      <c r="P94" s="215">
        <f>O94*H94</f>
        <v>0</v>
      </c>
      <c r="Q94" s="215">
        <v>0</v>
      </c>
      <c r="R94" s="215">
        <f>Q94*H94</f>
        <v>0</v>
      </c>
      <c r="S94" s="215">
        <v>0</v>
      </c>
      <c r="T94" s="216">
        <f>S94*H94</f>
        <v>0</v>
      </c>
      <c r="U94" s="40"/>
      <c r="V94" s="40"/>
      <c r="W94" s="40"/>
      <c r="X94" s="40"/>
      <c r="Y94" s="40"/>
      <c r="Z94" s="40"/>
      <c r="AA94" s="40"/>
      <c r="AB94" s="40"/>
      <c r="AC94" s="40"/>
      <c r="AD94" s="40"/>
      <c r="AE94" s="40"/>
      <c r="AR94" s="217" t="s">
        <v>2447</v>
      </c>
      <c r="AT94" s="217" t="s">
        <v>163</v>
      </c>
      <c r="AU94" s="217" t="s">
        <v>87</v>
      </c>
      <c r="AY94" s="19" t="s">
        <v>161</v>
      </c>
      <c r="BE94" s="218">
        <f>IF(N94="základní",J94,0)</f>
        <v>0</v>
      </c>
      <c r="BF94" s="218">
        <f>IF(N94="snížená",J94,0)</f>
        <v>0</v>
      </c>
      <c r="BG94" s="218">
        <f>IF(N94="zákl. přenesená",J94,0)</f>
        <v>0</v>
      </c>
      <c r="BH94" s="218">
        <f>IF(N94="sníž. přenesená",J94,0)</f>
        <v>0</v>
      </c>
      <c r="BI94" s="218">
        <f>IF(N94="nulová",J94,0)</f>
        <v>0</v>
      </c>
      <c r="BJ94" s="19" t="s">
        <v>85</v>
      </c>
      <c r="BK94" s="218">
        <f>ROUND(I94*H94,2)</f>
        <v>0</v>
      </c>
      <c r="BL94" s="19" t="s">
        <v>2447</v>
      </c>
      <c r="BM94" s="217" t="s">
        <v>2463</v>
      </c>
    </row>
    <row r="95" s="2" customFormat="1" ht="33" customHeight="1">
      <c r="A95" s="40"/>
      <c r="B95" s="41"/>
      <c r="C95" s="206" t="s">
        <v>221</v>
      </c>
      <c r="D95" s="206" t="s">
        <v>163</v>
      </c>
      <c r="E95" s="207" t="s">
        <v>2464</v>
      </c>
      <c r="F95" s="208" t="s">
        <v>2465</v>
      </c>
      <c r="G95" s="209" t="s">
        <v>382</v>
      </c>
      <c r="H95" s="210">
        <v>1</v>
      </c>
      <c r="I95" s="211"/>
      <c r="J95" s="212">
        <f>ROUND(I95*H95,2)</f>
        <v>0</v>
      </c>
      <c r="K95" s="208" t="s">
        <v>21</v>
      </c>
      <c r="L95" s="46"/>
      <c r="M95" s="213" t="s">
        <v>21</v>
      </c>
      <c r="N95" s="214" t="s">
        <v>48</v>
      </c>
      <c r="O95" s="86"/>
      <c r="P95" s="215">
        <f>O95*H95</f>
        <v>0</v>
      </c>
      <c r="Q95" s="215">
        <v>0</v>
      </c>
      <c r="R95" s="215">
        <f>Q95*H95</f>
        <v>0</v>
      </c>
      <c r="S95" s="215">
        <v>0</v>
      </c>
      <c r="T95" s="216">
        <f>S95*H95</f>
        <v>0</v>
      </c>
      <c r="U95" s="40"/>
      <c r="V95" s="40"/>
      <c r="W95" s="40"/>
      <c r="X95" s="40"/>
      <c r="Y95" s="40"/>
      <c r="Z95" s="40"/>
      <c r="AA95" s="40"/>
      <c r="AB95" s="40"/>
      <c r="AC95" s="40"/>
      <c r="AD95" s="40"/>
      <c r="AE95" s="40"/>
      <c r="AR95" s="217" t="s">
        <v>2447</v>
      </c>
      <c r="AT95" s="217" t="s">
        <v>163</v>
      </c>
      <c r="AU95" s="217" t="s">
        <v>87</v>
      </c>
      <c r="AY95" s="19" t="s">
        <v>161</v>
      </c>
      <c r="BE95" s="218">
        <f>IF(N95="základní",J95,0)</f>
        <v>0</v>
      </c>
      <c r="BF95" s="218">
        <f>IF(N95="snížená",J95,0)</f>
        <v>0</v>
      </c>
      <c r="BG95" s="218">
        <f>IF(N95="zákl. přenesená",J95,0)</f>
        <v>0</v>
      </c>
      <c r="BH95" s="218">
        <f>IF(N95="sníž. přenesená",J95,0)</f>
        <v>0</v>
      </c>
      <c r="BI95" s="218">
        <f>IF(N95="nulová",J95,0)</f>
        <v>0</v>
      </c>
      <c r="BJ95" s="19" t="s">
        <v>85</v>
      </c>
      <c r="BK95" s="218">
        <f>ROUND(I95*H95,2)</f>
        <v>0</v>
      </c>
      <c r="BL95" s="19" t="s">
        <v>2447</v>
      </c>
      <c r="BM95" s="217" t="s">
        <v>2466</v>
      </c>
    </row>
    <row r="96" s="2" customFormat="1">
      <c r="A96" s="40"/>
      <c r="B96" s="41"/>
      <c r="C96" s="42"/>
      <c r="D96" s="224" t="s">
        <v>183</v>
      </c>
      <c r="E96" s="42"/>
      <c r="F96" s="225" t="s">
        <v>2467</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183</v>
      </c>
      <c r="AU96" s="19" t="s">
        <v>87</v>
      </c>
    </row>
    <row r="97" s="2" customFormat="1" ht="16.5" customHeight="1">
      <c r="A97" s="40"/>
      <c r="B97" s="41"/>
      <c r="C97" s="206" t="s">
        <v>181</v>
      </c>
      <c r="D97" s="206" t="s">
        <v>163</v>
      </c>
      <c r="E97" s="207" t="s">
        <v>2468</v>
      </c>
      <c r="F97" s="208" t="s">
        <v>2469</v>
      </c>
      <c r="G97" s="209" t="s">
        <v>382</v>
      </c>
      <c r="H97" s="210">
        <v>1</v>
      </c>
      <c r="I97" s="211"/>
      <c r="J97" s="212">
        <f>ROUND(I97*H97,2)</f>
        <v>0</v>
      </c>
      <c r="K97" s="208" t="s">
        <v>21</v>
      </c>
      <c r="L97" s="46"/>
      <c r="M97" s="213" t="s">
        <v>21</v>
      </c>
      <c r="N97" s="214" t="s">
        <v>48</v>
      </c>
      <c r="O97" s="86"/>
      <c r="P97" s="215">
        <f>O97*H97</f>
        <v>0</v>
      </c>
      <c r="Q97" s="215">
        <v>0</v>
      </c>
      <c r="R97" s="215">
        <f>Q97*H97</f>
        <v>0</v>
      </c>
      <c r="S97" s="215">
        <v>0</v>
      </c>
      <c r="T97" s="216">
        <f>S97*H97</f>
        <v>0</v>
      </c>
      <c r="U97" s="40"/>
      <c r="V97" s="40"/>
      <c r="W97" s="40"/>
      <c r="X97" s="40"/>
      <c r="Y97" s="40"/>
      <c r="Z97" s="40"/>
      <c r="AA97" s="40"/>
      <c r="AB97" s="40"/>
      <c r="AC97" s="40"/>
      <c r="AD97" s="40"/>
      <c r="AE97" s="40"/>
      <c r="AR97" s="217" t="s">
        <v>2447</v>
      </c>
      <c r="AT97" s="217" t="s">
        <v>163</v>
      </c>
      <c r="AU97" s="217" t="s">
        <v>87</v>
      </c>
      <c r="AY97" s="19" t="s">
        <v>161</v>
      </c>
      <c r="BE97" s="218">
        <f>IF(N97="základní",J97,0)</f>
        <v>0</v>
      </c>
      <c r="BF97" s="218">
        <f>IF(N97="snížená",J97,0)</f>
        <v>0</v>
      </c>
      <c r="BG97" s="218">
        <f>IF(N97="zákl. přenesená",J97,0)</f>
        <v>0</v>
      </c>
      <c r="BH97" s="218">
        <f>IF(N97="sníž. přenesená",J97,0)</f>
        <v>0</v>
      </c>
      <c r="BI97" s="218">
        <f>IF(N97="nulová",J97,0)</f>
        <v>0</v>
      </c>
      <c r="BJ97" s="19" t="s">
        <v>85</v>
      </c>
      <c r="BK97" s="218">
        <f>ROUND(I97*H97,2)</f>
        <v>0</v>
      </c>
      <c r="BL97" s="19" t="s">
        <v>2447</v>
      </c>
      <c r="BM97" s="217" t="s">
        <v>2470</v>
      </c>
    </row>
    <row r="98" s="2" customFormat="1" ht="16.5" customHeight="1">
      <c r="A98" s="40"/>
      <c r="B98" s="41"/>
      <c r="C98" s="206" t="s">
        <v>229</v>
      </c>
      <c r="D98" s="206" t="s">
        <v>163</v>
      </c>
      <c r="E98" s="207" t="s">
        <v>2471</v>
      </c>
      <c r="F98" s="208" t="s">
        <v>2472</v>
      </c>
      <c r="G98" s="209" t="s">
        <v>382</v>
      </c>
      <c r="H98" s="210">
        <v>1</v>
      </c>
      <c r="I98" s="211"/>
      <c r="J98" s="212">
        <f>ROUND(I98*H98,2)</f>
        <v>0</v>
      </c>
      <c r="K98" s="208" t="s">
        <v>21</v>
      </c>
      <c r="L98" s="46"/>
      <c r="M98" s="213" t="s">
        <v>21</v>
      </c>
      <c r="N98" s="214" t="s">
        <v>48</v>
      </c>
      <c r="O98" s="86"/>
      <c r="P98" s="215">
        <f>O98*H98</f>
        <v>0</v>
      </c>
      <c r="Q98" s="215">
        <v>0</v>
      </c>
      <c r="R98" s="215">
        <f>Q98*H98</f>
        <v>0</v>
      </c>
      <c r="S98" s="215">
        <v>0</v>
      </c>
      <c r="T98" s="216">
        <f>S98*H98</f>
        <v>0</v>
      </c>
      <c r="U98" s="40"/>
      <c r="V98" s="40"/>
      <c r="W98" s="40"/>
      <c r="X98" s="40"/>
      <c r="Y98" s="40"/>
      <c r="Z98" s="40"/>
      <c r="AA98" s="40"/>
      <c r="AB98" s="40"/>
      <c r="AC98" s="40"/>
      <c r="AD98" s="40"/>
      <c r="AE98" s="40"/>
      <c r="AR98" s="217" t="s">
        <v>2447</v>
      </c>
      <c r="AT98" s="217" t="s">
        <v>163</v>
      </c>
      <c r="AU98" s="217" t="s">
        <v>87</v>
      </c>
      <c r="AY98" s="19" t="s">
        <v>161</v>
      </c>
      <c r="BE98" s="218">
        <f>IF(N98="základní",J98,0)</f>
        <v>0</v>
      </c>
      <c r="BF98" s="218">
        <f>IF(N98="snížená",J98,0)</f>
        <v>0</v>
      </c>
      <c r="BG98" s="218">
        <f>IF(N98="zákl. přenesená",J98,0)</f>
        <v>0</v>
      </c>
      <c r="BH98" s="218">
        <f>IF(N98="sníž. přenesená",J98,0)</f>
        <v>0</v>
      </c>
      <c r="BI98" s="218">
        <f>IF(N98="nulová",J98,0)</f>
        <v>0</v>
      </c>
      <c r="BJ98" s="19" t="s">
        <v>85</v>
      </c>
      <c r="BK98" s="218">
        <f>ROUND(I98*H98,2)</f>
        <v>0</v>
      </c>
      <c r="BL98" s="19" t="s">
        <v>2447</v>
      </c>
      <c r="BM98" s="217" t="s">
        <v>2473</v>
      </c>
    </row>
    <row r="99" s="12" customFormat="1" ht="22.8" customHeight="1">
      <c r="A99" s="12"/>
      <c r="B99" s="190"/>
      <c r="C99" s="191"/>
      <c r="D99" s="192" t="s">
        <v>76</v>
      </c>
      <c r="E99" s="204" t="s">
        <v>2474</v>
      </c>
      <c r="F99" s="204" t="s">
        <v>2475</v>
      </c>
      <c r="G99" s="191"/>
      <c r="H99" s="191"/>
      <c r="I99" s="194"/>
      <c r="J99" s="205">
        <f>BK99</f>
        <v>0</v>
      </c>
      <c r="K99" s="191"/>
      <c r="L99" s="196"/>
      <c r="M99" s="197"/>
      <c r="N99" s="198"/>
      <c r="O99" s="198"/>
      <c r="P99" s="199">
        <f>SUM(P100:P107)</f>
        <v>0</v>
      </c>
      <c r="Q99" s="198"/>
      <c r="R99" s="199">
        <f>SUM(R100:R107)</f>
        <v>0</v>
      </c>
      <c r="S99" s="198"/>
      <c r="T99" s="200">
        <f>SUM(T100:T107)</f>
        <v>0</v>
      </c>
      <c r="U99" s="12"/>
      <c r="V99" s="12"/>
      <c r="W99" s="12"/>
      <c r="X99" s="12"/>
      <c r="Y99" s="12"/>
      <c r="Z99" s="12"/>
      <c r="AA99" s="12"/>
      <c r="AB99" s="12"/>
      <c r="AC99" s="12"/>
      <c r="AD99" s="12"/>
      <c r="AE99" s="12"/>
      <c r="AR99" s="201" t="s">
        <v>168</v>
      </c>
      <c r="AT99" s="202" t="s">
        <v>76</v>
      </c>
      <c r="AU99" s="202" t="s">
        <v>85</v>
      </c>
      <c r="AY99" s="201" t="s">
        <v>161</v>
      </c>
      <c r="BK99" s="203">
        <f>SUM(BK100:BK107)</f>
        <v>0</v>
      </c>
    </row>
    <row r="100" s="2" customFormat="1" ht="24.15" customHeight="1">
      <c r="A100" s="40"/>
      <c r="B100" s="41"/>
      <c r="C100" s="206" t="s">
        <v>235</v>
      </c>
      <c r="D100" s="206" t="s">
        <v>163</v>
      </c>
      <c r="E100" s="207" t="s">
        <v>2476</v>
      </c>
      <c r="F100" s="208" t="s">
        <v>2477</v>
      </c>
      <c r="G100" s="209" t="s">
        <v>488</v>
      </c>
      <c r="H100" s="210">
        <v>1</v>
      </c>
      <c r="I100" s="211"/>
      <c r="J100" s="212">
        <f>ROUND(I100*H100,2)</f>
        <v>0</v>
      </c>
      <c r="K100" s="208" t="s">
        <v>21</v>
      </c>
      <c r="L100" s="46"/>
      <c r="M100" s="213" t="s">
        <v>21</v>
      </c>
      <c r="N100" s="214" t="s">
        <v>48</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2447</v>
      </c>
      <c r="AT100" s="217" t="s">
        <v>163</v>
      </c>
      <c r="AU100" s="217" t="s">
        <v>87</v>
      </c>
      <c r="AY100" s="19" t="s">
        <v>161</v>
      </c>
      <c r="BE100" s="218">
        <f>IF(N100="základní",J100,0)</f>
        <v>0</v>
      </c>
      <c r="BF100" s="218">
        <f>IF(N100="snížená",J100,0)</f>
        <v>0</v>
      </c>
      <c r="BG100" s="218">
        <f>IF(N100="zákl. přenesená",J100,0)</f>
        <v>0</v>
      </c>
      <c r="BH100" s="218">
        <f>IF(N100="sníž. přenesená",J100,0)</f>
        <v>0</v>
      </c>
      <c r="BI100" s="218">
        <f>IF(N100="nulová",J100,0)</f>
        <v>0</v>
      </c>
      <c r="BJ100" s="19" t="s">
        <v>85</v>
      </c>
      <c r="BK100" s="218">
        <f>ROUND(I100*H100,2)</f>
        <v>0</v>
      </c>
      <c r="BL100" s="19" t="s">
        <v>2447</v>
      </c>
      <c r="BM100" s="217" t="s">
        <v>2478</v>
      </c>
    </row>
    <row r="101" s="2" customFormat="1" ht="24.15" customHeight="1">
      <c r="A101" s="40"/>
      <c r="B101" s="41"/>
      <c r="C101" s="206" t="s">
        <v>240</v>
      </c>
      <c r="D101" s="206" t="s">
        <v>163</v>
      </c>
      <c r="E101" s="207" t="s">
        <v>2479</v>
      </c>
      <c r="F101" s="208" t="s">
        <v>2480</v>
      </c>
      <c r="G101" s="209" t="s">
        <v>488</v>
      </c>
      <c r="H101" s="210">
        <v>1</v>
      </c>
      <c r="I101" s="211"/>
      <c r="J101" s="212">
        <f>ROUND(I101*H101,2)</f>
        <v>0</v>
      </c>
      <c r="K101" s="208" t="s">
        <v>21</v>
      </c>
      <c r="L101" s="46"/>
      <c r="M101" s="213" t="s">
        <v>21</v>
      </c>
      <c r="N101" s="214" t="s">
        <v>48</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2447</v>
      </c>
      <c r="AT101" s="217" t="s">
        <v>163</v>
      </c>
      <c r="AU101" s="217" t="s">
        <v>87</v>
      </c>
      <c r="AY101" s="19" t="s">
        <v>161</v>
      </c>
      <c r="BE101" s="218">
        <f>IF(N101="základní",J101,0)</f>
        <v>0</v>
      </c>
      <c r="BF101" s="218">
        <f>IF(N101="snížená",J101,0)</f>
        <v>0</v>
      </c>
      <c r="BG101" s="218">
        <f>IF(N101="zákl. přenesená",J101,0)</f>
        <v>0</v>
      </c>
      <c r="BH101" s="218">
        <f>IF(N101="sníž. přenesená",J101,0)</f>
        <v>0</v>
      </c>
      <c r="BI101" s="218">
        <f>IF(N101="nulová",J101,0)</f>
        <v>0</v>
      </c>
      <c r="BJ101" s="19" t="s">
        <v>85</v>
      </c>
      <c r="BK101" s="218">
        <f>ROUND(I101*H101,2)</f>
        <v>0</v>
      </c>
      <c r="BL101" s="19" t="s">
        <v>2447</v>
      </c>
      <c r="BM101" s="217" t="s">
        <v>2481</v>
      </c>
    </row>
    <row r="102" s="2" customFormat="1" ht="21.75" customHeight="1">
      <c r="A102" s="40"/>
      <c r="B102" s="41"/>
      <c r="C102" s="206" t="s">
        <v>8</v>
      </c>
      <c r="D102" s="206" t="s">
        <v>163</v>
      </c>
      <c r="E102" s="207" t="s">
        <v>2482</v>
      </c>
      <c r="F102" s="208" t="s">
        <v>2483</v>
      </c>
      <c r="G102" s="209" t="s">
        <v>488</v>
      </c>
      <c r="H102" s="210">
        <v>1</v>
      </c>
      <c r="I102" s="211"/>
      <c r="J102" s="212">
        <f>ROUND(I102*H102,2)</f>
        <v>0</v>
      </c>
      <c r="K102" s="208" t="s">
        <v>21</v>
      </c>
      <c r="L102" s="46"/>
      <c r="M102" s="213" t="s">
        <v>21</v>
      </c>
      <c r="N102" s="214" t="s">
        <v>48</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2447</v>
      </c>
      <c r="AT102" s="217" t="s">
        <v>163</v>
      </c>
      <c r="AU102" s="217" t="s">
        <v>87</v>
      </c>
      <c r="AY102" s="19" t="s">
        <v>161</v>
      </c>
      <c r="BE102" s="218">
        <f>IF(N102="základní",J102,0)</f>
        <v>0</v>
      </c>
      <c r="BF102" s="218">
        <f>IF(N102="snížená",J102,0)</f>
        <v>0</v>
      </c>
      <c r="BG102" s="218">
        <f>IF(N102="zákl. přenesená",J102,0)</f>
        <v>0</v>
      </c>
      <c r="BH102" s="218">
        <f>IF(N102="sníž. přenesená",J102,0)</f>
        <v>0</v>
      </c>
      <c r="BI102" s="218">
        <f>IF(N102="nulová",J102,0)</f>
        <v>0</v>
      </c>
      <c r="BJ102" s="19" t="s">
        <v>85</v>
      </c>
      <c r="BK102" s="218">
        <f>ROUND(I102*H102,2)</f>
        <v>0</v>
      </c>
      <c r="BL102" s="19" t="s">
        <v>2447</v>
      </c>
      <c r="BM102" s="217" t="s">
        <v>2484</v>
      </c>
    </row>
    <row r="103" s="2" customFormat="1" ht="21.75" customHeight="1">
      <c r="A103" s="40"/>
      <c r="B103" s="41"/>
      <c r="C103" s="206" t="s">
        <v>250</v>
      </c>
      <c r="D103" s="206" t="s">
        <v>163</v>
      </c>
      <c r="E103" s="207" t="s">
        <v>2485</v>
      </c>
      <c r="F103" s="208" t="s">
        <v>2486</v>
      </c>
      <c r="G103" s="209" t="s">
        <v>488</v>
      </c>
      <c r="H103" s="210">
        <v>1</v>
      </c>
      <c r="I103" s="211"/>
      <c r="J103" s="212">
        <f>ROUND(I103*H103,2)</f>
        <v>0</v>
      </c>
      <c r="K103" s="208" t="s">
        <v>21</v>
      </c>
      <c r="L103" s="46"/>
      <c r="M103" s="213" t="s">
        <v>21</v>
      </c>
      <c r="N103" s="214" t="s">
        <v>48</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2447</v>
      </c>
      <c r="AT103" s="217" t="s">
        <v>163</v>
      </c>
      <c r="AU103" s="217" t="s">
        <v>87</v>
      </c>
      <c r="AY103" s="19" t="s">
        <v>161</v>
      </c>
      <c r="BE103" s="218">
        <f>IF(N103="základní",J103,0)</f>
        <v>0</v>
      </c>
      <c r="BF103" s="218">
        <f>IF(N103="snížená",J103,0)</f>
        <v>0</v>
      </c>
      <c r="BG103" s="218">
        <f>IF(N103="zákl. přenesená",J103,0)</f>
        <v>0</v>
      </c>
      <c r="BH103" s="218">
        <f>IF(N103="sníž. přenesená",J103,0)</f>
        <v>0</v>
      </c>
      <c r="BI103" s="218">
        <f>IF(N103="nulová",J103,0)</f>
        <v>0</v>
      </c>
      <c r="BJ103" s="19" t="s">
        <v>85</v>
      </c>
      <c r="BK103" s="218">
        <f>ROUND(I103*H103,2)</f>
        <v>0</v>
      </c>
      <c r="BL103" s="19" t="s">
        <v>2447</v>
      </c>
      <c r="BM103" s="217" t="s">
        <v>2487</v>
      </c>
    </row>
    <row r="104" s="2" customFormat="1">
      <c r="A104" s="40"/>
      <c r="B104" s="41"/>
      <c r="C104" s="42"/>
      <c r="D104" s="224" t="s">
        <v>183</v>
      </c>
      <c r="E104" s="42"/>
      <c r="F104" s="225" t="s">
        <v>2488</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183</v>
      </c>
      <c r="AU104" s="19" t="s">
        <v>87</v>
      </c>
    </row>
    <row r="105" s="2" customFormat="1" ht="16.5" customHeight="1">
      <c r="A105" s="40"/>
      <c r="B105" s="41"/>
      <c r="C105" s="206" t="s">
        <v>255</v>
      </c>
      <c r="D105" s="206" t="s">
        <v>163</v>
      </c>
      <c r="E105" s="207" t="s">
        <v>2489</v>
      </c>
      <c r="F105" s="208" t="s">
        <v>2490</v>
      </c>
      <c r="G105" s="209" t="s">
        <v>488</v>
      </c>
      <c r="H105" s="210">
        <v>1</v>
      </c>
      <c r="I105" s="211"/>
      <c r="J105" s="212">
        <f>ROUND(I105*H105,2)</f>
        <v>0</v>
      </c>
      <c r="K105" s="208" t="s">
        <v>21</v>
      </c>
      <c r="L105" s="46"/>
      <c r="M105" s="213" t="s">
        <v>21</v>
      </c>
      <c r="N105" s="214" t="s">
        <v>48</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2447</v>
      </c>
      <c r="AT105" s="217" t="s">
        <v>163</v>
      </c>
      <c r="AU105" s="217" t="s">
        <v>87</v>
      </c>
      <c r="AY105" s="19" t="s">
        <v>161</v>
      </c>
      <c r="BE105" s="218">
        <f>IF(N105="základní",J105,0)</f>
        <v>0</v>
      </c>
      <c r="BF105" s="218">
        <f>IF(N105="snížená",J105,0)</f>
        <v>0</v>
      </c>
      <c r="BG105" s="218">
        <f>IF(N105="zákl. přenesená",J105,0)</f>
        <v>0</v>
      </c>
      <c r="BH105" s="218">
        <f>IF(N105="sníž. přenesená",J105,0)</f>
        <v>0</v>
      </c>
      <c r="BI105" s="218">
        <f>IF(N105="nulová",J105,0)</f>
        <v>0</v>
      </c>
      <c r="BJ105" s="19" t="s">
        <v>85</v>
      </c>
      <c r="BK105" s="218">
        <f>ROUND(I105*H105,2)</f>
        <v>0</v>
      </c>
      <c r="BL105" s="19" t="s">
        <v>2447</v>
      </c>
      <c r="BM105" s="217" t="s">
        <v>2491</v>
      </c>
    </row>
    <row r="106" s="2" customFormat="1">
      <c r="A106" s="40"/>
      <c r="B106" s="41"/>
      <c r="C106" s="42"/>
      <c r="D106" s="224" t="s">
        <v>183</v>
      </c>
      <c r="E106" s="42"/>
      <c r="F106" s="225" t="s">
        <v>2488</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183</v>
      </c>
      <c r="AU106" s="19" t="s">
        <v>87</v>
      </c>
    </row>
    <row r="107" s="2" customFormat="1" ht="16.5" customHeight="1">
      <c r="A107" s="40"/>
      <c r="B107" s="41"/>
      <c r="C107" s="206" t="s">
        <v>260</v>
      </c>
      <c r="D107" s="206" t="s">
        <v>163</v>
      </c>
      <c r="E107" s="207" t="s">
        <v>2492</v>
      </c>
      <c r="F107" s="208" t="s">
        <v>2493</v>
      </c>
      <c r="G107" s="209" t="s">
        <v>488</v>
      </c>
      <c r="H107" s="210">
        <v>1</v>
      </c>
      <c r="I107" s="211"/>
      <c r="J107" s="212">
        <f>ROUND(I107*H107,2)</f>
        <v>0</v>
      </c>
      <c r="K107" s="208" t="s">
        <v>21</v>
      </c>
      <c r="L107" s="46"/>
      <c r="M107" s="213" t="s">
        <v>21</v>
      </c>
      <c r="N107" s="214" t="s">
        <v>48</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2447</v>
      </c>
      <c r="AT107" s="217" t="s">
        <v>163</v>
      </c>
      <c r="AU107" s="217" t="s">
        <v>87</v>
      </c>
      <c r="AY107" s="19" t="s">
        <v>161</v>
      </c>
      <c r="BE107" s="218">
        <f>IF(N107="základní",J107,0)</f>
        <v>0</v>
      </c>
      <c r="BF107" s="218">
        <f>IF(N107="snížená",J107,0)</f>
        <v>0</v>
      </c>
      <c r="BG107" s="218">
        <f>IF(N107="zákl. přenesená",J107,0)</f>
        <v>0</v>
      </c>
      <c r="BH107" s="218">
        <f>IF(N107="sníž. přenesená",J107,0)</f>
        <v>0</v>
      </c>
      <c r="BI107" s="218">
        <f>IF(N107="nulová",J107,0)</f>
        <v>0</v>
      </c>
      <c r="BJ107" s="19" t="s">
        <v>85</v>
      </c>
      <c r="BK107" s="218">
        <f>ROUND(I107*H107,2)</f>
        <v>0</v>
      </c>
      <c r="BL107" s="19" t="s">
        <v>2447</v>
      </c>
      <c r="BM107" s="217" t="s">
        <v>2494</v>
      </c>
    </row>
    <row r="108" s="12" customFormat="1" ht="22.8" customHeight="1">
      <c r="A108" s="12"/>
      <c r="B108" s="190"/>
      <c r="C108" s="191"/>
      <c r="D108" s="192" t="s">
        <v>76</v>
      </c>
      <c r="E108" s="204" t="s">
        <v>2495</v>
      </c>
      <c r="F108" s="204" t="s">
        <v>2496</v>
      </c>
      <c r="G108" s="191"/>
      <c r="H108" s="191"/>
      <c r="I108" s="194"/>
      <c r="J108" s="205">
        <f>BK108</f>
        <v>0</v>
      </c>
      <c r="K108" s="191"/>
      <c r="L108" s="196"/>
      <c r="M108" s="197"/>
      <c r="N108" s="198"/>
      <c r="O108" s="198"/>
      <c r="P108" s="199">
        <f>SUM(P109:P110)</f>
        <v>0</v>
      </c>
      <c r="Q108" s="198"/>
      <c r="R108" s="199">
        <f>SUM(R109:R110)</f>
        <v>0</v>
      </c>
      <c r="S108" s="198"/>
      <c r="T108" s="200">
        <f>SUM(T109:T110)</f>
        <v>0</v>
      </c>
      <c r="U108" s="12"/>
      <c r="V108" s="12"/>
      <c r="W108" s="12"/>
      <c r="X108" s="12"/>
      <c r="Y108" s="12"/>
      <c r="Z108" s="12"/>
      <c r="AA108" s="12"/>
      <c r="AB108" s="12"/>
      <c r="AC108" s="12"/>
      <c r="AD108" s="12"/>
      <c r="AE108" s="12"/>
      <c r="AR108" s="201" t="s">
        <v>168</v>
      </c>
      <c r="AT108" s="202" t="s">
        <v>76</v>
      </c>
      <c r="AU108" s="202" t="s">
        <v>85</v>
      </c>
      <c r="AY108" s="201" t="s">
        <v>161</v>
      </c>
      <c r="BK108" s="203">
        <f>SUM(BK109:BK110)</f>
        <v>0</v>
      </c>
    </row>
    <row r="109" s="2" customFormat="1" ht="16.5" customHeight="1">
      <c r="A109" s="40"/>
      <c r="B109" s="41"/>
      <c r="C109" s="206" t="s">
        <v>265</v>
      </c>
      <c r="D109" s="206" t="s">
        <v>163</v>
      </c>
      <c r="E109" s="207" t="s">
        <v>2497</v>
      </c>
      <c r="F109" s="208" t="s">
        <v>2498</v>
      </c>
      <c r="G109" s="209" t="s">
        <v>382</v>
      </c>
      <c r="H109" s="210">
        <v>1</v>
      </c>
      <c r="I109" s="211"/>
      <c r="J109" s="212">
        <f>ROUND(I109*H109,2)</f>
        <v>0</v>
      </c>
      <c r="K109" s="208" t="s">
        <v>21</v>
      </c>
      <c r="L109" s="46"/>
      <c r="M109" s="213" t="s">
        <v>21</v>
      </c>
      <c r="N109" s="214" t="s">
        <v>48</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2447</v>
      </c>
      <c r="AT109" s="217" t="s">
        <v>163</v>
      </c>
      <c r="AU109" s="217" t="s">
        <v>87</v>
      </c>
      <c r="AY109" s="19" t="s">
        <v>161</v>
      </c>
      <c r="BE109" s="218">
        <f>IF(N109="základní",J109,0)</f>
        <v>0</v>
      </c>
      <c r="BF109" s="218">
        <f>IF(N109="snížená",J109,0)</f>
        <v>0</v>
      </c>
      <c r="BG109" s="218">
        <f>IF(N109="zákl. přenesená",J109,0)</f>
        <v>0</v>
      </c>
      <c r="BH109" s="218">
        <f>IF(N109="sníž. přenesená",J109,0)</f>
        <v>0</v>
      </c>
      <c r="BI109" s="218">
        <f>IF(N109="nulová",J109,0)</f>
        <v>0</v>
      </c>
      <c r="BJ109" s="19" t="s">
        <v>85</v>
      </c>
      <c r="BK109" s="218">
        <f>ROUND(I109*H109,2)</f>
        <v>0</v>
      </c>
      <c r="BL109" s="19" t="s">
        <v>2447</v>
      </c>
      <c r="BM109" s="217" t="s">
        <v>2499</v>
      </c>
    </row>
    <row r="110" s="2" customFormat="1" ht="21.75" customHeight="1">
      <c r="A110" s="40"/>
      <c r="B110" s="41"/>
      <c r="C110" s="206" t="s">
        <v>270</v>
      </c>
      <c r="D110" s="206" t="s">
        <v>163</v>
      </c>
      <c r="E110" s="207" t="s">
        <v>2500</v>
      </c>
      <c r="F110" s="208" t="s">
        <v>2501</v>
      </c>
      <c r="G110" s="209" t="s">
        <v>382</v>
      </c>
      <c r="H110" s="210">
        <v>1</v>
      </c>
      <c r="I110" s="211"/>
      <c r="J110" s="212">
        <f>ROUND(I110*H110,2)</f>
        <v>0</v>
      </c>
      <c r="K110" s="208" t="s">
        <v>21</v>
      </c>
      <c r="L110" s="46"/>
      <c r="M110" s="213" t="s">
        <v>21</v>
      </c>
      <c r="N110" s="214" t="s">
        <v>48</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2447</v>
      </c>
      <c r="AT110" s="217" t="s">
        <v>163</v>
      </c>
      <c r="AU110" s="217" t="s">
        <v>87</v>
      </c>
      <c r="AY110" s="19" t="s">
        <v>161</v>
      </c>
      <c r="BE110" s="218">
        <f>IF(N110="základní",J110,0)</f>
        <v>0</v>
      </c>
      <c r="BF110" s="218">
        <f>IF(N110="snížená",J110,0)</f>
        <v>0</v>
      </c>
      <c r="BG110" s="218">
        <f>IF(N110="zákl. přenesená",J110,0)</f>
        <v>0</v>
      </c>
      <c r="BH110" s="218">
        <f>IF(N110="sníž. přenesená",J110,0)</f>
        <v>0</v>
      </c>
      <c r="BI110" s="218">
        <f>IF(N110="nulová",J110,0)</f>
        <v>0</v>
      </c>
      <c r="BJ110" s="19" t="s">
        <v>85</v>
      </c>
      <c r="BK110" s="218">
        <f>ROUND(I110*H110,2)</f>
        <v>0</v>
      </c>
      <c r="BL110" s="19" t="s">
        <v>2447</v>
      </c>
      <c r="BM110" s="217" t="s">
        <v>2502</v>
      </c>
    </row>
    <row r="111" s="12" customFormat="1" ht="22.8" customHeight="1">
      <c r="A111" s="12"/>
      <c r="B111" s="190"/>
      <c r="C111" s="191"/>
      <c r="D111" s="192" t="s">
        <v>76</v>
      </c>
      <c r="E111" s="204" t="s">
        <v>2503</v>
      </c>
      <c r="F111" s="204" t="s">
        <v>2504</v>
      </c>
      <c r="G111" s="191"/>
      <c r="H111" s="191"/>
      <c r="I111" s="194"/>
      <c r="J111" s="205">
        <f>BK111</f>
        <v>0</v>
      </c>
      <c r="K111" s="191"/>
      <c r="L111" s="196"/>
      <c r="M111" s="197"/>
      <c r="N111" s="198"/>
      <c r="O111" s="198"/>
      <c r="P111" s="199">
        <f>SUM(P112:P117)</f>
        <v>0</v>
      </c>
      <c r="Q111" s="198"/>
      <c r="R111" s="199">
        <f>SUM(R112:R117)</f>
        <v>0</v>
      </c>
      <c r="S111" s="198"/>
      <c r="T111" s="200">
        <f>SUM(T112:T117)</f>
        <v>0</v>
      </c>
      <c r="U111" s="12"/>
      <c r="V111" s="12"/>
      <c r="W111" s="12"/>
      <c r="X111" s="12"/>
      <c r="Y111" s="12"/>
      <c r="Z111" s="12"/>
      <c r="AA111" s="12"/>
      <c r="AB111" s="12"/>
      <c r="AC111" s="12"/>
      <c r="AD111" s="12"/>
      <c r="AE111" s="12"/>
      <c r="AR111" s="201" t="s">
        <v>198</v>
      </c>
      <c r="AT111" s="202" t="s">
        <v>76</v>
      </c>
      <c r="AU111" s="202" t="s">
        <v>85</v>
      </c>
      <c r="AY111" s="201" t="s">
        <v>161</v>
      </c>
      <c r="BK111" s="203">
        <f>SUM(BK112:BK117)</f>
        <v>0</v>
      </c>
    </row>
    <row r="112" s="2" customFormat="1" ht="146.25" customHeight="1">
      <c r="A112" s="40"/>
      <c r="B112" s="41"/>
      <c r="C112" s="206" t="s">
        <v>275</v>
      </c>
      <c r="D112" s="206" t="s">
        <v>163</v>
      </c>
      <c r="E112" s="207" t="s">
        <v>2505</v>
      </c>
      <c r="F112" s="208" t="s">
        <v>2506</v>
      </c>
      <c r="G112" s="209" t="s">
        <v>488</v>
      </c>
      <c r="H112" s="210">
        <v>1</v>
      </c>
      <c r="I112" s="211"/>
      <c r="J112" s="212">
        <f>ROUND(I112*H112,2)</f>
        <v>0</v>
      </c>
      <c r="K112" s="208" t="s">
        <v>21</v>
      </c>
      <c r="L112" s="46"/>
      <c r="M112" s="213" t="s">
        <v>21</v>
      </c>
      <c r="N112" s="214" t="s">
        <v>48</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2447</v>
      </c>
      <c r="AT112" s="217" t="s">
        <v>163</v>
      </c>
      <c r="AU112" s="217" t="s">
        <v>87</v>
      </c>
      <c r="AY112" s="19" t="s">
        <v>161</v>
      </c>
      <c r="BE112" s="218">
        <f>IF(N112="základní",J112,0)</f>
        <v>0</v>
      </c>
      <c r="BF112" s="218">
        <f>IF(N112="snížená",J112,0)</f>
        <v>0</v>
      </c>
      <c r="BG112" s="218">
        <f>IF(N112="zákl. přenesená",J112,0)</f>
        <v>0</v>
      </c>
      <c r="BH112" s="218">
        <f>IF(N112="sníž. přenesená",J112,0)</f>
        <v>0</v>
      </c>
      <c r="BI112" s="218">
        <f>IF(N112="nulová",J112,0)</f>
        <v>0</v>
      </c>
      <c r="BJ112" s="19" t="s">
        <v>85</v>
      </c>
      <c r="BK112" s="218">
        <f>ROUND(I112*H112,2)</f>
        <v>0</v>
      </c>
      <c r="BL112" s="19" t="s">
        <v>2447</v>
      </c>
      <c r="BM112" s="217" t="s">
        <v>2507</v>
      </c>
    </row>
    <row r="113" s="2" customFormat="1" ht="180.75" customHeight="1">
      <c r="A113" s="40"/>
      <c r="B113" s="41"/>
      <c r="C113" s="206" t="s">
        <v>280</v>
      </c>
      <c r="D113" s="206" t="s">
        <v>163</v>
      </c>
      <c r="E113" s="207" t="s">
        <v>2508</v>
      </c>
      <c r="F113" s="208" t="s">
        <v>2509</v>
      </c>
      <c r="G113" s="209" t="s">
        <v>382</v>
      </c>
      <c r="H113" s="210">
        <v>1</v>
      </c>
      <c r="I113" s="211"/>
      <c r="J113" s="212">
        <f>ROUND(I113*H113,2)</f>
        <v>0</v>
      </c>
      <c r="K113" s="208" t="s">
        <v>21</v>
      </c>
      <c r="L113" s="46"/>
      <c r="M113" s="213" t="s">
        <v>21</v>
      </c>
      <c r="N113" s="214" t="s">
        <v>48</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2447</v>
      </c>
      <c r="AT113" s="217" t="s">
        <v>163</v>
      </c>
      <c r="AU113" s="217" t="s">
        <v>87</v>
      </c>
      <c r="AY113" s="19" t="s">
        <v>161</v>
      </c>
      <c r="BE113" s="218">
        <f>IF(N113="základní",J113,0)</f>
        <v>0</v>
      </c>
      <c r="BF113" s="218">
        <f>IF(N113="snížená",J113,0)</f>
        <v>0</v>
      </c>
      <c r="BG113" s="218">
        <f>IF(N113="zákl. přenesená",J113,0)</f>
        <v>0</v>
      </c>
      <c r="BH113" s="218">
        <f>IF(N113="sníž. přenesená",J113,0)</f>
        <v>0</v>
      </c>
      <c r="BI113" s="218">
        <f>IF(N113="nulová",J113,0)</f>
        <v>0</v>
      </c>
      <c r="BJ113" s="19" t="s">
        <v>85</v>
      </c>
      <c r="BK113" s="218">
        <f>ROUND(I113*H113,2)</f>
        <v>0</v>
      </c>
      <c r="BL113" s="19" t="s">
        <v>2447</v>
      </c>
      <c r="BM113" s="217" t="s">
        <v>2510</v>
      </c>
    </row>
    <row r="114" s="2" customFormat="1">
      <c r="A114" s="40"/>
      <c r="B114" s="41"/>
      <c r="C114" s="42"/>
      <c r="D114" s="224" t="s">
        <v>183</v>
      </c>
      <c r="E114" s="42"/>
      <c r="F114" s="225" t="s">
        <v>2511</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183</v>
      </c>
      <c r="AU114" s="19" t="s">
        <v>87</v>
      </c>
    </row>
    <row r="115" s="2" customFormat="1" ht="24.15" customHeight="1">
      <c r="A115" s="40"/>
      <c r="B115" s="41"/>
      <c r="C115" s="206" t="s">
        <v>285</v>
      </c>
      <c r="D115" s="206" t="s">
        <v>163</v>
      </c>
      <c r="E115" s="207" t="s">
        <v>2512</v>
      </c>
      <c r="F115" s="208" t="s">
        <v>2513</v>
      </c>
      <c r="G115" s="209" t="s">
        <v>382</v>
      </c>
      <c r="H115" s="210">
        <v>1</v>
      </c>
      <c r="I115" s="211"/>
      <c r="J115" s="212">
        <f>ROUND(I115*H115,2)</f>
        <v>0</v>
      </c>
      <c r="K115" s="208" t="s">
        <v>21</v>
      </c>
      <c r="L115" s="46"/>
      <c r="M115" s="213" t="s">
        <v>21</v>
      </c>
      <c r="N115" s="214" t="s">
        <v>48</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2447</v>
      </c>
      <c r="AT115" s="217" t="s">
        <v>163</v>
      </c>
      <c r="AU115" s="217" t="s">
        <v>87</v>
      </c>
      <c r="AY115" s="19" t="s">
        <v>161</v>
      </c>
      <c r="BE115" s="218">
        <f>IF(N115="základní",J115,0)</f>
        <v>0</v>
      </c>
      <c r="BF115" s="218">
        <f>IF(N115="snížená",J115,0)</f>
        <v>0</v>
      </c>
      <c r="BG115" s="218">
        <f>IF(N115="zákl. přenesená",J115,0)</f>
        <v>0</v>
      </c>
      <c r="BH115" s="218">
        <f>IF(N115="sníž. přenesená",J115,0)</f>
        <v>0</v>
      </c>
      <c r="BI115" s="218">
        <f>IF(N115="nulová",J115,0)</f>
        <v>0</v>
      </c>
      <c r="BJ115" s="19" t="s">
        <v>85</v>
      </c>
      <c r="BK115" s="218">
        <f>ROUND(I115*H115,2)</f>
        <v>0</v>
      </c>
      <c r="BL115" s="19" t="s">
        <v>2447</v>
      </c>
      <c r="BM115" s="217" t="s">
        <v>2514</v>
      </c>
    </row>
    <row r="116" s="2" customFormat="1" ht="44.25" customHeight="1">
      <c r="A116" s="40"/>
      <c r="B116" s="41"/>
      <c r="C116" s="206" t="s">
        <v>7</v>
      </c>
      <c r="D116" s="206" t="s">
        <v>163</v>
      </c>
      <c r="E116" s="207" t="s">
        <v>2515</v>
      </c>
      <c r="F116" s="208" t="s">
        <v>2516</v>
      </c>
      <c r="G116" s="209" t="s">
        <v>488</v>
      </c>
      <c r="H116" s="210">
        <v>1</v>
      </c>
      <c r="I116" s="211"/>
      <c r="J116" s="212">
        <f>ROUND(I116*H116,2)</f>
        <v>0</v>
      </c>
      <c r="K116" s="208" t="s">
        <v>21</v>
      </c>
      <c r="L116" s="46"/>
      <c r="M116" s="213" t="s">
        <v>21</v>
      </c>
      <c r="N116" s="214" t="s">
        <v>48</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168</v>
      </c>
      <c r="AT116" s="217" t="s">
        <v>163</v>
      </c>
      <c r="AU116" s="217" t="s">
        <v>87</v>
      </c>
      <c r="AY116" s="19" t="s">
        <v>161</v>
      </c>
      <c r="BE116" s="218">
        <f>IF(N116="základní",J116,0)</f>
        <v>0</v>
      </c>
      <c r="BF116" s="218">
        <f>IF(N116="snížená",J116,0)</f>
        <v>0</v>
      </c>
      <c r="BG116" s="218">
        <f>IF(N116="zákl. přenesená",J116,0)</f>
        <v>0</v>
      </c>
      <c r="BH116" s="218">
        <f>IF(N116="sníž. přenesená",J116,0)</f>
        <v>0</v>
      </c>
      <c r="BI116" s="218">
        <f>IF(N116="nulová",J116,0)</f>
        <v>0</v>
      </c>
      <c r="BJ116" s="19" t="s">
        <v>85</v>
      </c>
      <c r="BK116" s="218">
        <f>ROUND(I116*H116,2)</f>
        <v>0</v>
      </c>
      <c r="BL116" s="19" t="s">
        <v>168</v>
      </c>
      <c r="BM116" s="217" t="s">
        <v>2517</v>
      </c>
    </row>
    <row r="117" s="2" customFormat="1">
      <c r="A117" s="40"/>
      <c r="B117" s="41"/>
      <c r="C117" s="42"/>
      <c r="D117" s="224" t="s">
        <v>183</v>
      </c>
      <c r="E117" s="42"/>
      <c r="F117" s="225" t="s">
        <v>2518</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183</v>
      </c>
      <c r="AU117" s="19" t="s">
        <v>87</v>
      </c>
    </row>
    <row r="118" s="12" customFormat="1" ht="22.8" customHeight="1">
      <c r="A118" s="12"/>
      <c r="B118" s="190"/>
      <c r="C118" s="191"/>
      <c r="D118" s="192" t="s">
        <v>76</v>
      </c>
      <c r="E118" s="204" t="s">
        <v>2519</v>
      </c>
      <c r="F118" s="204" t="s">
        <v>2520</v>
      </c>
      <c r="G118" s="191"/>
      <c r="H118" s="191"/>
      <c r="I118" s="194"/>
      <c r="J118" s="205">
        <f>BK118</f>
        <v>0</v>
      </c>
      <c r="K118" s="191"/>
      <c r="L118" s="196"/>
      <c r="M118" s="197"/>
      <c r="N118" s="198"/>
      <c r="O118" s="198"/>
      <c r="P118" s="199">
        <f>SUM(P119:P126)</f>
        <v>0</v>
      </c>
      <c r="Q118" s="198"/>
      <c r="R118" s="199">
        <f>SUM(R119:R126)</f>
        <v>0</v>
      </c>
      <c r="S118" s="198"/>
      <c r="T118" s="200">
        <f>SUM(T119:T126)</f>
        <v>0</v>
      </c>
      <c r="U118" s="12"/>
      <c r="V118" s="12"/>
      <c r="W118" s="12"/>
      <c r="X118" s="12"/>
      <c r="Y118" s="12"/>
      <c r="Z118" s="12"/>
      <c r="AA118" s="12"/>
      <c r="AB118" s="12"/>
      <c r="AC118" s="12"/>
      <c r="AD118" s="12"/>
      <c r="AE118" s="12"/>
      <c r="AR118" s="201" t="s">
        <v>198</v>
      </c>
      <c r="AT118" s="202" t="s">
        <v>76</v>
      </c>
      <c r="AU118" s="202" t="s">
        <v>85</v>
      </c>
      <c r="AY118" s="201" t="s">
        <v>161</v>
      </c>
      <c r="BK118" s="203">
        <f>SUM(BK119:BK126)</f>
        <v>0</v>
      </c>
    </row>
    <row r="119" s="2" customFormat="1" ht="16.5" customHeight="1">
      <c r="A119" s="40"/>
      <c r="B119" s="41"/>
      <c r="C119" s="206" t="s">
        <v>294</v>
      </c>
      <c r="D119" s="206" t="s">
        <v>163</v>
      </c>
      <c r="E119" s="207" t="s">
        <v>2521</v>
      </c>
      <c r="F119" s="208" t="s">
        <v>2522</v>
      </c>
      <c r="G119" s="209" t="s">
        <v>488</v>
      </c>
      <c r="H119" s="210">
        <v>1</v>
      </c>
      <c r="I119" s="211"/>
      <c r="J119" s="212">
        <f>ROUND(I119*H119,2)</f>
        <v>0</v>
      </c>
      <c r="K119" s="208" t="s">
        <v>21</v>
      </c>
      <c r="L119" s="46"/>
      <c r="M119" s="213" t="s">
        <v>21</v>
      </c>
      <c r="N119" s="214" t="s">
        <v>48</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2447</v>
      </c>
      <c r="AT119" s="217" t="s">
        <v>163</v>
      </c>
      <c r="AU119" s="217" t="s">
        <v>87</v>
      </c>
      <c r="AY119" s="19" t="s">
        <v>161</v>
      </c>
      <c r="BE119" s="218">
        <f>IF(N119="základní",J119,0)</f>
        <v>0</v>
      </c>
      <c r="BF119" s="218">
        <f>IF(N119="snížená",J119,0)</f>
        <v>0</v>
      </c>
      <c r="BG119" s="218">
        <f>IF(N119="zákl. přenesená",J119,0)</f>
        <v>0</v>
      </c>
      <c r="BH119" s="218">
        <f>IF(N119="sníž. přenesená",J119,0)</f>
        <v>0</v>
      </c>
      <c r="BI119" s="218">
        <f>IF(N119="nulová",J119,0)</f>
        <v>0</v>
      </c>
      <c r="BJ119" s="19" t="s">
        <v>85</v>
      </c>
      <c r="BK119" s="218">
        <f>ROUND(I119*H119,2)</f>
        <v>0</v>
      </c>
      <c r="BL119" s="19" t="s">
        <v>2447</v>
      </c>
      <c r="BM119" s="217" t="s">
        <v>2523</v>
      </c>
    </row>
    <row r="120" s="2" customFormat="1" ht="16.5" customHeight="1">
      <c r="A120" s="40"/>
      <c r="B120" s="41"/>
      <c r="C120" s="206" t="s">
        <v>306</v>
      </c>
      <c r="D120" s="206" t="s">
        <v>163</v>
      </c>
      <c r="E120" s="207" t="s">
        <v>2524</v>
      </c>
      <c r="F120" s="208" t="s">
        <v>2525</v>
      </c>
      <c r="G120" s="209" t="s">
        <v>488</v>
      </c>
      <c r="H120" s="210">
        <v>1</v>
      </c>
      <c r="I120" s="211"/>
      <c r="J120" s="212">
        <f>ROUND(I120*H120,2)</f>
        <v>0</v>
      </c>
      <c r="K120" s="208" t="s">
        <v>21</v>
      </c>
      <c r="L120" s="46"/>
      <c r="M120" s="213" t="s">
        <v>21</v>
      </c>
      <c r="N120" s="214" t="s">
        <v>48</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2447</v>
      </c>
      <c r="AT120" s="217" t="s">
        <v>163</v>
      </c>
      <c r="AU120" s="217" t="s">
        <v>87</v>
      </c>
      <c r="AY120" s="19" t="s">
        <v>161</v>
      </c>
      <c r="BE120" s="218">
        <f>IF(N120="základní",J120,0)</f>
        <v>0</v>
      </c>
      <c r="BF120" s="218">
        <f>IF(N120="snížená",J120,0)</f>
        <v>0</v>
      </c>
      <c r="BG120" s="218">
        <f>IF(N120="zákl. přenesená",J120,0)</f>
        <v>0</v>
      </c>
      <c r="BH120" s="218">
        <f>IF(N120="sníž. přenesená",J120,0)</f>
        <v>0</v>
      </c>
      <c r="BI120" s="218">
        <f>IF(N120="nulová",J120,0)</f>
        <v>0</v>
      </c>
      <c r="BJ120" s="19" t="s">
        <v>85</v>
      </c>
      <c r="BK120" s="218">
        <f>ROUND(I120*H120,2)</f>
        <v>0</v>
      </c>
      <c r="BL120" s="19" t="s">
        <v>2447</v>
      </c>
      <c r="BM120" s="217" t="s">
        <v>2526</v>
      </c>
    </row>
    <row r="121" s="2" customFormat="1" ht="16.5" customHeight="1">
      <c r="A121" s="40"/>
      <c r="B121" s="41"/>
      <c r="C121" s="206" t="s">
        <v>313</v>
      </c>
      <c r="D121" s="206" t="s">
        <v>163</v>
      </c>
      <c r="E121" s="207" t="s">
        <v>2527</v>
      </c>
      <c r="F121" s="208" t="s">
        <v>2528</v>
      </c>
      <c r="G121" s="209" t="s">
        <v>488</v>
      </c>
      <c r="H121" s="210">
        <v>1</v>
      </c>
      <c r="I121" s="211"/>
      <c r="J121" s="212">
        <f>ROUND(I121*H121,2)</f>
        <v>0</v>
      </c>
      <c r="K121" s="208" t="s">
        <v>21</v>
      </c>
      <c r="L121" s="46"/>
      <c r="M121" s="213" t="s">
        <v>21</v>
      </c>
      <c r="N121" s="214" t="s">
        <v>48</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2447</v>
      </c>
      <c r="AT121" s="217" t="s">
        <v>163</v>
      </c>
      <c r="AU121" s="217" t="s">
        <v>87</v>
      </c>
      <c r="AY121" s="19" t="s">
        <v>161</v>
      </c>
      <c r="BE121" s="218">
        <f>IF(N121="základní",J121,0)</f>
        <v>0</v>
      </c>
      <c r="BF121" s="218">
        <f>IF(N121="snížená",J121,0)</f>
        <v>0</v>
      </c>
      <c r="BG121" s="218">
        <f>IF(N121="zákl. přenesená",J121,0)</f>
        <v>0</v>
      </c>
      <c r="BH121" s="218">
        <f>IF(N121="sníž. přenesená",J121,0)</f>
        <v>0</v>
      </c>
      <c r="BI121" s="218">
        <f>IF(N121="nulová",J121,0)</f>
        <v>0</v>
      </c>
      <c r="BJ121" s="19" t="s">
        <v>85</v>
      </c>
      <c r="BK121" s="218">
        <f>ROUND(I121*H121,2)</f>
        <v>0</v>
      </c>
      <c r="BL121" s="19" t="s">
        <v>2447</v>
      </c>
      <c r="BM121" s="217" t="s">
        <v>2529</v>
      </c>
    </row>
    <row r="122" s="2" customFormat="1">
      <c r="A122" s="40"/>
      <c r="B122" s="41"/>
      <c r="C122" s="42"/>
      <c r="D122" s="224" t="s">
        <v>183</v>
      </c>
      <c r="E122" s="42"/>
      <c r="F122" s="225" t="s">
        <v>2530</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183</v>
      </c>
      <c r="AU122" s="19" t="s">
        <v>87</v>
      </c>
    </row>
    <row r="123" s="2" customFormat="1" ht="16.5" customHeight="1">
      <c r="A123" s="40"/>
      <c r="B123" s="41"/>
      <c r="C123" s="206" t="s">
        <v>317</v>
      </c>
      <c r="D123" s="206" t="s">
        <v>163</v>
      </c>
      <c r="E123" s="207" t="s">
        <v>2531</v>
      </c>
      <c r="F123" s="208" t="s">
        <v>2532</v>
      </c>
      <c r="G123" s="209" t="s">
        <v>488</v>
      </c>
      <c r="H123" s="210">
        <v>1</v>
      </c>
      <c r="I123" s="211"/>
      <c r="J123" s="212">
        <f>ROUND(I123*H123,2)</f>
        <v>0</v>
      </c>
      <c r="K123" s="208" t="s">
        <v>21</v>
      </c>
      <c r="L123" s="46"/>
      <c r="M123" s="213" t="s">
        <v>21</v>
      </c>
      <c r="N123" s="214" t="s">
        <v>48</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2447</v>
      </c>
      <c r="AT123" s="217" t="s">
        <v>163</v>
      </c>
      <c r="AU123" s="217" t="s">
        <v>87</v>
      </c>
      <c r="AY123" s="19" t="s">
        <v>161</v>
      </c>
      <c r="BE123" s="218">
        <f>IF(N123="základní",J123,0)</f>
        <v>0</v>
      </c>
      <c r="BF123" s="218">
        <f>IF(N123="snížená",J123,0)</f>
        <v>0</v>
      </c>
      <c r="BG123" s="218">
        <f>IF(N123="zákl. přenesená",J123,0)</f>
        <v>0</v>
      </c>
      <c r="BH123" s="218">
        <f>IF(N123="sníž. přenesená",J123,0)</f>
        <v>0</v>
      </c>
      <c r="BI123" s="218">
        <f>IF(N123="nulová",J123,0)</f>
        <v>0</v>
      </c>
      <c r="BJ123" s="19" t="s">
        <v>85</v>
      </c>
      <c r="BK123" s="218">
        <f>ROUND(I123*H123,2)</f>
        <v>0</v>
      </c>
      <c r="BL123" s="19" t="s">
        <v>2447</v>
      </c>
      <c r="BM123" s="217" t="s">
        <v>2533</v>
      </c>
    </row>
    <row r="124" s="2" customFormat="1">
      <c r="A124" s="40"/>
      <c r="B124" s="41"/>
      <c r="C124" s="42"/>
      <c r="D124" s="224" t="s">
        <v>183</v>
      </c>
      <c r="E124" s="42"/>
      <c r="F124" s="225" t="s">
        <v>2534</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183</v>
      </c>
      <c r="AU124" s="19" t="s">
        <v>87</v>
      </c>
    </row>
    <row r="125" s="2" customFormat="1" ht="16.5" customHeight="1">
      <c r="A125" s="40"/>
      <c r="B125" s="41"/>
      <c r="C125" s="206" t="s">
        <v>322</v>
      </c>
      <c r="D125" s="206" t="s">
        <v>163</v>
      </c>
      <c r="E125" s="207" t="s">
        <v>2535</v>
      </c>
      <c r="F125" s="208" t="s">
        <v>2536</v>
      </c>
      <c r="G125" s="209" t="s">
        <v>488</v>
      </c>
      <c r="H125" s="210">
        <v>1</v>
      </c>
      <c r="I125" s="211"/>
      <c r="J125" s="212">
        <f>ROUND(I125*H125,2)</f>
        <v>0</v>
      </c>
      <c r="K125" s="208" t="s">
        <v>21</v>
      </c>
      <c r="L125" s="46"/>
      <c r="M125" s="213" t="s">
        <v>21</v>
      </c>
      <c r="N125" s="214" t="s">
        <v>48</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2447</v>
      </c>
      <c r="AT125" s="217" t="s">
        <v>163</v>
      </c>
      <c r="AU125" s="217" t="s">
        <v>87</v>
      </c>
      <c r="AY125" s="19" t="s">
        <v>161</v>
      </c>
      <c r="BE125" s="218">
        <f>IF(N125="základní",J125,0)</f>
        <v>0</v>
      </c>
      <c r="BF125" s="218">
        <f>IF(N125="snížená",J125,0)</f>
        <v>0</v>
      </c>
      <c r="BG125" s="218">
        <f>IF(N125="zákl. přenesená",J125,0)</f>
        <v>0</v>
      </c>
      <c r="BH125" s="218">
        <f>IF(N125="sníž. přenesená",J125,0)</f>
        <v>0</v>
      </c>
      <c r="BI125" s="218">
        <f>IF(N125="nulová",J125,0)</f>
        <v>0</v>
      </c>
      <c r="BJ125" s="19" t="s">
        <v>85</v>
      </c>
      <c r="BK125" s="218">
        <f>ROUND(I125*H125,2)</f>
        <v>0</v>
      </c>
      <c r="BL125" s="19" t="s">
        <v>2447</v>
      </c>
      <c r="BM125" s="217" t="s">
        <v>2537</v>
      </c>
    </row>
    <row r="126" s="2" customFormat="1">
      <c r="A126" s="40"/>
      <c r="B126" s="41"/>
      <c r="C126" s="42"/>
      <c r="D126" s="224" t="s">
        <v>183</v>
      </c>
      <c r="E126" s="42"/>
      <c r="F126" s="225" t="s">
        <v>2538</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183</v>
      </c>
      <c r="AU126" s="19" t="s">
        <v>87</v>
      </c>
    </row>
    <row r="127" s="12" customFormat="1" ht="22.8" customHeight="1">
      <c r="A127" s="12"/>
      <c r="B127" s="190"/>
      <c r="C127" s="191"/>
      <c r="D127" s="192" t="s">
        <v>76</v>
      </c>
      <c r="E127" s="204" t="s">
        <v>2539</v>
      </c>
      <c r="F127" s="204" t="s">
        <v>2540</v>
      </c>
      <c r="G127" s="191"/>
      <c r="H127" s="191"/>
      <c r="I127" s="194"/>
      <c r="J127" s="205">
        <f>BK127</f>
        <v>0</v>
      </c>
      <c r="K127" s="191"/>
      <c r="L127" s="196"/>
      <c r="M127" s="197"/>
      <c r="N127" s="198"/>
      <c r="O127" s="198"/>
      <c r="P127" s="199">
        <f>SUM(P128:P129)</f>
        <v>0</v>
      </c>
      <c r="Q127" s="198"/>
      <c r="R127" s="199">
        <f>SUM(R128:R129)</f>
        <v>0</v>
      </c>
      <c r="S127" s="198"/>
      <c r="T127" s="200">
        <f>SUM(T128:T129)</f>
        <v>0</v>
      </c>
      <c r="U127" s="12"/>
      <c r="V127" s="12"/>
      <c r="W127" s="12"/>
      <c r="X127" s="12"/>
      <c r="Y127" s="12"/>
      <c r="Z127" s="12"/>
      <c r="AA127" s="12"/>
      <c r="AB127" s="12"/>
      <c r="AC127" s="12"/>
      <c r="AD127" s="12"/>
      <c r="AE127" s="12"/>
      <c r="AR127" s="201" t="s">
        <v>198</v>
      </c>
      <c r="AT127" s="202" t="s">
        <v>76</v>
      </c>
      <c r="AU127" s="202" t="s">
        <v>85</v>
      </c>
      <c r="AY127" s="201" t="s">
        <v>161</v>
      </c>
      <c r="BK127" s="203">
        <f>SUM(BK128:BK129)</f>
        <v>0</v>
      </c>
    </row>
    <row r="128" s="2" customFormat="1" ht="16.5" customHeight="1">
      <c r="A128" s="40"/>
      <c r="B128" s="41"/>
      <c r="C128" s="206" t="s">
        <v>326</v>
      </c>
      <c r="D128" s="206" t="s">
        <v>163</v>
      </c>
      <c r="E128" s="207" t="s">
        <v>2541</v>
      </c>
      <c r="F128" s="208" t="s">
        <v>2542</v>
      </c>
      <c r="G128" s="209" t="s">
        <v>488</v>
      </c>
      <c r="H128" s="210">
        <v>1</v>
      </c>
      <c r="I128" s="211"/>
      <c r="J128" s="212">
        <f>ROUND(I128*H128,2)</f>
        <v>0</v>
      </c>
      <c r="K128" s="208" t="s">
        <v>21</v>
      </c>
      <c r="L128" s="46"/>
      <c r="M128" s="213" t="s">
        <v>21</v>
      </c>
      <c r="N128" s="214" t="s">
        <v>48</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2447</v>
      </c>
      <c r="AT128" s="217" t="s">
        <v>163</v>
      </c>
      <c r="AU128" s="217" t="s">
        <v>87</v>
      </c>
      <c r="AY128" s="19" t="s">
        <v>161</v>
      </c>
      <c r="BE128" s="218">
        <f>IF(N128="základní",J128,0)</f>
        <v>0</v>
      </c>
      <c r="BF128" s="218">
        <f>IF(N128="snížená",J128,0)</f>
        <v>0</v>
      </c>
      <c r="BG128" s="218">
        <f>IF(N128="zákl. přenesená",J128,0)</f>
        <v>0</v>
      </c>
      <c r="BH128" s="218">
        <f>IF(N128="sníž. přenesená",J128,0)</f>
        <v>0</v>
      </c>
      <c r="BI128" s="218">
        <f>IF(N128="nulová",J128,0)</f>
        <v>0</v>
      </c>
      <c r="BJ128" s="19" t="s">
        <v>85</v>
      </c>
      <c r="BK128" s="218">
        <f>ROUND(I128*H128,2)</f>
        <v>0</v>
      </c>
      <c r="BL128" s="19" t="s">
        <v>2447</v>
      </c>
      <c r="BM128" s="217" t="s">
        <v>2543</v>
      </c>
    </row>
    <row r="129" s="2" customFormat="1">
      <c r="A129" s="40"/>
      <c r="B129" s="41"/>
      <c r="C129" s="42"/>
      <c r="D129" s="224" t="s">
        <v>172</v>
      </c>
      <c r="E129" s="42"/>
      <c r="F129" s="225" t="s">
        <v>2544</v>
      </c>
      <c r="G129" s="42"/>
      <c r="H129" s="42"/>
      <c r="I129" s="221"/>
      <c r="J129" s="42"/>
      <c r="K129" s="42"/>
      <c r="L129" s="46"/>
      <c r="M129" s="274"/>
      <c r="N129" s="275"/>
      <c r="O129" s="271"/>
      <c r="P129" s="271"/>
      <c r="Q129" s="271"/>
      <c r="R129" s="271"/>
      <c r="S129" s="271"/>
      <c r="T129" s="276"/>
      <c r="U129" s="40"/>
      <c r="V129" s="40"/>
      <c r="W129" s="40"/>
      <c r="X129" s="40"/>
      <c r="Y129" s="40"/>
      <c r="Z129" s="40"/>
      <c r="AA129" s="40"/>
      <c r="AB129" s="40"/>
      <c r="AC129" s="40"/>
      <c r="AD129" s="40"/>
      <c r="AE129" s="40"/>
      <c r="AT129" s="19" t="s">
        <v>172</v>
      </c>
      <c r="AU129" s="19" t="s">
        <v>87</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zZx/ILUgNTxhkr3UR0mytGlhYPS+IW7OJ7qvtYFH8g38hXDXSptx9qcSCvkBjHPqZGjhONcXT1zGxfe/AZP3pQ==" hashValue="DLvH91ZRIPljaln2Rz7RnV+cGxgeFMCUOMRO0lxqRyoyOE5J5lQT1dryHervsjMa7a8rWIx0JdEBmexaV23Xmw==" algorithmName="SHA-512" password="CC35"/>
  <autoFilter ref="C85:K12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6" customFormat="1" ht="45" customHeight="1">
      <c r="B3" s="283"/>
      <c r="C3" s="284" t="s">
        <v>2545</v>
      </c>
      <c r="D3" s="284"/>
      <c r="E3" s="284"/>
      <c r="F3" s="284"/>
      <c r="G3" s="284"/>
      <c r="H3" s="284"/>
      <c r="I3" s="284"/>
      <c r="J3" s="284"/>
      <c r="K3" s="285"/>
    </row>
    <row r="4" s="1" customFormat="1" ht="25.5" customHeight="1">
      <c r="B4" s="286"/>
      <c r="C4" s="287" t="s">
        <v>2546</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2547</v>
      </c>
      <c r="D6" s="290"/>
      <c r="E6" s="290"/>
      <c r="F6" s="290"/>
      <c r="G6" s="290"/>
      <c r="H6" s="290"/>
      <c r="I6" s="290"/>
      <c r="J6" s="290"/>
      <c r="K6" s="288"/>
    </row>
    <row r="7" s="1" customFormat="1" ht="15" customHeight="1">
      <c r="B7" s="291"/>
      <c r="C7" s="290" t="s">
        <v>2548</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2549</v>
      </c>
      <c r="D9" s="290"/>
      <c r="E9" s="290"/>
      <c r="F9" s="290"/>
      <c r="G9" s="290"/>
      <c r="H9" s="290"/>
      <c r="I9" s="290"/>
      <c r="J9" s="290"/>
      <c r="K9" s="288"/>
    </row>
    <row r="10" s="1" customFormat="1" ht="15" customHeight="1">
      <c r="B10" s="291"/>
      <c r="C10" s="290"/>
      <c r="D10" s="290" t="s">
        <v>2550</v>
      </c>
      <c r="E10" s="290"/>
      <c r="F10" s="290"/>
      <c r="G10" s="290"/>
      <c r="H10" s="290"/>
      <c r="I10" s="290"/>
      <c r="J10" s="290"/>
      <c r="K10" s="288"/>
    </row>
    <row r="11" s="1" customFormat="1" ht="15" customHeight="1">
      <c r="B11" s="291"/>
      <c r="C11" s="292"/>
      <c r="D11" s="290" t="s">
        <v>2551</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2552</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2553</v>
      </c>
      <c r="E15" s="290"/>
      <c r="F15" s="290"/>
      <c r="G15" s="290"/>
      <c r="H15" s="290"/>
      <c r="I15" s="290"/>
      <c r="J15" s="290"/>
      <c r="K15" s="288"/>
    </row>
    <row r="16" s="1" customFormat="1" ht="15" customHeight="1">
      <c r="B16" s="291"/>
      <c r="C16" s="292"/>
      <c r="D16" s="290" t="s">
        <v>2554</v>
      </c>
      <c r="E16" s="290"/>
      <c r="F16" s="290"/>
      <c r="G16" s="290"/>
      <c r="H16" s="290"/>
      <c r="I16" s="290"/>
      <c r="J16" s="290"/>
      <c r="K16" s="288"/>
    </row>
    <row r="17" s="1" customFormat="1" ht="15" customHeight="1">
      <c r="B17" s="291"/>
      <c r="C17" s="292"/>
      <c r="D17" s="290" t="s">
        <v>2555</v>
      </c>
      <c r="E17" s="290"/>
      <c r="F17" s="290"/>
      <c r="G17" s="290"/>
      <c r="H17" s="290"/>
      <c r="I17" s="290"/>
      <c r="J17" s="290"/>
      <c r="K17" s="288"/>
    </row>
    <row r="18" s="1" customFormat="1" ht="15" customHeight="1">
      <c r="B18" s="291"/>
      <c r="C18" s="292"/>
      <c r="D18" s="292"/>
      <c r="E18" s="294" t="s">
        <v>84</v>
      </c>
      <c r="F18" s="290" t="s">
        <v>2556</v>
      </c>
      <c r="G18" s="290"/>
      <c r="H18" s="290"/>
      <c r="I18" s="290"/>
      <c r="J18" s="290"/>
      <c r="K18" s="288"/>
    </row>
    <row r="19" s="1" customFormat="1" ht="15" customHeight="1">
      <c r="B19" s="291"/>
      <c r="C19" s="292"/>
      <c r="D19" s="292"/>
      <c r="E19" s="294" t="s">
        <v>2557</v>
      </c>
      <c r="F19" s="290" t="s">
        <v>2558</v>
      </c>
      <c r="G19" s="290"/>
      <c r="H19" s="290"/>
      <c r="I19" s="290"/>
      <c r="J19" s="290"/>
      <c r="K19" s="288"/>
    </row>
    <row r="20" s="1" customFormat="1" ht="15" customHeight="1">
      <c r="B20" s="291"/>
      <c r="C20" s="292"/>
      <c r="D20" s="292"/>
      <c r="E20" s="294" t="s">
        <v>2559</v>
      </c>
      <c r="F20" s="290" t="s">
        <v>2560</v>
      </c>
      <c r="G20" s="290"/>
      <c r="H20" s="290"/>
      <c r="I20" s="290"/>
      <c r="J20" s="290"/>
      <c r="K20" s="288"/>
    </row>
    <row r="21" s="1" customFormat="1" ht="15" customHeight="1">
      <c r="B21" s="291"/>
      <c r="C21" s="292"/>
      <c r="D21" s="292"/>
      <c r="E21" s="294" t="s">
        <v>124</v>
      </c>
      <c r="F21" s="290" t="s">
        <v>125</v>
      </c>
      <c r="G21" s="290"/>
      <c r="H21" s="290"/>
      <c r="I21" s="290"/>
      <c r="J21" s="290"/>
      <c r="K21" s="288"/>
    </row>
    <row r="22" s="1" customFormat="1" ht="15" customHeight="1">
      <c r="B22" s="291"/>
      <c r="C22" s="292"/>
      <c r="D22" s="292"/>
      <c r="E22" s="294" t="s">
        <v>2561</v>
      </c>
      <c r="F22" s="290" t="s">
        <v>2562</v>
      </c>
      <c r="G22" s="290"/>
      <c r="H22" s="290"/>
      <c r="I22" s="290"/>
      <c r="J22" s="290"/>
      <c r="K22" s="288"/>
    </row>
    <row r="23" s="1" customFormat="1" ht="15" customHeight="1">
      <c r="B23" s="291"/>
      <c r="C23" s="292"/>
      <c r="D23" s="292"/>
      <c r="E23" s="294" t="s">
        <v>2563</v>
      </c>
      <c r="F23" s="290" t="s">
        <v>2564</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2565</v>
      </c>
      <c r="D25" s="290"/>
      <c r="E25" s="290"/>
      <c r="F25" s="290"/>
      <c r="G25" s="290"/>
      <c r="H25" s="290"/>
      <c r="I25" s="290"/>
      <c r="J25" s="290"/>
      <c r="K25" s="288"/>
    </row>
    <row r="26" s="1" customFormat="1" ht="15" customHeight="1">
      <c r="B26" s="291"/>
      <c r="C26" s="290" t="s">
        <v>2566</v>
      </c>
      <c r="D26" s="290"/>
      <c r="E26" s="290"/>
      <c r="F26" s="290"/>
      <c r="G26" s="290"/>
      <c r="H26" s="290"/>
      <c r="I26" s="290"/>
      <c r="J26" s="290"/>
      <c r="K26" s="288"/>
    </row>
    <row r="27" s="1" customFormat="1" ht="15" customHeight="1">
      <c r="B27" s="291"/>
      <c r="C27" s="290"/>
      <c r="D27" s="290" t="s">
        <v>2567</v>
      </c>
      <c r="E27" s="290"/>
      <c r="F27" s="290"/>
      <c r="G27" s="290"/>
      <c r="H27" s="290"/>
      <c r="I27" s="290"/>
      <c r="J27" s="290"/>
      <c r="K27" s="288"/>
    </row>
    <row r="28" s="1" customFormat="1" ht="15" customHeight="1">
      <c r="B28" s="291"/>
      <c r="C28" s="292"/>
      <c r="D28" s="290" t="s">
        <v>2568</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2569</v>
      </c>
      <c r="E30" s="290"/>
      <c r="F30" s="290"/>
      <c r="G30" s="290"/>
      <c r="H30" s="290"/>
      <c r="I30" s="290"/>
      <c r="J30" s="290"/>
      <c r="K30" s="288"/>
    </row>
    <row r="31" s="1" customFormat="1" ht="15" customHeight="1">
      <c r="B31" s="291"/>
      <c r="C31" s="292"/>
      <c r="D31" s="290" t="s">
        <v>2570</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2571</v>
      </c>
      <c r="E33" s="290"/>
      <c r="F33" s="290"/>
      <c r="G33" s="290"/>
      <c r="H33" s="290"/>
      <c r="I33" s="290"/>
      <c r="J33" s="290"/>
      <c r="K33" s="288"/>
    </row>
    <row r="34" s="1" customFormat="1" ht="15" customHeight="1">
      <c r="B34" s="291"/>
      <c r="C34" s="292"/>
      <c r="D34" s="290" t="s">
        <v>2572</v>
      </c>
      <c r="E34" s="290"/>
      <c r="F34" s="290"/>
      <c r="G34" s="290"/>
      <c r="H34" s="290"/>
      <c r="I34" s="290"/>
      <c r="J34" s="290"/>
      <c r="K34" s="288"/>
    </row>
    <row r="35" s="1" customFormat="1" ht="15" customHeight="1">
      <c r="B35" s="291"/>
      <c r="C35" s="292"/>
      <c r="D35" s="290" t="s">
        <v>2573</v>
      </c>
      <c r="E35" s="290"/>
      <c r="F35" s="290"/>
      <c r="G35" s="290"/>
      <c r="H35" s="290"/>
      <c r="I35" s="290"/>
      <c r="J35" s="290"/>
      <c r="K35" s="288"/>
    </row>
    <row r="36" s="1" customFormat="1" ht="15" customHeight="1">
      <c r="B36" s="291"/>
      <c r="C36" s="292"/>
      <c r="D36" s="290"/>
      <c r="E36" s="293" t="s">
        <v>147</v>
      </c>
      <c r="F36" s="290"/>
      <c r="G36" s="290" t="s">
        <v>2574</v>
      </c>
      <c r="H36" s="290"/>
      <c r="I36" s="290"/>
      <c r="J36" s="290"/>
      <c r="K36" s="288"/>
    </row>
    <row r="37" s="1" customFormat="1" ht="30.75" customHeight="1">
      <c r="B37" s="291"/>
      <c r="C37" s="292"/>
      <c r="D37" s="290"/>
      <c r="E37" s="293" t="s">
        <v>2575</v>
      </c>
      <c r="F37" s="290"/>
      <c r="G37" s="290" t="s">
        <v>2576</v>
      </c>
      <c r="H37" s="290"/>
      <c r="I37" s="290"/>
      <c r="J37" s="290"/>
      <c r="K37" s="288"/>
    </row>
    <row r="38" s="1" customFormat="1" ht="15" customHeight="1">
      <c r="B38" s="291"/>
      <c r="C38" s="292"/>
      <c r="D38" s="290"/>
      <c r="E38" s="293" t="s">
        <v>58</v>
      </c>
      <c r="F38" s="290"/>
      <c r="G38" s="290" t="s">
        <v>2577</v>
      </c>
      <c r="H38" s="290"/>
      <c r="I38" s="290"/>
      <c r="J38" s="290"/>
      <c r="K38" s="288"/>
    </row>
    <row r="39" s="1" customFormat="1" ht="15" customHeight="1">
      <c r="B39" s="291"/>
      <c r="C39" s="292"/>
      <c r="D39" s="290"/>
      <c r="E39" s="293" t="s">
        <v>59</v>
      </c>
      <c r="F39" s="290"/>
      <c r="G39" s="290" t="s">
        <v>2578</v>
      </c>
      <c r="H39" s="290"/>
      <c r="I39" s="290"/>
      <c r="J39" s="290"/>
      <c r="K39" s="288"/>
    </row>
    <row r="40" s="1" customFormat="1" ht="15" customHeight="1">
      <c r="B40" s="291"/>
      <c r="C40" s="292"/>
      <c r="D40" s="290"/>
      <c r="E40" s="293" t="s">
        <v>148</v>
      </c>
      <c r="F40" s="290"/>
      <c r="G40" s="290" t="s">
        <v>2579</v>
      </c>
      <c r="H40" s="290"/>
      <c r="I40" s="290"/>
      <c r="J40" s="290"/>
      <c r="K40" s="288"/>
    </row>
    <row r="41" s="1" customFormat="1" ht="15" customHeight="1">
      <c r="B41" s="291"/>
      <c r="C41" s="292"/>
      <c r="D41" s="290"/>
      <c r="E41" s="293" t="s">
        <v>149</v>
      </c>
      <c r="F41" s="290"/>
      <c r="G41" s="290" t="s">
        <v>2580</v>
      </c>
      <c r="H41" s="290"/>
      <c r="I41" s="290"/>
      <c r="J41" s="290"/>
      <c r="K41" s="288"/>
    </row>
    <row r="42" s="1" customFormat="1" ht="15" customHeight="1">
      <c r="B42" s="291"/>
      <c r="C42" s="292"/>
      <c r="D42" s="290"/>
      <c r="E42" s="293" t="s">
        <v>2581</v>
      </c>
      <c r="F42" s="290"/>
      <c r="G42" s="290" t="s">
        <v>2582</v>
      </c>
      <c r="H42" s="290"/>
      <c r="I42" s="290"/>
      <c r="J42" s="290"/>
      <c r="K42" s="288"/>
    </row>
    <row r="43" s="1" customFormat="1" ht="15" customHeight="1">
      <c r="B43" s="291"/>
      <c r="C43" s="292"/>
      <c r="D43" s="290"/>
      <c r="E43" s="293"/>
      <c r="F43" s="290"/>
      <c r="G43" s="290" t="s">
        <v>2583</v>
      </c>
      <c r="H43" s="290"/>
      <c r="I43" s="290"/>
      <c r="J43" s="290"/>
      <c r="K43" s="288"/>
    </row>
    <row r="44" s="1" customFormat="1" ht="15" customHeight="1">
      <c r="B44" s="291"/>
      <c r="C44" s="292"/>
      <c r="D44" s="290"/>
      <c r="E44" s="293" t="s">
        <v>2584</v>
      </c>
      <c r="F44" s="290"/>
      <c r="G44" s="290" t="s">
        <v>2585</v>
      </c>
      <c r="H44" s="290"/>
      <c r="I44" s="290"/>
      <c r="J44" s="290"/>
      <c r="K44" s="288"/>
    </row>
    <row r="45" s="1" customFormat="1" ht="15" customHeight="1">
      <c r="B45" s="291"/>
      <c r="C45" s="292"/>
      <c r="D45" s="290"/>
      <c r="E45" s="293" t="s">
        <v>151</v>
      </c>
      <c r="F45" s="290"/>
      <c r="G45" s="290" t="s">
        <v>2586</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2587</v>
      </c>
      <c r="E47" s="290"/>
      <c r="F47" s="290"/>
      <c r="G47" s="290"/>
      <c r="H47" s="290"/>
      <c r="I47" s="290"/>
      <c r="J47" s="290"/>
      <c r="K47" s="288"/>
    </row>
    <row r="48" s="1" customFormat="1" ht="15" customHeight="1">
      <c r="B48" s="291"/>
      <c r="C48" s="292"/>
      <c r="D48" s="292"/>
      <c r="E48" s="290" t="s">
        <v>2588</v>
      </c>
      <c r="F48" s="290"/>
      <c r="G48" s="290"/>
      <c r="H48" s="290"/>
      <c r="I48" s="290"/>
      <c r="J48" s="290"/>
      <c r="K48" s="288"/>
    </row>
    <row r="49" s="1" customFormat="1" ht="15" customHeight="1">
      <c r="B49" s="291"/>
      <c r="C49" s="292"/>
      <c r="D49" s="292"/>
      <c r="E49" s="290" t="s">
        <v>2589</v>
      </c>
      <c r="F49" s="290"/>
      <c r="G49" s="290"/>
      <c r="H49" s="290"/>
      <c r="I49" s="290"/>
      <c r="J49" s="290"/>
      <c r="K49" s="288"/>
    </row>
    <row r="50" s="1" customFormat="1" ht="15" customHeight="1">
      <c r="B50" s="291"/>
      <c r="C50" s="292"/>
      <c r="D50" s="292"/>
      <c r="E50" s="290" t="s">
        <v>2590</v>
      </c>
      <c r="F50" s="290"/>
      <c r="G50" s="290"/>
      <c r="H50" s="290"/>
      <c r="I50" s="290"/>
      <c r="J50" s="290"/>
      <c r="K50" s="288"/>
    </row>
    <row r="51" s="1" customFormat="1" ht="15" customHeight="1">
      <c r="B51" s="291"/>
      <c r="C51" s="292"/>
      <c r="D51" s="290" t="s">
        <v>2591</v>
      </c>
      <c r="E51" s="290"/>
      <c r="F51" s="290"/>
      <c r="G51" s="290"/>
      <c r="H51" s="290"/>
      <c r="I51" s="290"/>
      <c r="J51" s="290"/>
      <c r="K51" s="288"/>
    </row>
    <row r="52" s="1" customFormat="1" ht="25.5" customHeight="1">
      <c r="B52" s="286"/>
      <c r="C52" s="287" t="s">
        <v>2592</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2593</v>
      </c>
      <c r="D54" s="290"/>
      <c r="E54" s="290"/>
      <c r="F54" s="290"/>
      <c r="G54" s="290"/>
      <c r="H54" s="290"/>
      <c r="I54" s="290"/>
      <c r="J54" s="290"/>
      <c r="K54" s="288"/>
    </row>
    <row r="55" s="1" customFormat="1" ht="15" customHeight="1">
      <c r="B55" s="286"/>
      <c r="C55" s="290" t="s">
        <v>2594</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2595</v>
      </c>
      <c r="D57" s="290"/>
      <c r="E57" s="290"/>
      <c r="F57" s="290"/>
      <c r="G57" s="290"/>
      <c r="H57" s="290"/>
      <c r="I57" s="290"/>
      <c r="J57" s="290"/>
      <c r="K57" s="288"/>
    </row>
    <row r="58" s="1" customFormat="1" ht="15" customHeight="1">
      <c r="B58" s="286"/>
      <c r="C58" s="292"/>
      <c r="D58" s="290" t="s">
        <v>2596</v>
      </c>
      <c r="E58" s="290"/>
      <c r="F58" s="290"/>
      <c r="G58" s="290"/>
      <c r="H58" s="290"/>
      <c r="I58" s="290"/>
      <c r="J58" s="290"/>
      <c r="K58" s="288"/>
    </row>
    <row r="59" s="1" customFormat="1" ht="15" customHeight="1">
      <c r="B59" s="286"/>
      <c r="C59" s="292"/>
      <c r="D59" s="290" t="s">
        <v>2597</v>
      </c>
      <c r="E59" s="290"/>
      <c r="F59" s="290"/>
      <c r="G59" s="290"/>
      <c r="H59" s="290"/>
      <c r="I59" s="290"/>
      <c r="J59" s="290"/>
      <c r="K59" s="288"/>
    </row>
    <row r="60" s="1" customFormat="1" ht="15" customHeight="1">
      <c r="B60" s="286"/>
      <c r="C60" s="292"/>
      <c r="D60" s="290" t="s">
        <v>2598</v>
      </c>
      <c r="E60" s="290"/>
      <c r="F60" s="290"/>
      <c r="G60" s="290"/>
      <c r="H60" s="290"/>
      <c r="I60" s="290"/>
      <c r="J60" s="290"/>
      <c r="K60" s="288"/>
    </row>
    <row r="61" s="1" customFormat="1" ht="15" customHeight="1">
      <c r="B61" s="286"/>
      <c r="C61" s="292"/>
      <c r="D61" s="290" t="s">
        <v>2599</v>
      </c>
      <c r="E61" s="290"/>
      <c r="F61" s="290"/>
      <c r="G61" s="290"/>
      <c r="H61" s="290"/>
      <c r="I61" s="290"/>
      <c r="J61" s="290"/>
      <c r="K61" s="288"/>
    </row>
    <row r="62" s="1" customFormat="1" ht="15" customHeight="1">
      <c r="B62" s="286"/>
      <c r="C62" s="292"/>
      <c r="D62" s="295" t="s">
        <v>2600</v>
      </c>
      <c r="E62" s="295"/>
      <c r="F62" s="295"/>
      <c r="G62" s="295"/>
      <c r="H62" s="295"/>
      <c r="I62" s="295"/>
      <c r="J62" s="295"/>
      <c r="K62" s="288"/>
    </row>
    <row r="63" s="1" customFormat="1" ht="15" customHeight="1">
      <c r="B63" s="286"/>
      <c r="C63" s="292"/>
      <c r="D63" s="290" t="s">
        <v>2601</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2602</v>
      </c>
      <c r="E65" s="290"/>
      <c r="F65" s="290"/>
      <c r="G65" s="290"/>
      <c r="H65" s="290"/>
      <c r="I65" s="290"/>
      <c r="J65" s="290"/>
      <c r="K65" s="288"/>
    </row>
    <row r="66" s="1" customFormat="1" ht="15" customHeight="1">
      <c r="B66" s="286"/>
      <c r="C66" s="292"/>
      <c r="D66" s="295" t="s">
        <v>2603</v>
      </c>
      <c r="E66" s="295"/>
      <c r="F66" s="295"/>
      <c r="G66" s="295"/>
      <c r="H66" s="295"/>
      <c r="I66" s="295"/>
      <c r="J66" s="295"/>
      <c r="K66" s="288"/>
    </row>
    <row r="67" s="1" customFormat="1" ht="15" customHeight="1">
      <c r="B67" s="286"/>
      <c r="C67" s="292"/>
      <c r="D67" s="290" t="s">
        <v>2604</v>
      </c>
      <c r="E67" s="290"/>
      <c r="F67" s="290"/>
      <c r="G67" s="290"/>
      <c r="H67" s="290"/>
      <c r="I67" s="290"/>
      <c r="J67" s="290"/>
      <c r="K67" s="288"/>
    </row>
    <row r="68" s="1" customFormat="1" ht="15" customHeight="1">
      <c r="B68" s="286"/>
      <c r="C68" s="292"/>
      <c r="D68" s="290" t="s">
        <v>2605</v>
      </c>
      <c r="E68" s="290"/>
      <c r="F68" s="290"/>
      <c r="G68" s="290"/>
      <c r="H68" s="290"/>
      <c r="I68" s="290"/>
      <c r="J68" s="290"/>
      <c r="K68" s="288"/>
    </row>
    <row r="69" s="1" customFormat="1" ht="15" customHeight="1">
      <c r="B69" s="286"/>
      <c r="C69" s="292"/>
      <c r="D69" s="290" t="s">
        <v>2606</v>
      </c>
      <c r="E69" s="290"/>
      <c r="F69" s="290"/>
      <c r="G69" s="290"/>
      <c r="H69" s="290"/>
      <c r="I69" s="290"/>
      <c r="J69" s="290"/>
      <c r="K69" s="288"/>
    </row>
    <row r="70" s="1" customFormat="1" ht="15" customHeight="1">
      <c r="B70" s="286"/>
      <c r="C70" s="292"/>
      <c r="D70" s="290" t="s">
        <v>2607</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2608</v>
      </c>
      <c r="D75" s="306"/>
      <c r="E75" s="306"/>
      <c r="F75" s="306"/>
      <c r="G75" s="306"/>
      <c r="H75" s="306"/>
      <c r="I75" s="306"/>
      <c r="J75" s="306"/>
      <c r="K75" s="307"/>
    </row>
    <row r="76" s="1" customFormat="1" ht="17.25" customHeight="1">
      <c r="B76" s="305"/>
      <c r="C76" s="308" t="s">
        <v>2609</v>
      </c>
      <c r="D76" s="308"/>
      <c r="E76" s="308"/>
      <c r="F76" s="308" t="s">
        <v>2610</v>
      </c>
      <c r="G76" s="309"/>
      <c r="H76" s="308" t="s">
        <v>59</v>
      </c>
      <c r="I76" s="308" t="s">
        <v>62</v>
      </c>
      <c r="J76" s="308" t="s">
        <v>2611</v>
      </c>
      <c r="K76" s="307"/>
    </row>
    <row r="77" s="1" customFormat="1" ht="17.25" customHeight="1">
      <c r="B77" s="305"/>
      <c r="C77" s="310" t="s">
        <v>2612</v>
      </c>
      <c r="D77" s="310"/>
      <c r="E77" s="310"/>
      <c r="F77" s="311" t="s">
        <v>2613</v>
      </c>
      <c r="G77" s="312"/>
      <c r="H77" s="310"/>
      <c r="I77" s="310"/>
      <c r="J77" s="310" t="s">
        <v>2614</v>
      </c>
      <c r="K77" s="307"/>
    </row>
    <row r="78" s="1" customFormat="1" ht="5.25" customHeight="1">
      <c r="B78" s="305"/>
      <c r="C78" s="313"/>
      <c r="D78" s="313"/>
      <c r="E78" s="313"/>
      <c r="F78" s="313"/>
      <c r="G78" s="314"/>
      <c r="H78" s="313"/>
      <c r="I78" s="313"/>
      <c r="J78" s="313"/>
      <c r="K78" s="307"/>
    </row>
    <row r="79" s="1" customFormat="1" ht="15" customHeight="1">
      <c r="B79" s="305"/>
      <c r="C79" s="293" t="s">
        <v>58</v>
      </c>
      <c r="D79" s="315"/>
      <c r="E79" s="315"/>
      <c r="F79" s="316" t="s">
        <v>2615</v>
      </c>
      <c r="G79" s="317"/>
      <c r="H79" s="293" t="s">
        <v>2616</v>
      </c>
      <c r="I79" s="293" t="s">
        <v>2617</v>
      </c>
      <c r="J79" s="293">
        <v>20</v>
      </c>
      <c r="K79" s="307"/>
    </row>
    <row r="80" s="1" customFormat="1" ht="15" customHeight="1">
      <c r="B80" s="305"/>
      <c r="C80" s="293" t="s">
        <v>2618</v>
      </c>
      <c r="D80" s="293"/>
      <c r="E80" s="293"/>
      <c r="F80" s="316" t="s">
        <v>2615</v>
      </c>
      <c r="G80" s="317"/>
      <c r="H80" s="293" t="s">
        <v>2619</v>
      </c>
      <c r="I80" s="293" t="s">
        <v>2617</v>
      </c>
      <c r="J80" s="293">
        <v>120</v>
      </c>
      <c r="K80" s="307"/>
    </row>
    <row r="81" s="1" customFormat="1" ht="15" customHeight="1">
      <c r="B81" s="318"/>
      <c r="C81" s="293" t="s">
        <v>2620</v>
      </c>
      <c r="D81" s="293"/>
      <c r="E81" s="293"/>
      <c r="F81" s="316" t="s">
        <v>2621</v>
      </c>
      <c r="G81" s="317"/>
      <c r="H81" s="293" t="s">
        <v>2622</v>
      </c>
      <c r="I81" s="293" t="s">
        <v>2617</v>
      </c>
      <c r="J81" s="293">
        <v>50</v>
      </c>
      <c r="K81" s="307"/>
    </row>
    <row r="82" s="1" customFormat="1" ht="15" customHeight="1">
      <c r="B82" s="318"/>
      <c r="C82" s="293" t="s">
        <v>2623</v>
      </c>
      <c r="D82" s="293"/>
      <c r="E82" s="293"/>
      <c r="F82" s="316" t="s">
        <v>2615</v>
      </c>
      <c r="G82" s="317"/>
      <c r="H82" s="293" t="s">
        <v>2624</v>
      </c>
      <c r="I82" s="293" t="s">
        <v>2625</v>
      </c>
      <c r="J82" s="293"/>
      <c r="K82" s="307"/>
    </row>
    <row r="83" s="1" customFormat="1" ht="15" customHeight="1">
      <c r="B83" s="318"/>
      <c r="C83" s="319" t="s">
        <v>2626</v>
      </c>
      <c r="D83" s="319"/>
      <c r="E83" s="319"/>
      <c r="F83" s="320" t="s">
        <v>2621</v>
      </c>
      <c r="G83" s="319"/>
      <c r="H83" s="319" t="s">
        <v>2627</v>
      </c>
      <c r="I83" s="319" t="s">
        <v>2617</v>
      </c>
      <c r="J83" s="319">
        <v>15</v>
      </c>
      <c r="K83" s="307"/>
    </row>
    <row r="84" s="1" customFormat="1" ht="15" customHeight="1">
      <c r="B84" s="318"/>
      <c r="C84" s="319" t="s">
        <v>2628</v>
      </c>
      <c r="D84" s="319"/>
      <c r="E84" s="319"/>
      <c r="F84" s="320" t="s">
        <v>2621</v>
      </c>
      <c r="G84" s="319"/>
      <c r="H84" s="319" t="s">
        <v>2629</v>
      </c>
      <c r="I84" s="319" t="s">
        <v>2617</v>
      </c>
      <c r="J84" s="319">
        <v>15</v>
      </c>
      <c r="K84" s="307"/>
    </row>
    <row r="85" s="1" customFormat="1" ht="15" customHeight="1">
      <c r="B85" s="318"/>
      <c r="C85" s="319" t="s">
        <v>2630</v>
      </c>
      <c r="D85" s="319"/>
      <c r="E85" s="319"/>
      <c r="F85" s="320" t="s">
        <v>2621</v>
      </c>
      <c r="G85" s="319"/>
      <c r="H85" s="319" t="s">
        <v>2631</v>
      </c>
      <c r="I85" s="319" t="s">
        <v>2617</v>
      </c>
      <c r="J85" s="319">
        <v>20</v>
      </c>
      <c r="K85" s="307"/>
    </row>
    <row r="86" s="1" customFormat="1" ht="15" customHeight="1">
      <c r="B86" s="318"/>
      <c r="C86" s="319" t="s">
        <v>2632</v>
      </c>
      <c r="D86" s="319"/>
      <c r="E86" s="319"/>
      <c r="F86" s="320" t="s">
        <v>2621</v>
      </c>
      <c r="G86" s="319"/>
      <c r="H86" s="319" t="s">
        <v>2633</v>
      </c>
      <c r="I86" s="319" t="s">
        <v>2617</v>
      </c>
      <c r="J86" s="319">
        <v>20</v>
      </c>
      <c r="K86" s="307"/>
    </row>
    <row r="87" s="1" customFormat="1" ht="15" customHeight="1">
      <c r="B87" s="318"/>
      <c r="C87" s="293" t="s">
        <v>2634</v>
      </c>
      <c r="D87" s="293"/>
      <c r="E87" s="293"/>
      <c r="F87" s="316" t="s">
        <v>2621</v>
      </c>
      <c r="G87" s="317"/>
      <c r="H87" s="293" t="s">
        <v>2635</v>
      </c>
      <c r="I87" s="293" t="s">
        <v>2617</v>
      </c>
      <c r="J87" s="293">
        <v>50</v>
      </c>
      <c r="K87" s="307"/>
    </row>
    <row r="88" s="1" customFormat="1" ht="15" customHeight="1">
      <c r="B88" s="318"/>
      <c r="C88" s="293" t="s">
        <v>2636</v>
      </c>
      <c r="D88" s="293"/>
      <c r="E88" s="293"/>
      <c r="F88" s="316" t="s">
        <v>2621</v>
      </c>
      <c r="G88" s="317"/>
      <c r="H88" s="293" t="s">
        <v>2637</v>
      </c>
      <c r="I88" s="293" t="s">
        <v>2617</v>
      </c>
      <c r="J88" s="293">
        <v>20</v>
      </c>
      <c r="K88" s="307"/>
    </row>
    <row r="89" s="1" customFormat="1" ht="15" customHeight="1">
      <c r="B89" s="318"/>
      <c r="C89" s="293" t="s">
        <v>2638</v>
      </c>
      <c r="D89" s="293"/>
      <c r="E89" s="293"/>
      <c r="F89" s="316" t="s">
        <v>2621</v>
      </c>
      <c r="G89" s="317"/>
      <c r="H89" s="293" t="s">
        <v>2639</v>
      </c>
      <c r="I89" s="293" t="s">
        <v>2617</v>
      </c>
      <c r="J89" s="293">
        <v>20</v>
      </c>
      <c r="K89" s="307"/>
    </row>
    <row r="90" s="1" customFormat="1" ht="15" customHeight="1">
      <c r="B90" s="318"/>
      <c r="C90" s="293" t="s">
        <v>2640</v>
      </c>
      <c r="D90" s="293"/>
      <c r="E90" s="293"/>
      <c r="F90" s="316" t="s">
        <v>2621</v>
      </c>
      <c r="G90" s="317"/>
      <c r="H90" s="293" t="s">
        <v>2641</v>
      </c>
      <c r="I90" s="293" t="s">
        <v>2617</v>
      </c>
      <c r="J90" s="293">
        <v>50</v>
      </c>
      <c r="K90" s="307"/>
    </row>
    <row r="91" s="1" customFormat="1" ht="15" customHeight="1">
      <c r="B91" s="318"/>
      <c r="C91" s="293" t="s">
        <v>2642</v>
      </c>
      <c r="D91" s="293"/>
      <c r="E91" s="293"/>
      <c r="F91" s="316" t="s">
        <v>2621</v>
      </c>
      <c r="G91" s="317"/>
      <c r="H91" s="293" t="s">
        <v>2642</v>
      </c>
      <c r="I91" s="293" t="s">
        <v>2617</v>
      </c>
      <c r="J91" s="293">
        <v>50</v>
      </c>
      <c r="K91" s="307"/>
    </row>
    <row r="92" s="1" customFormat="1" ht="15" customHeight="1">
      <c r="B92" s="318"/>
      <c r="C92" s="293" t="s">
        <v>2643</v>
      </c>
      <c r="D92" s="293"/>
      <c r="E92" s="293"/>
      <c r="F92" s="316" t="s">
        <v>2621</v>
      </c>
      <c r="G92" s="317"/>
      <c r="H92" s="293" t="s">
        <v>2644</v>
      </c>
      <c r="I92" s="293" t="s">
        <v>2617</v>
      </c>
      <c r="J92" s="293">
        <v>255</v>
      </c>
      <c r="K92" s="307"/>
    </row>
    <row r="93" s="1" customFormat="1" ht="15" customHeight="1">
      <c r="B93" s="318"/>
      <c r="C93" s="293" t="s">
        <v>2645</v>
      </c>
      <c r="D93" s="293"/>
      <c r="E93" s="293"/>
      <c r="F93" s="316" t="s">
        <v>2615</v>
      </c>
      <c r="G93" s="317"/>
      <c r="H93" s="293" t="s">
        <v>2646</v>
      </c>
      <c r="I93" s="293" t="s">
        <v>2647</v>
      </c>
      <c r="J93" s="293"/>
      <c r="K93" s="307"/>
    </row>
    <row r="94" s="1" customFormat="1" ht="15" customHeight="1">
      <c r="B94" s="318"/>
      <c r="C94" s="293" t="s">
        <v>2648</v>
      </c>
      <c r="D94" s="293"/>
      <c r="E94" s="293"/>
      <c r="F94" s="316" t="s">
        <v>2615</v>
      </c>
      <c r="G94" s="317"/>
      <c r="H94" s="293" t="s">
        <v>2649</v>
      </c>
      <c r="I94" s="293" t="s">
        <v>2650</v>
      </c>
      <c r="J94" s="293"/>
      <c r="K94" s="307"/>
    </row>
    <row r="95" s="1" customFormat="1" ht="15" customHeight="1">
      <c r="B95" s="318"/>
      <c r="C95" s="293" t="s">
        <v>2651</v>
      </c>
      <c r="D95" s="293"/>
      <c r="E95" s="293"/>
      <c r="F95" s="316" t="s">
        <v>2615</v>
      </c>
      <c r="G95" s="317"/>
      <c r="H95" s="293" t="s">
        <v>2651</v>
      </c>
      <c r="I95" s="293" t="s">
        <v>2650</v>
      </c>
      <c r="J95" s="293"/>
      <c r="K95" s="307"/>
    </row>
    <row r="96" s="1" customFormat="1" ht="15" customHeight="1">
      <c r="B96" s="318"/>
      <c r="C96" s="293" t="s">
        <v>43</v>
      </c>
      <c r="D96" s="293"/>
      <c r="E96" s="293"/>
      <c r="F96" s="316" t="s">
        <v>2615</v>
      </c>
      <c r="G96" s="317"/>
      <c r="H96" s="293" t="s">
        <v>2652</v>
      </c>
      <c r="I96" s="293" t="s">
        <v>2650</v>
      </c>
      <c r="J96" s="293"/>
      <c r="K96" s="307"/>
    </row>
    <row r="97" s="1" customFormat="1" ht="15" customHeight="1">
      <c r="B97" s="318"/>
      <c r="C97" s="293" t="s">
        <v>53</v>
      </c>
      <c r="D97" s="293"/>
      <c r="E97" s="293"/>
      <c r="F97" s="316" t="s">
        <v>2615</v>
      </c>
      <c r="G97" s="317"/>
      <c r="H97" s="293" t="s">
        <v>2653</v>
      </c>
      <c r="I97" s="293" t="s">
        <v>2650</v>
      </c>
      <c r="J97" s="293"/>
      <c r="K97" s="307"/>
    </row>
    <row r="98" s="1" customFormat="1" ht="15" customHeight="1">
      <c r="B98" s="321"/>
      <c r="C98" s="322"/>
      <c r="D98" s="322"/>
      <c r="E98" s="322"/>
      <c r="F98" s="322"/>
      <c r="G98" s="322"/>
      <c r="H98" s="322"/>
      <c r="I98" s="322"/>
      <c r="J98" s="322"/>
      <c r="K98" s="323"/>
    </row>
    <row r="99" s="1" customFormat="1" ht="18.75" customHeight="1">
      <c r="B99" s="324"/>
      <c r="C99" s="325"/>
      <c r="D99" s="325"/>
      <c r="E99" s="325"/>
      <c r="F99" s="325"/>
      <c r="G99" s="325"/>
      <c r="H99" s="325"/>
      <c r="I99" s="325"/>
      <c r="J99" s="325"/>
      <c r="K99" s="324"/>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2654</v>
      </c>
      <c r="D102" s="306"/>
      <c r="E102" s="306"/>
      <c r="F102" s="306"/>
      <c r="G102" s="306"/>
      <c r="H102" s="306"/>
      <c r="I102" s="306"/>
      <c r="J102" s="306"/>
      <c r="K102" s="307"/>
    </row>
    <row r="103" s="1" customFormat="1" ht="17.25" customHeight="1">
      <c r="B103" s="305"/>
      <c r="C103" s="308" t="s">
        <v>2609</v>
      </c>
      <c r="D103" s="308"/>
      <c r="E103" s="308"/>
      <c r="F103" s="308" t="s">
        <v>2610</v>
      </c>
      <c r="G103" s="309"/>
      <c r="H103" s="308" t="s">
        <v>59</v>
      </c>
      <c r="I103" s="308" t="s">
        <v>62</v>
      </c>
      <c r="J103" s="308" t="s">
        <v>2611</v>
      </c>
      <c r="K103" s="307"/>
    </row>
    <row r="104" s="1" customFormat="1" ht="17.25" customHeight="1">
      <c r="B104" s="305"/>
      <c r="C104" s="310" t="s">
        <v>2612</v>
      </c>
      <c r="D104" s="310"/>
      <c r="E104" s="310"/>
      <c r="F104" s="311" t="s">
        <v>2613</v>
      </c>
      <c r="G104" s="312"/>
      <c r="H104" s="310"/>
      <c r="I104" s="310"/>
      <c r="J104" s="310" t="s">
        <v>2614</v>
      </c>
      <c r="K104" s="307"/>
    </row>
    <row r="105" s="1" customFormat="1" ht="5.25" customHeight="1">
      <c r="B105" s="305"/>
      <c r="C105" s="308"/>
      <c r="D105" s="308"/>
      <c r="E105" s="308"/>
      <c r="F105" s="308"/>
      <c r="G105" s="326"/>
      <c r="H105" s="308"/>
      <c r="I105" s="308"/>
      <c r="J105" s="308"/>
      <c r="K105" s="307"/>
    </row>
    <row r="106" s="1" customFormat="1" ht="15" customHeight="1">
      <c r="B106" s="305"/>
      <c r="C106" s="293" t="s">
        <v>58</v>
      </c>
      <c r="D106" s="315"/>
      <c r="E106" s="315"/>
      <c r="F106" s="316" t="s">
        <v>2615</v>
      </c>
      <c r="G106" s="293"/>
      <c r="H106" s="293" t="s">
        <v>2655</v>
      </c>
      <c r="I106" s="293" t="s">
        <v>2617</v>
      </c>
      <c r="J106" s="293">
        <v>20</v>
      </c>
      <c r="K106" s="307"/>
    </row>
    <row r="107" s="1" customFormat="1" ht="15" customHeight="1">
      <c r="B107" s="305"/>
      <c r="C107" s="293" t="s">
        <v>2618</v>
      </c>
      <c r="D107" s="293"/>
      <c r="E107" s="293"/>
      <c r="F107" s="316" t="s">
        <v>2615</v>
      </c>
      <c r="G107" s="293"/>
      <c r="H107" s="293" t="s">
        <v>2655</v>
      </c>
      <c r="I107" s="293" t="s">
        <v>2617</v>
      </c>
      <c r="J107" s="293">
        <v>120</v>
      </c>
      <c r="K107" s="307"/>
    </row>
    <row r="108" s="1" customFormat="1" ht="15" customHeight="1">
      <c r="B108" s="318"/>
      <c r="C108" s="293" t="s">
        <v>2620</v>
      </c>
      <c r="D108" s="293"/>
      <c r="E108" s="293"/>
      <c r="F108" s="316" t="s">
        <v>2621</v>
      </c>
      <c r="G108" s="293"/>
      <c r="H108" s="293" t="s">
        <v>2655</v>
      </c>
      <c r="I108" s="293" t="s">
        <v>2617</v>
      </c>
      <c r="J108" s="293">
        <v>50</v>
      </c>
      <c r="K108" s="307"/>
    </row>
    <row r="109" s="1" customFormat="1" ht="15" customHeight="1">
      <c r="B109" s="318"/>
      <c r="C109" s="293" t="s">
        <v>2623</v>
      </c>
      <c r="D109" s="293"/>
      <c r="E109" s="293"/>
      <c r="F109" s="316" t="s">
        <v>2615</v>
      </c>
      <c r="G109" s="293"/>
      <c r="H109" s="293" t="s">
        <v>2655</v>
      </c>
      <c r="I109" s="293" t="s">
        <v>2625</v>
      </c>
      <c r="J109" s="293"/>
      <c r="K109" s="307"/>
    </row>
    <row r="110" s="1" customFormat="1" ht="15" customHeight="1">
      <c r="B110" s="318"/>
      <c r="C110" s="293" t="s">
        <v>2634</v>
      </c>
      <c r="D110" s="293"/>
      <c r="E110" s="293"/>
      <c r="F110" s="316" t="s">
        <v>2621</v>
      </c>
      <c r="G110" s="293"/>
      <c r="H110" s="293" t="s">
        <v>2655</v>
      </c>
      <c r="I110" s="293" t="s">
        <v>2617</v>
      </c>
      <c r="J110" s="293">
        <v>50</v>
      </c>
      <c r="K110" s="307"/>
    </row>
    <row r="111" s="1" customFormat="1" ht="15" customHeight="1">
      <c r="B111" s="318"/>
      <c r="C111" s="293" t="s">
        <v>2642</v>
      </c>
      <c r="D111" s="293"/>
      <c r="E111" s="293"/>
      <c r="F111" s="316" t="s">
        <v>2621</v>
      </c>
      <c r="G111" s="293"/>
      <c r="H111" s="293" t="s">
        <v>2655</v>
      </c>
      <c r="I111" s="293" t="s">
        <v>2617</v>
      </c>
      <c r="J111" s="293">
        <v>50</v>
      </c>
      <c r="K111" s="307"/>
    </row>
    <row r="112" s="1" customFormat="1" ht="15" customHeight="1">
      <c r="B112" s="318"/>
      <c r="C112" s="293" t="s">
        <v>2640</v>
      </c>
      <c r="D112" s="293"/>
      <c r="E112" s="293"/>
      <c r="F112" s="316" t="s">
        <v>2621</v>
      </c>
      <c r="G112" s="293"/>
      <c r="H112" s="293" t="s">
        <v>2655</v>
      </c>
      <c r="I112" s="293" t="s">
        <v>2617</v>
      </c>
      <c r="J112" s="293">
        <v>50</v>
      </c>
      <c r="K112" s="307"/>
    </row>
    <row r="113" s="1" customFormat="1" ht="15" customHeight="1">
      <c r="B113" s="318"/>
      <c r="C113" s="293" t="s">
        <v>58</v>
      </c>
      <c r="D113" s="293"/>
      <c r="E113" s="293"/>
      <c r="F113" s="316" t="s">
        <v>2615</v>
      </c>
      <c r="G113" s="293"/>
      <c r="H113" s="293" t="s">
        <v>2656</v>
      </c>
      <c r="I113" s="293" t="s">
        <v>2617</v>
      </c>
      <c r="J113" s="293">
        <v>20</v>
      </c>
      <c r="K113" s="307"/>
    </row>
    <row r="114" s="1" customFormat="1" ht="15" customHeight="1">
      <c r="B114" s="318"/>
      <c r="C114" s="293" t="s">
        <v>2657</v>
      </c>
      <c r="D114" s="293"/>
      <c r="E114" s="293"/>
      <c r="F114" s="316" t="s">
        <v>2615</v>
      </c>
      <c r="G114" s="293"/>
      <c r="H114" s="293" t="s">
        <v>2658</v>
      </c>
      <c r="I114" s="293" t="s">
        <v>2617</v>
      </c>
      <c r="J114" s="293">
        <v>120</v>
      </c>
      <c r="K114" s="307"/>
    </row>
    <row r="115" s="1" customFormat="1" ht="15" customHeight="1">
      <c r="B115" s="318"/>
      <c r="C115" s="293" t="s">
        <v>43</v>
      </c>
      <c r="D115" s="293"/>
      <c r="E115" s="293"/>
      <c r="F115" s="316" t="s">
        <v>2615</v>
      </c>
      <c r="G115" s="293"/>
      <c r="H115" s="293" t="s">
        <v>2659</v>
      </c>
      <c r="I115" s="293" t="s">
        <v>2650</v>
      </c>
      <c r="J115" s="293"/>
      <c r="K115" s="307"/>
    </row>
    <row r="116" s="1" customFormat="1" ht="15" customHeight="1">
      <c r="B116" s="318"/>
      <c r="C116" s="293" t="s">
        <v>53</v>
      </c>
      <c r="D116" s="293"/>
      <c r="E116" s="293"/>
      <c r="F116" s="316" t="s">
        <v>2615</v>
      </c>
      <c r="G116" s="293"/>
      <c r="H116" s="293" t="s">
        <v>2660</v>
      </c>
      <c r="I116" s="293" t="s">
        <v>2650</v>
      </c>
      <c r="J116" s="293"/>
      <c r="K116" s="307"/>
    </row>
    <row r="117" s="1" customFormat="1" ht="15" customHeight="1">
      <c r="B117" s="318"/>
      <c r="C117" s="293" t="s">
        <v>62</v>
      </c>
      <c r="D117" s="293"/>
      <c r="E117" s="293"/>
      <c r="F117" s="316" t="s">
        <v>2615</v>
      </c>
      <c r="G117" s="293"/>
      <c r="H117" s="293" t="s">
        <v>2661</v>
      </c>
      <c r="I117" s="293" t="s">
        <v>2662</v>
      </c>
      <c r="J117" s="293"/>
      <c r="K117" s="307"/>
    </row>
    <row r="118" s="1" customFormat="1" ht="15" customHeight="1">
      <c r="B118" s="321"/>
      <c r="C118" s="327"/>
      <c r="D118" s="327"/>
      <c r="E118" s="327"/>
      <c r="F118" s="327"/>
      <c r="G118" s="327"/>
      <c r="H118" s="327"/>
      <c r="I118" s="327"/>
      <c r="J118" s="327"/>
      <c r="K118" s="323"/>
    </row>
    <row r="119" s="1" customFormat="1" ht="18.75" customHeight="1">
      <c r="B119" s="328"/>
      <c r="C119" s="329"/>
      <c r="D119" s="329"/>
      <c r="E119" s="329"/>
      <c r="F119" s="330"/>
      <c r="G119" s="329"/>
      <c r="H119" s="329"/>
      <c r="I119" s="329"/>
      <c r="J119" s="329"/>
      <c r="K119" s="328"/>
    </row>
    <row r="120" s="1" customFormat="1" ht="18.75" customHeight="1">
      <c r="B120" s="301"/>
      <c r="C120" s="301"/>
      <c r="D120" s="301"/>
      <c r="E120" s="301"/>
      <c r="F120" s="301"/>
      <c r="G120" s="301"/>
      <c r="H120" s="301"/>
      <c r="I120" s="301"/>
      <c r="J120" s="301"/>
      <c r="K120" s="301"/>
    </row>
    <row r="121" s="1" customFormat="1" ht="7.5" customHeight="1">
      <c r="B121" s="331"/>
      <c r="C121" s="332"/>
      <c r="D121" s="332"/>
      <c r="E121" s="332"/>
      <c r="F121" s="332"/>
      <c r="G121" s="332"/>
      <c r="H121" s="332"/>
      <c r="I121" s="332"/>
      <c r="J121" s="332"/>
      <c r="K121" s="333"/>
    </row>
    <row r="122" s="1" customFormat="1" ht="45" customHeight="1">
      <c r="B122" s="334"/>
      <c r="C122" s="284" t="s">
        <v>2663</v>
      </c>
      <c r="D122" s="284"/>
      <c r="E122" s="284"/>
      <c r="F122" s="284"/>
      <c r="G122" s="284"/>
      <c r="H122" s="284"/>
      <c r="I122" s="284"/>
      <c r="J122" s="284"/>
      <c r="K122" s="335"/>
    </row>
    <row r="123" s="1" customFormat="1" ht="17.25" customHeight="1">
      <c r="B123" s="336"/>
      <c r="C123" s="308" t="s">
        <v>2609</v>
      </c>
      <c r="D123" s="308"/>
      <c r="E123" s="308"/>
      <c r="F123" s="308" t="s">
        <v>2610</v>
      </c>
      <c r="G123" s="309"/>
      <c r="H123" s="308" t="s">
        <v>59</v>
      </c>
      <c r="I123" s="308" t="s">
        <v>62</v>
      </c>
      <c r="J123" s="308" t="s">
        <v>2611</v>
      </c>
      <c r="K123" s="337"/>
    </row>
    <row r="124" s="1" customFormat="1" ht="17.25" customHeight="1">
      <c r="B124" s="336"/>
      <c r="C124" s="310" t="s">
        <v>2612</v>
      </c>
      <c r="D124" s="310"/>
      <c r="E124" s="310"/>
      <c r="F124" s="311" t="s">
        <v>2613</v>
      </c>
      <c r="G124" s="312"/>
      <c r="H124" s="310"/>
      <c r="I124" s="310"/>
      <c r="J124" s="310" t="s">
        <v>2614</v>
      </c>
      <c r="K124" s="337"/>
    </row>
    <row r="125" s="1" customFormat="1" ht="5.25" customHeight="1">
      <c r="B125" s="338"/>
      <c r="C125" s="313"/>
      <c r="D125" s="313"/>
      <c r="E125" s="313"/>
      <c r="F125" s="313"/>
      <c r="G125" s="339"/>
      <c r="H125" s="313"/>
      <c r="I125" s="313"/>
      <c r="J125" s="313"/>
      <c r="K125" s="340"/>
    </row>
    <row r="126" s="1" customFormat="1" ht="15" customHeight="1">
      <c r="B126" s="338"/>
      <c r="C126" s="293" t="s">
        <v>2618</v>
      </c>
      <c r="D126" s="315"/>
      <c r="E126" s="315"/>
      <c r="F126" s="316" t="s">
        <v>2615</v>
      </c>
      <c r="G126" s="293"/>
      <c r="H126" s="293" t="s">
        <v>2655</v>
      </c>
      <c r="I126" s="293" t="s">
        <v>2617</v>
      </c>
      <c r="J126" s="293">
        <v>120</v>
      </c>
      <c r="K126" s="341"/>
    </row>
    <row r="127" s="1" customFormat="1" ht="15" customHeight="1">
      <c r="B127" s="338"/>
      <c r="C127" s="293" t="s">
        <v>2664</v>
      </c>
      <c r="D127" s="293"/>
      <c r="E127" s="293"/>
      <c r="F127" s="316" t="s">
        <v>2615</v>
      </c>
      <c r="G127" s="293"/>
      <c r="H127" s="293" t="s">
        <v>2665</v>
      </c>
      <c r="I127" s="293" t="s">
        <v>2617</v>
      </c>
      <c r="J127" s="293" t="s">
        <v>2666</v>
      </c>
      <c r="K127" s="341"/>
    </row>
    <row r="128" s="1" customFormat="1" ht="15" customHeight="1">
      <c r="B128" s="338"/>
      <c r="C128" s="293" t="s">
        <v>2563</v>
      </c>
      <c r="D128" s="293"/>
      <c r="E128" s="293"/>
      <c r="F128" s="316" t="s">
        <v>2615</v>
      </c>
      <c r="G128" s="293"/>
      <c r="H128" s="293" t="s">
        <v>2667</v>
      </c>
      <c r="I128" s="293" t="s">
        <v>2617</v>
      </c>
      <c r="J128" s="293" t="s">
        <v>2666</v>
      </c>
      <c r="K128" s="341"/>
    </row>
    <row r="129" s="1" customFormat="1" ht="15" customHeight="1">
      <c r="B129" s="338"/>
      <c r="C129" s="293" t="s">
        <v>2626</v>
      </c>
      <c r="D129" s="293"/>
      <c r="E129" s="293"/>
      <c r="F129" s="316" t="s">
        <v>2621</v>
      </c>
      <c r="G129" s="293"/>
      <c r="H129" s="293" t="s">
        <v>2627</v>
      </c>
      <c r="I129" s="293" t="s">
        <v>2617</v>
      </c>
      <c r="J129" s="293">
        <v>15</v>
      </c>
      <c r="K129" s="341"/>
    </row>
    <row r="130" s="1" customFormat="1" ht="15" customHeight="1">
      <c r="B130" s="338"/>
      <c r="C130" s="319" t="s">
        <v>2628</v>
      </c>
      <c r="D130" s="319"/>
      <c r="E130" s="319"/>
      <c r="F130" s="320" t="s">
        <v>2621</v>
      </c>
      <c r="G130" s="319"/>
      <c r="H130" s="319" t="s">
        <v>2629</v>
      </c>
      <c r="I130" s="319" t="s">
        <v>2617</v>
      </c>
      <c r="J130" s="319">
        <v>15</v>
      </c>
      <c r="K130" s="341"/>
    </row>
    <row r="131" s="1" customFormat="1" ht="15" customHeight="1">
      <c r="B131" s="338"/>
      <c r="C131" s="319" t="s">
        <v>2630</v>
      </c>
      <c r="D131" s="319"/>
      <c r="E131" s="319"/>
      <c r="F131" s="320" t="s">
        <v>2621</v>
      </c>
      <c r="G131" s="319"/>
      <c r="H131" s="319" t="s">
        <v>2631</v>
      </c>
      <c r="I131" s="319" t="s">
        <v>2617</v>
      </c>
      <c r="J131" s="319">
        <v>20</v>
      </c>
      <c r="K131" s="341"/>
    </row>
    <row r="132" s="1" customFormat="1" ht="15" customHeight="1">
      <c r="B132" s="338"/>
      <c r="C132" s="319" t="s">
        <v>2632</v>
      </c>
      <c r="D132" s="319"/>
      <c r="E132" s="319"/>
      <c r="F132" s="320" t="s">
        <v>2621</v>
      </c>
      <c r="G132" s="319"/>
      <c r="H132" s="319" t="s">
        <v>2633</v>
      </c>
      <c r="I132" s="319" t="s">
        <v>2617</v>
      </c>
      <c r="J132" s="319">
        <v>20</v>
      </c>
      <c r="K132" s="341"/>
    </row>
    <row r="133" s="1" customFormat="1" ht="15" customHeight="1">
      <c r="B133" s="338"/>
      <c r="C133" s="293" t="s">
        <v>2620</v>
      </c>
      <c r="D133" s="293"/>
      <c r="E133" s="293"/>
      <c r="F133" s="316" t="s">
        <v>2621</v>
      </c>
      <c r="G133" s="293"/>
      <c r="H133" s="293" t="s">
        <v>2655</v>
      </c>
      <c r="I133" s="293" t="s">
        <v>2617</v>
      </c>
      <c r="J133" s="293">
        <v>50</v>
      </c>
      <c r="K133" s="341"/>
    </row>
    <row r="134" s="1" customFormat="1" ht="15" customHeight="1">
      <c r="B134" s="338"/>
      <c r="C134" s="293" t="s">
        <v>2634</v>
      </c>
      <c r="D134" s="293"/>
      <c r="E134" s="293"/>
      <c r="F134" s="316" t="s">
        <v>2621</v>
      </c>
      <c r="G134" s="293"/>
      <c r="H134" s="293" t="s">
        <v>2655</v>
      </c>
      <c r="I134" s="293" t="s">
        <v>2617</v>
      </c>
      <c r="J134" s="293">
        <v>50</v>
      </c>
      <c r="K134" s="341"/>
    </row>
    <row r="135" s="1" customFormat="1" ht="15" customHeight="1">
      <c r="B135" s="338"/>
      <c r="C135" s="293" t="s">
        <v>2640</v>
      </c>
      <c r="D135" s="293"/>
      <c r="E135" s="293"/>
      <c r="F135" s="316" t="s">
        <v>2621</v>
      </c>
      <c r="G135" s="293"/>
      <c r="H135" s="293" t="s">
        <v>2655</v>
      </c>
      <c r="I135" s="293" t="s">
        <v>2617</v>
      </c>
      <c r="J135" s="293">
        <v>50</v>
      </c>
      <c r="K135" s="341"/>
    </row>
    <row r="136" s="1" customFormat="1" ht="15" customHeight="1">
      <c r="B136" s="338"/>
      <c r="C136" s="293" t="s">
        <v>2642</v>
      </c>
      <c r="D136" s="293"/>
      <c r="E136" s="293"/>
      <c r="F136" s="316" t="s">
        <v>2621</v>
      </c>
      <c r="G136" s="293"/>
      <c r="H136" s="293" t="s">
        <v>2655</v>
      </c>
      <c r="I136" s="293" t="s">
        <v>2617</v>
      </c>
      <c r="J136" s="293">
        <v>50</v>
      </c>
      <c r="K136" s="341"/>
    </row>
    <row r="137" s="1" customFormat="1" ht="15" customHeight="1">
      <c r="B137" s="338"/>
      <c r="C137" s="293" t="s">
        <v>2643</v>
      </c>
      <c r="D137" s="293"/>
      <c r="E137" s="293"/>
      <c r="F137" s="316" t="s">
        <v>2621</v>
      </c>
      <c r="G137" s="293"/>
      <c r="H137" s="293" t="s">
        <v>2668</v>
      </c>
      <c r="I137" s="293" t="s">
        <v>2617</v>
      </c>
      <c r="J137" s="293">
        <v>255</v>
      </c>
      <c r="K137" s="341"/>
    </row>
    <row r="138" s="1" customFormat="1" ht="15" customHeight="1">
      <c r="B138" s="338"/>
      <c r="C138" s="293" t="s">
        <v>2645</v>
      </c>
      <c r="D138" s="293"/>
      <c r="E138" s="293"/>
      <c r="F138" s="316" t="s">
        <v>2615</v>
      </c>
      <c r="G138" s="293"/>
      <c r="H138" s="293" t="s">
        <v>2669</v>
      </c>
      <c r="I138" s="293" t="s">
        <v>2647</v>
      </c>
      <c r="J138" s="293"/>
      <c r="K138" s="341"/>
    </row>
    <row r="139" s="1" customFormat="1" ht="15" customHeight="1">
      <c r="B139" s="338"/>
      <c r="C139" s="293" t="s">
        <v>2648</v>
      </c>
      <c r="D139" s="293"/>
      <c r="E139" s="293"/>
      <c r="F139" s="316" t="s">
        <v>2615</v>
      </c>
      <c r="G139" s="293"/>
      <c r="H139" s="293" t="s">
        <v>2670</v>
      </c>
      <c r="I139" s="293" t="s">
        <v>2650</v>
      </c>
      <c r="J139" s="293"/>
      <c r="K139" s="341"/>
    </row>
    <row r="140" s="1" customFormat="1" ht="15" customHeight="1">
      <c r="B140" s="338"/>
      <c r="C140" s="293" t="s">
        <v>2651</v>
      </c>
      <c r="D140" s="293"/>
      <c r="E140" s="293"/>
      <c r="F140" s="316" t="s">
        <v>2615</v>
      </c>
      <c r="G140" s="293"/>
      <c r="H140" s="293" t="s">
        <v>2651</v>
      </c>
      <c r="I140" s="293" t="s">
        <v>2650</v>
      </c>
      <c r="J140" s="293"/>
      <c r="K140" s="341"/>
    </row>
    <row r="141" s="1" customFormat="1" ht="15" customHeight="1">
      <c r="B141" s="338"/>
      <c r="C141" s="293" t="s">
        <v>43</v>
      </c>
      <c r="D141" s="293"/>
      <c r="E141" s="293"/>
      <c r="F141" s="316" t="s">
        <v>2615</v>
      </c>
      <c r="G141" s="293"/>
      <c r="H141" s="293" t="s">
        <v>2671</v>
      </c>
      <c r="I141" s="293" t="s">
        <v>2650</v>
      </c>
      <c r="J141" s="293"/>
      <c r="K141" s="341"/>
    </row>
    <row r="142" s="1" customFormat="1" ht="15" customHeight="1">
      <c r="B142" s="338"/>
      <c r="C142" s="293" t="s">
        <v>2672</v>
      </c>
      <c r="D142" s="293"/>
      <c r="E142" s="293"/>
      <c r="F142" s="316" t="s">
        <v>2615</v>
      </c>
      <c r="G142" s="293"/>
      <c r="H142" s="293" t="s">
        <v>2673</v>
      </c>
      <c r="I142" s="293" t="s">
        <v>2650</v>
      </c>
      <c r="J142" s="293"/>
      <c r="K142" s="341"/>
    </row>
    <row r="143" s="1" customFormat="1" ht="15" customHeight="1">
      <c r="B143" s="342"/>
      <c r="C143" s="343"/>
      <c r="D143" s="343"/>
      <c r="E143" s="343"/>
      <c r="F143" s="343"/>
      <c r="G143" s="343"/>
      <c r="H143" s="343"/>
      <c r="I143" s="343"/>
      <c r="J143" s="343"/>
      <c r="K143" s="344"/>
    </row>
    <row r="144" s="1" customFormat="1" ht="18.75" customHeight="1">
      <c r="B144" s="329"/>
      <c r="C144" s="329"/>
      <c r="D144" s="329"/>
      <c r="E144" s="329"/>
      <c r="F144" s="330"/>
      <c r="G144" s="329"/>
      <c r="H144" s="329"/>
      <c r="I144" s="329"/>
      <c r="J144" s="329"/>
      <c r="K144" s="329"/>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2674</v>
      </c>
      <c r="D147" s="306"/>
      <c r="E147" s="306"/>
      <c r="F147" s="306"/>
      <c r="G147" s="306"/>
      <c r="H147" s="306"/>
      <c r="I147" s="306"/>
      <c r="J147" s="306"/>
      <c r="K147" s="307"/>
    </row>
    <row r="148" s="1" customFormat="1" ht="17.25" customHeight="1">
      <c r="B148" s="305"/>
      <c r="C148" s="308" t="s">
        <v>2609</v>
      </c>
      <c r="D148" s="308"/>
      <c r="E148" s="308"/>
      <c r="F148" s="308" t="s">
        <v>2610</v>
      </c>
      <c r="G148" s="309"/>
      <c r="H148" s="308" t="s">
        <v>59</v>
      </c>
      <c r="I148" s="308" t="s">
        <v>62</v>
      </c>
      <c r="J148" s="308" t="s">
        <v>2611</v>
      </c>
      <c r="K148" s="307"/>
    </row>
    <row r="149" s="1" customFormat="1" ht="17.25" customHeight="1">
      <c r="B149" s="305"/>
      <c r="C149" s="310" t="s">
        <v>2612</v>
      </c>
      <c r="D149" s="310"/>
      <c r="E149" s="310"/>
      <c r="F149" s="311" t="s">
        <v>2613</v>
      </c>
      <c r="G149" s="312"/>
      <c r="H149" s="310"/>
      <c r="I149" s="310"/>
      <c r="J149" s="310" t="s">
        <v>2614</v>
      </c>
      <c r="K149" s="307"/>
    </row>
    <row r="150" s="1" customFormat="1" ht="5.25" customHeight="1">
      <c r="B150" s="318"/>
      <c r="C150" s="313"/>
      <c r="D150" s="313"/>
      <c r="E150" s="313"/>
      <c r="F150" s="313"/>
      <c r="G150" s="314"/>
      <c r="H150" s="313"/>
      <c r="I150" s="313"/>
      <c r="J150" s="313"/>
      <c r="K150" s="341"/>
    </row>
    <row r="151" s="1" customFormat="1" ht="15" customHeight="1">
      <c r="B151" s="318"/>
      <c r="C151" s="345" t="s">
        <v>2618</v>
      </c>
      <c r="D151" s="293"/>
      <c r="E151" s="293"/>
      <c r="F151" s="346" t="s">
        <v>2615</v>
      </c>
      <c r="G151" s="293"/>
      <c r="H151" s="345" t="s">
        <v>2655</v>
      </c>
      <c r="I151" s="345" t="s">
        <v>2617</v>
      </c>
      <c r="J151" s="345">
        <v>120</v>
      </c>
      <c r="K151" s="341"/>
    </row>
    <row r="152" s="1" customFormat="1" ht="15" customHeight="1">
      <c r="B152" s="318"/>
      <c r="C152" s="345" t="s">
        <v>2664</v>
      </c>
      <c r="D152" s="293"/>
      <c r="E152" s="293"/>
      <c r="F152" s="346" t="s">
        <v>2615</v>
      </c>
      <c r="G152" s="293"/>
      <c r="H152" s="345" t="s">
        <v>2675</v>
      </c>
      <c r="I152" s="345" t="s">
        <v>2617</v>
      </c>
      <c r="J152" s="345" t="s">
        <v>2666</v>
      </c>
      <c r="K152" s="341"/>
    </row>
    <row r="153" s="1" customFormat="1" ht="15" customHeight="1">
      <c r="B153" s="318"/>
      <c r="C153" s="345" t="s">
        <v>2563</v>
      </c>
      <c r="D153" s="293"/>
      <c r="E153" s="293"/>
      <c r="F153" s="346" t="s">
        <v>2615</v>
      </c>
      <c r="G153" s="293"/>
      <c r="H153" s="345" t="s">
        <v>2676</v>
      </c>
      <c r="I153" s="345" t="s">
        <v>2617</v>
      </c>
      <c r="J153" s="345" t="s">
        <v>2666</v>
      </c>
      <c r="K153" s="341"/>
    </row>
    <row r="154" s="1" customFormat="1" ht="15" customHeight="1">
      <c r="B154" s="318"/>
      <c r="C154" s="345" t="s">
        <v>2620</v>
      </c>
      <c r="D154" s="293"/>
      <c r="E154" s="293"/>
      <c r="F154" s="346" t="s">
        <v>2621</v>
      </c>
      <c r="G154" s="293"/>
      <c r="H154" s="345" t="s">
        <v>2655</v>
      </c>
      <c r="I154" s="345" t="s">
        <v>2617</v>
      </c>
      <c r="J154" s="345">
        <v>50</v>
      </c>
      <c r="K154" s="341"/>
    </row>
    <row r="155" s="1" customFormat="1" ht="15" customHeight="1">
      <c r="B155" s="318"/>
      <c r="C155" s="345" t="s">
        <v>2623</v>
      </c>
      <c r="D155" s="293"/>
      <c r="E155" s="293"/>
      <c r="F155" s="346" t="s">
        <v>2615</v>
      </c>
      <c r="G155" s="293"/>
      <c r="H155" s="345" t="s">
        <v>2655</v>
      </c>
      <c r="I155" s="345" t="s">
        <v>2625</v>
      </c>
      <c r="J155" s="345"/>
      <c r="K155" s="341"/>
    </row>
    <row r="156" s="1" customFormat="1" ht="15" customHeight="1">
      <c r="B156" s="318"/>
      <c r="C156" s="345" t="s">
        <v>2634</v>
      </c>
      <c r="D156" s="293"/>
      <c r="E156" s="293"/>
      <c r="F156" s="346" t="s">
        <v>2621</v>
      </c>
      <c r="G156" s="293"/>
      <c r="H156" s="345" t="s">
        <v>2655</v>
      </c>
      <c r="I156" s="345" t="s">
        <v>2617</v>
      </c>
      <c r="J156" s="345">
        <v>50</v>
      </c>
      <c r="K156" s="341"/>
    </row>
    <row r="157" s="1" customFormat="1" ht="15" customHeight="1">
      <c r="B157" s="318"/>
      <c r="C157" s="345" t="s">
        <v>2642</v>
      </c>
      <c r="D157" s="293"/>
      <c r="E157" s="293"/>
      <c r="F157" s="346" t="s">
        <v>2621</v>
      </c>
      <c r="G157" s="293"/>
      <c r="H157" s="345" t="s">
        <v>2655</v>
      </c>
      <c r="I157" s="345" t="s">
        <v>2617</v>
      </c>
      <c r="J157" s="345">
        <v>50</v>
      </c>
      <c r="K157" s="341"/>
    </row>
    <row r="158" s="1" customFormat="1" ht="15" customHeight="1">
      <c r="B158" s="318"/>
      <c r="C158" s="345" t="s">
        <v>2640</v>
      </c>
      <c r="D158" s="293"/>
      <c r="E158" s="293"/>
      <c r="F158" s="346" t="s">
        <v>2621</v>
      </c>
      <c r="G158" s="293"/>
      <c r="H158" s="345" t="s">
        <v>2655</v>
      </c>
      <c r="I158" s="345" t="s">
        <v>2617</v>
      </c>
      <c r="J158" s="345">
        <v>50</v>
      </c>
      <c r="K158" s="341"/>
    </row>
    <row r="159" s="1" customFormat="1" ht="15" customHeight="1">
      <c r="B159" s="318"/>
      <c r="C159" s="345" t="s">
        <v>131</v>
      </c>
      <c r="D159" s="293"/>
      <c r="E159" s="293"/>
      <c r="F159" s="346" t="s">
        <v>2615</v>
      </c>
      <c r="G159" s="293"/>
      <c r="H159" s="345" t="s">
        <v>2677</v>
      </c>
      <c r="I159" s="345" t="s">
        <v>2617</v>
      </c>
      <c r="J159" s="345" t="s">
        <v>2678</v>
      </c>
      <c r="K159" s="341"/>
    </row>
    <row r="160" s="1" customFormat="1" ht="15" customHeight="1">
      <c r="B160" s="318"/>
      <c r="C160" s="345" t="s">
        <v>2679</v>
      </c>
      <c r="D160" s="293"/>
      <c r="E160" s="293"/>
      <c r="F160" s="346" t="s">
        <v>2615</v>
      </c>
      <c r="G160" s="293"/>
      <c r="H160" s="345" t="s">
        <v>2680</v>
      </c>
      <c r="I160" s="345" t="s">
        <v>2650</v>
      </c>
      <c r="J160" s="345"/>
      <c r="K160" s="341"/>
    </row>
    <row r="161" s="1" customFormat="1" ht="15" customHeight="1">
      <c r="B161" s="347"/>
      <c r="C161" s="327"/>
      <c r="D161" s="327"/>
      <c r="E161" s="327"/>
      <c r="F161" s="327"/>
      <c r="G161" s="327"/>
      <c r="H161" s="327"/>
      <c r="I161" s="327"/>
      <c r="J161" s="327"/>
      <c r="K161" s="348"/>
    </row>
    <row r="162" s="1" customFormat="1" ht="18.75" customHeight="1">
      <c r="B162" s="329"/>
      <c r="C162" s="339"/>
      <c r="D162" s="339"/>
      <c r="E162" s="339"/>
      <c r="F162" s="349"/>
      <c r="G162" s="339"/>
      <c r="H162" s="339"/>
      <c r="I162" s="339"/>
      <c r="J162" s="339"/>
      <c r="K162" s="329"/>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2681</v>
      </c>
      <c r="D165" s="284"/>
      <c r="E165" s="284"/>
      <c r="F165" s="284"/>
      <c r="G165" s="284"/>
      <c r="H165" s="284"/>
      <c r="I165" s="284"/>
      <c r="J165" s="284"/>
      <c r="K165" s="285"/>
    </row>
    <row r="166" s="1" customFormat="1" ht="17.25" customHeight="1">
      <c r="B166" s="283"/>
      <c r="C166" s="308" t="s">
        <v>2609</v>
      </c>
      <c r="D166" s="308"/>
      <c r="E166" s="308"/>
      <c r="F166" s="308" t="s">
        <v>2610</v>
      </c>
      <c r="G166" s="350"/>
      <c r="H166" s="351" t="s">
        <v>59</v>
      </c>
      <c r="I166" s="351" t="s">
        <v>62</v>
      </c>
      <c r="J166" s="308" t="s">
        <v>2611</v>
      </c>
      <c r="K166" s="285"/>
    </row>
    <row r="167" s="1" customFormat="1" ht="17.25" customHeight="1">
      <c r="B167" s="286"/>
      <c r="C167" s="310" t="s">
        <v>2612</v>
      </c>
      <c r="D167" s="310"/>
      <c r="E167" s="310"/>
      <c r="F167" s="311" t="s">
        <v>2613</v>
      </c>
      <c r="G167" s="352"/>
      <c r="H167" s="353"/>
      <c r="I167" s="353"/>
      <c r="J167" s="310" t="s">
        <v>2614</v>
      </c>
      <c r="K167" s="288"/>
    </row>
    <row r="168" s="1" customFormat="1" ht="5.25" customHeight="1">
      <c r="B168" s="318"/>
      <c r="C168" s="313"/>
      <c r="D168" s="313"/>
      <c r="E168" s="313"/>
      <c r="F168" s="313"/>
      <c r="G168" s="314"/>
      <c r="H168" s="313"/>
      <c r="I168" s="313"/>
      <c r="J168" s="313"/>
      <c r="K168" s="341"/>
    </row>
    <row r="169" s="1" customFormat="1" ht="15" customHeight="1">
      <c r="B169" s="318"/>
      <c r="C169" s="293" t="s">
        <v>2618</v>
      </c>
      <c r="D169" s="293"/>
      <c r="E169" s="293"/>
      <c r="F169" s="316" t="s">
        <v>2615</v>
      </c>
      <c r="G169" s="293"/>
      <c r="H169" s="293" t="s">
        <v>2655</v>
      </c>
      <c r="I169" s="293" t="s">
        <v>2617</v>
      </c>
      <c r="J169" s="293">
        <v>120</v>
      </c>
      <c r="K169" s="341"/>
    </row>
    <row r="170" s="1" customFormat="1" ht="15" customHeight="1">
      <c r="B170" s="318"/>
      <c r="C170" s="293" t="s">
        <v>2664</v>
      </c>
      <c r="D170" s="293"/>
      <c r="E170" s="293"/>
      <c r="F170" s="316" t="s">
        <v>2615</v>
      </c>
      <c r="G170" s="293"/>
      <c r="H170" s="293" t="s">
        <v>2665</v>
      </c>
      <c r="I170" s="293" t="s">
        <v>2617</v>
      </c>
      <c r="J170" s="293" t="s">
        <v>2666</v>
      </c>
      <c r="K170" s="341"/>
    </row>
    <row r="171" s="1" customFormat="1" ht="15" customHeight="1">
      <c r="B171" s="318"/>
      <c r="C171" s="293" t="s">
        <v>2563</v>
      </c>
      <c r="D171" s="293"/>
      <c r="E171" s="293"/>
      <c r="F171" s="316" t="s">
        <v>2615</v>
      </c>
      <c r="G171" s="293"/>
      <c r="H171" s="293" t="s">
        <v>2682</v>
      </c>
      <c r="I171" s="293" t="s">
        <v>2617</v>
      </c>
      <c r="J171" s="293" t="s">
        <v>2666</v>
      </c>
      <c r="K171" s="341"/>
    </row>
    <row r="172" s="1" customFormat="1" ht="15" customHeight="1">
      <c r="B172" s="318"/>
      <c r="C172" s="293" t="s">
        <v>2620</v>
      </c>
      <c r="D172" s="293"/>
      <c r="E172" s="293"/>
      <c r="F172" s="316" t="s">
        <v>2621</v>
      </c>
      <c r="G172" s="293"/>
      <c r="H172" s="293" t="s">
        <v>2682</v>
      </c>
      <c r="I172" s="293" t="s">
        <v>2617</v>
      </c>
      <c r="J172" s="293">
        <v>50</v>
      </c>
      <c r="K172" s="341"/>
    </row>
    <row r="173" s="1" customFormat="1" ht="15" customHeight="1">
      <c r="B173" s="318"/>
      <c r="C173" s="293" t="s">
        <v>2623</v>
      </c>
      <c r="D173" s="293"/>
      <c r="E173" s="293"/>
      <c r="F173" s="316" t="s">
        <v>2615</v>
      </c>
      <c r="G173" s="293"/>
      <c r="H173" s="293" t="s">
        <v>2682</v>
      </c>
      <c r="I173" s="293" t="s">
        <v>2625</v>
      </c>
      <c r="J173" s="293"/>
      <c r="K173" s="341"/>
    </row>
    <row r="174" s="1" customFormat="1" ht="15" customHeight="1">
      <c r="B174" s="318"/>
      <c r="C174" s="293" t="s">
        <v>2634</v>
      </c>
      <c r="D174" s="293"/>
      <c r="E174" s="293"/>
      <c r="F174" s="316" t="s">
        <v>2621</v>
      </c>
      <c r="G174" s="293"/>
      <c r="H174" s="293" t="s">
        <v>2682</v>
      </c>
      <c r="I174" s="293" t="s">
        <v>2617</v>
      </c>
      <c r="J174" s="293">
        <v>50</v>
      </c>
      <c r="K174" s="341"/>
    </row>
    <row r="175" s="1" customFormat="1" ht="15" customHeight="1">
      <c r="B175" s="318"/>
      <c r="C175" s="293" t="s">
        <v>2642</v>
      </c>
      <c r="D175" s="293"/>
      <c r="E175" s="293"/>
      <c r="F175" s="316" t="s">
        <v>2621</v>
      </c>
      <c r="G175" s="293"/>
      <c r="H175" s="293" t="s">
        <v>2682</v>
      </c>
      <c r="I175" s="293" t="s">
        <v>2617</v>
      </c>
      <c r="J175" s="293">
        <v>50</v>
      </c>
      <c r="K175" s="341"/>
    </row>
    <row r="176" s="1" customFormat="1" ht="15" customHeight="1">
      <c r="B176" s="318"/>
      <c r="C176" s="293" t="s">
        <v>2640</v>
      </c>
      <c r="D176" s="293"/>
      <c r="E176" s="293"/>
      <c r="F176" s="316" t="s">
        <v>2621</v>
      </c>
      <c r="G176" s="293"/>
      <c r="H176" s="293" t="s">
        <v>2682</v>
      </c>
      <c r="I176" s="293" t="s">
        <v>2617</v>
      </c>
      <c r="J176" s="293">
        <v>50</v>
      </c>
      <c r="K176" s="341"/>
    </row>
    <row r="177" s="1" customFormat="1" ht="15" customHeight="1">
      <c r="B177" s="318"/>
      <c r="C177" s="293" t="s">
        <v>147</v>
      </c>
      <c r="D177" s="293"/>
      <c r="E177" s="293"/>
      <c r="F177" s="316" t="s">
        <v>2615</v>
      </c>
      <c r="G177" s="293"/>
      <c r="H177" s="293" t="s">
        <v>2683</v>
      </c>
      <c r="I177" s="293" t="s">
        <v>2684</v>
      </c>
      <c r="J177" s="293"/>
      <c r="K177" s="341"/>
    </row>
    <row r="178" s="1" customFormat="1" ht="15" customHeight="1">
      <c r="B178" s="318"/>
      <c r="C178" s="293" t="s">
        <v>62</v>
      </c>
      <c r="D178" s="293"/>
      <c r="E178" s="293"/>
      <c r="F178" s="316" t="s">
        <v>2615</v>
      </c>
      <c r="G178" s="293"/>
      <c r="H178" s="293" t="s">
        <v>2685</v>
      </c>
      <c r="I178" s="293" t="s">
        <v>2686</v>
      </c>
      <c r="J178" s="293">
        <v>1</v>
      </c>
      <c r="K178" s="341"/>
    </row>
    <row r="179" s="1" customFormat="1" ht="15" customHeight="1">
      <c r="B179" s="318"/>
      <c r="C179" s="293" t="s">
        <v>58</v>
      </c>
      <c r="D179" s="293"/>
      <c r="E179" s="293"/>
      <c r="F179" s="316" t="s">
        <v>2615</v>
      </c>
      <c r="G179" s="293"/>
      <c r="H179" s="293" t="s">
        <v>2687</v>
      </c>
      <c r="I179" s="293" t="s">
        <v>2617</v>
      </c>
      <c r="J179" s="293">
        <v>20</v>
      </c>
      <c r="K179" s="341"/>
    </row>
    <row r="180" s="1" customFormat="1" ht="15" customHeight="1">
      <c r="B180" s="318"/>
      <c r="C180" s="293" t="s">
        <v>59</v>
      </c>
      <c r="D180" s="293"/>
      <c r="E180" s="293"/>
      <c r="F180" s="316" t="s">
        <v>2615</v>
      </c>
      <c r="G180" s="293"/>
      <c r="H180" s="293" t="s">
        <v>2688</v>
      </c>
      <c r="I180" s="293" t="s">
        <v>2617</v>
      </c>
      <c r="J180" s="293">
        <v>255</v>
      </c>
      <c r="K180" s="341"/>
    </row>
    <row r="181" s="1" customFormat="1" ht="15" customHeight="1">
      <c r="B181" s="318"/>
      <c r="C181" s="293" t="s">
        <v>148</v>
      </c>
      <c r="D181" s="293"/>
      <c r="E181" s="293"/>
      <c r="F181" s="316" t="s">
        <v>2615</v>
      </c>
      <c r="G181" s="293"/>
      <c r="H181" s="293" t="s">
        <v>2579</v>
      </c>
      <c r="I181" s="293" t="s">
        <v>2617</v>
      </c>
      <c r="J181" s="293">
        <v>10</v>
      </c>
      <c r="K181" s="341"/>
    </row>
    <row r="182" s="1" customFormat="1" ht="15" customHeight="1">
      <c r="B182" s="318"/>
      <c r="C182" s="293" t="s">
        <v>149</v>
      </c>
      <c r="D182" s="293"/>
      <c r="E182" s="293"/>
      <c r="F182" s="316" t="s">
        <v>2615</v>
      </c>
      <c r="G182" s="293"/>
      <c r="H182" s="293" t="s">
        <v>2689</v>
      </c>
      <c r="I182" s="293" t="s">
        <v>2650</v>
      </c>
      <c r="J182" s="293"/>
      <c r="K182" s="341"/>
    </row>
    <row r="183" s="1" customFormat="1" ht="15" customHeight="1">
      <c r="B183" s="318"/>
      <c r="C183" s="293" t="s">
        <v>2690</v>
      </c>
      <c r="D183" s="293"/>
      <c r="E183" s="293"/>
      <c r="F183" s="316" t="s">
        <v>2615</v>
      </c>
      <c r="G183" s="293"/>
      <c r="H183" s="293" t="s">
        <v>2691</v>
      </c>
      <c r="I183" s="293" t="s">
        <v>2650</v>
      </c>
      <c r="J183" s="293"/>
      <c r="K183" s="341"/>
    </row>
    <row r="184" s="1" customFormat="1" ht="15" customHeight="1">
      <c r="B184" s="318"/>
      <c r="C184" s="293" t="s">
        <v>2679</v>
      </c>
      <c r="D184" s="293"/>
      <c r="E184" s="293"/>
      <c r="F184" s="316" t="s">
        <v>2615</v>
      </c>
      <c r="G184" s="293"/>
      <c r="H184" s="293" t="s">
        <v>2692</v>
      </c>
      <c r="I184" s="293" t="s">
        <v>2650</v>
      </c>
      <c r="J184" s="293"/>
      <c r="K184" s="341"/>
    </row>
    <row r="185" s="1" customFormat="1" ht="15" customHeight="1">
      <c r="B185" s="318"/>
      <c r="C185" s="293" t="s">
        <v>151</v>
      </c>
      <c r="D185" s="293"/>
      <c r="E185" s="293"/>
      <c r="F185" s="316" t="s">
        <v>2621</v>
      </c>
      <c r="G185" s="293"/>
      <c r="H185" s="293" t="s">
        <v>2693</v>
      </c>
      <c r="I185" s="293" t="s">
        <v>2617</v>
      </c>
      <c r="J185" s="293">
        <v>50</v>
      </c>
      <c r="K185" s="341"/>
    </row>
    <row r="186" s="1" customFormat="1" ht="15" customHeight="1">
      <c r="B186" s="318"/>
      <c r="C186" s="293" t="s">
        <v>2694</v>
      </c>
      <c r="D186" s="293"/>
      <c r="E186" s="293"/>
      <c r="F186" s="316" t="s">
        <v>2621</v>
      </c>
      <c r="G186" s="293"/>
      <c r="H186" s="293" t="s">
        <v>2695</v>
      </c>
      <c r="I186" s="293" t="s">
        <v>2696</v>
      </c>
      <c r="J186" s="293"/>
      <c r="K186" s="341"/>
    </row>
    <row r="187" s="1" customFormat="1" ht="15" customHeight="1">
      <c r="B187" s="318"/>
      <c r="C187" s="293" t="s">
        <v>2697</v>
      </c>
      <c r="D187" s="293"/>
      <c r="E187" s="293"/>
      <c r="F187" s="316" t="s">
        <v>2621</v>
      </c>
      <c r="G187" s="293"/>
      <c r="H187" s="293" t="s">
        <v>2698</v>
      </c>
      <c r="I187" s="293" t="s">
        <v>2696</v>
      </c>
      <c r="J187" s="293"/>
      <c r="K187" s="341"/>
    </row>
    <row r="188" s="1" customFormat="1" ht="15" customHeight="1">
      <c r="B188" s="318"/>
      <c r="C188" s="293" t="s">
        <v>2699</v>
      </c>
      <c r="D188" s="293"/>
      <c r="E188" s="293"/>
      <c r="F188" s="316" t="s">
        <v>2621</v>
      </c>
      <c r="G188" s="293"/>
      <c r="H188" s="293" t="s">
        <v>2700</v>
      </c>
      <c r="I188" s="293" t="s">
        <v>2696</v>
      </c>
      <c r="J188" s="293"/>
      <c r="K188" s="341"/>
    </row>
    <row r="189" s="1" customFormat="1" ht="15" customHeight="1">
      <c r="B189" s="318"/>
      <c r="C189" s="354" t="s">
        <v>2701</v>
      </c>
      <c r="D189" s="293"/>
      <c r="E189" s="293"/>
      <c r="F189" s="316" t="s">
        <v>2621</v>
      </c>
      <c r="G189" s="293"/>
      <c r="H189" s="293" t="s">
        <v>2702</v>
      </c>
      <c r="I189" s="293" t="s">
        <v>2703</v>
      </c>
      <c r="J189" s="355" t="s">
        <v>2704</v>
      </c>
      <c r="K189" s="341"/>
    </row>
    <row r="190" s="17" customFormat="1" ht="15" customHeight="1">
      <c r="B190" s="356"/>
      <c r="C190" s="357" t="s">
        <v>2705</v>
      </c>
      <c r="D190" s="358"/>
      <c r="E190" s="358"/>
      <c r="F190" s="359" t="s">
        <v>2621</v>
      </c>
      <c r="G190" s="358"/>
      <c r="H190" s="358" t="s">
        <v>2706</v>
      </c>
      <c r="I190" s="358" t="s">
        <v>2703</v>
      </c>
      <c r="J190" s="360" t="s">
        <v>2704</v>
      </c>
      <c r="K190" s="361"/>
    </row>
    <row r="191" s="1" customFormat="1" ht="15" customHeight="1">
      <c r="B191" s="318"/>
      <c r="C191" s="354" t="s">
        <v>47</v>
      </c>
      <c r="D191" s="293"/>
      <c r="E191" s="293"/>
      <c r="F191" s="316" t="s">
        <v>2615</v>
      </c>
      <c r="G191" s="293"/>
      <c r="H191" s="290" t="s">
        <v>2707</v>
      </c>
      <c r="I191" s="293" t="s">
        <v>2708</v>
      </c>
      <c r="J191" s="293"/>
      <c r="K191" s="341"/>
    </row>
    <row r="192" s="1" customFormat="1" ht="15" customHeight="1">
      <c r="B192" s="318"/>
      <c r="C192" s="354" t="s">
        <v>2709</v>
      </c>
      <c r="D192" s="293"/>
      <c r="E192" s="293"/>
      <c r="F192" s="316" t="s">
        <v>2615</v>
      </c>
      <c r="G192" s="293"/>
      <c r="H192" s="293" t="s">
        <v>2710</v>
      </c>
      <c r="I192" s="293" t="s">
        <v>2650</v>
      </c>
      <c r="J192" s="293"/>
      <c r="K192" s="341"/>
    </row>
    <row r="193" s="1" customFormat="1" ht="15" customHeight="1">
      <c r="B193" s="318"/>
      <c r="C193" s="354" t="s">
        <v>2711</v>
      </c>
      <c r="D193" s="293"/>
      <c r="E193" s="293"/>
      <c r="F193" s="316" t="s">
        <v>2615</v>
      </c>
      <c r="G193" s="293"/>
      <c r="H193" s="293" t="s">
        <v>2712</v>
      </c>
      <c r="I193" s="293" t="s">
        <v>2650</v>
      </c>
      <c r="J193" s="293"/>
      <c r="K193" s="341"/>
    </row>
    <row r="194" s="1" customFormat="1" ht="15" customHeight="1">
      <c r="B194" s="318"/>
      <c r="C194" s="354" t="s">
        <v>2713</v>
      </c>
      <c r="D194" s="293"/>
      <c r="E194" s="293"/>
      <c r="F194" s="316" t="s">
        <v>2621</v>
      </c>
      <c r="G194" s="293"/>
      <c r="H194" s="293" t="s">
        <v>2714</v>
      </c>
      <c r="I194" s="293" t="s">
        <v>2650</v>
      </c>
      <c r="J194" s="293"/>
      <c r="K194" s="341"/>
    </row>
    <row r="195" s="1" customFormat="1" ht="15" customHeight="1">
      <c r="B195" s="347"/>
      <c r="C195" s="362"/>
      <c r="D195" s="327"/>
      <c r="E195" s="327"/>
      <c r="F195" s="327"/>
      <c r="G195" s="327"/>
      <c r="H195" s="327"/>
      <c r="I195" s="327"/>
      <c r="J195" s="327"/>
      <c r="K195" s="348"/>
    </row>
    <row r="196" s="1" customFormat="1" ht="18.75" customHeight="1">
      <c r="B196" s="329"/>
      <c r="C196" s="339"/>
      <c r="D196" s="339"/>
      <c r="E196" s="339"/>
      <c r="F196" s="349"/>
      <c r="G196" s="339"/>
      <c r="H196" s="339"/>
      <c r="I196" s="339"/>
      <c r="J196" s="339"/>
      <c r="K196" s="329"/>
    </row>
    <row r="197" s="1" customFormat="1" ht="18.75" customHeight="1">
      <c r="B197" s="329"/>
      <c r="C197" s="339"/>
      <c r="D197" s="339"/>
      <c r="E197" s="339"/>
      <c r="F197" s="349"/>
      <c r="G197" s="339"/>
      <c r="H197" s="339"/>
      <c r="I197" s="339"/>
      <c r="J197" s="339"/>
      <c r="K197" s="329"/>
    </row>
    <row r="198" s="1" customFormat="1" ht="18.75" customHeight="1">
      <c r="B198" s="301"/>
      <c r="C198" s="301"/>
      <c r="D198" s="301"/>
      <c r="E198" s="301"/>
      <c r="F198" s="301"/>
      <c r="G198" s="301"/>
      <c r="H198" s="301"/>
      <c r="I198" s="301"/>
      <c r="J198" s="301"/>
      <c r="K198" s="301"/>
    </row>
    <row r="199" s="1" customFormat="1" ht="13.5">
      <c r="B199" s="280"/>
      <c r="C199" s="281"/>
      <c r="D199" s="281"/>
      <c r="E199" s="281"/>
      <c r="F199" s="281"/>
      <c r="G199" s="281"/>
      <c r="H199" s="281"/>
      <c r="I199" s="281"/>
      <c r="J199" s="281"/>
      <c r="K199" s="282"/>
    </row>
    <row r="200" s="1" customFormat="1" ht="21">
      <c r="B200" s="283"/>
      <c r="C200" s="284" t="s">
        <v>2715</v>
      </c>
      <c r="D200" s="284"/>
      <c r="E200" s="284"/>
      <c r="F200" s="284"/>
      <c r="G200" s="284"/>
      <c r="H200" s="284"/>
      <c r="I200" s="284"/>
      <c r="J200" s="284"/>
      <c r="K200" s="285"/>
    </row>
    <row r="201" s="1" customFormat="1" ht="25.5" customHeight="1">
      <c r="B201" s="283"/>
      <c r="C201" s="363" t="s">
        <v>2716</v>
      </c>
      <c r="D201" s="363"/>
      <c r="E201" s="363"/>
      <c r="F201" s="363" t="s">
        <v>2717</v>
      </c>
      <c r="G201" s="364"/>
      <c r="H201" s="363" t="s">
        <v>2718</v>
      </c>
      <c r="I201" s="363"/>
      <c r="J201" s="363"/>
      <c r="K201" s="285"/>
    </row>
    <row r="202" s="1" customFormat="1" ht="5.25" customHeight="1">
      <c r="B202" s="318"/>
      <c r="C202" s="313"/>
      <c r="D202" s="313"/>
      <c r="E202" s="313"/>
      <c r="F202" s="313"/>
      <c r="G202" s="339"/>
      <c r="H202" s="313"/>
      <c r="I202" s="313"/>
      <c r="J202" s="313"/>
      <c r="K202" s="341"/>
    </row>
    <row r="203" s="1" customFormat="1" ht="15" customHeight="1">
      <c r="B203" s="318"/>
      <c r="C203" s="293" t="s">
        <v>2708</v>
      </c>
      <c r="D203" s="293"/>
      <c r="E203" s="293"/>
      <c r="F203" s="316" t="s">
        <v>48</v>
      </c>
      <c r="G203" s="293"/>
      <c r="H203" s="293" t="s">
        <v>2719</v>
      </c>
      <c r="I203" s="293"/>
      <c r="J203" s="293"/>
      <c r="K203" s="341"/>
    </row>
    <row r="204" s="1" customFormat="1" ht="15" customHeight="1">
      <c r="B204" s="318"/>
      <c r="C204" s="293"/>
      <c r="D204" s="293"/>
      <c r="E204" s="293"/>
      <c r="F204" s="316" t="s">
        <v>49</v>
      </c>
      <c r="G204" s="293"/>
      <c r="H204" s="293" t="s">
        <v>2720</v>
      </c>
      <c r="I204" s="293"/>
      <c r="J204" s="293"/>
      <c r="K204" s="341"/>
    </row>
    <row r="205" s="1" customFormat="1" ht="15" customHeight="1">
      <c r="B205" s="318"/>
      <c r="C205" s="293"/>
      <c r="D205" s="293"/>
      <c r="E205" s="293"/>
      <c r="F205" s="316" t="s">
        <v>52</v>
      </c>
      <c r="G205" s="293"/>
      <c r="H205" s="293" t="s">
        <v>2721</v>
      </c>
      <c r="I205" s="293"/>
      <c r="J205" s="293"/>
      <c r="K205" s="341"/>
    </row>
    <row r="206" s="1" customFormat="1" ht="15" customHeight="1">
      <c r="B206" s="318"/>
      <c r="C206" s="293"/>
      <c r="D206" s="293"/>
      <c r="E206" s="293"/>
      <c r="F206" s="316" t="s">
        <v>50</v>
      </c>
      <c r="G206" s="293"/>
      <c r="H206" s="293" t="s">
        <v>2722</v>
      </c>
      <c r="I206" s="293"/>
      <c r="J206" s="293"/>
      <c r="K206" s="341"/>
    </row>
    <row r="207" s="1" customFormat="1" ht="15" customHeight="1">
      <c r="B207" s="318"/>
      <c r="C207" s="293"/>
      <c r="D207" s="293"/>
      <c r="E207" s="293"/>
      <c r="F207" s="316" t="s">
        <v>51</v>
      </c>
      <c r="G207" s="293"/>
      <c r="H207" s="293" t="s">
        <v>2723</v>
      </c>
      <c r="I207" s="293"/>
      <c r="J207" s="293"/>
      <c r="K207" s="341"/>
    </row>
    <row r="208" s="1" customFormat="1" ht="15" customHeight="1">
      <c r="B208" s="318"/>
      <c r="C208" s="293"/>
      <c r="D208" s="293"/>
      <c r="E208" s="293"/>
      <c r="F208" s="316"/>
      <c r="G208" s="293"/>
      <c r="H208" s="293"/>
      <c r="I208" s="293"/>
      <c r="J208" s="293"/>
      <c r="K208" s="341"/>
    </row>
    <row r="209" s="1" customFormat="1" ht="15" customHeight="1">
      <c r="B209" s="318"/>
      <c r="C209" s="293" t="s">
        <v>2662</v>
      </c>
      <c r="D209" s="293"/>
      <c r="E209" s="293"/>
      <c r="F209" s="316" t="s">
        <v>84</v>
      </c>
      <c r="G209" s="293"/>
      <c r="H209" s="293" t="s">
        <v>2724</v>
      </c>
      <c r="I209" s="293"/>
      <c r="J209" s="293"/>
      <c r="K209" s="341"/>
    </row>
    <row r="210" s="1" customFormat="1" ht="15" customHeight="1">
      <c r="B210" s="318"/>
      <c r="C210" s="293"/>
      <c r="D210" s="293"/>
      <c r="E210" s="293"/>
      <c r="F210" s="316" t="s">
        <v>2559</v>
      </c>
      <c r="G210" s="293"/>
      <c r="H210" s="293" t="s">
        <v>2560</v>
      </c>
      <c r="I210" s="293"/>
      <c r="J210" s="293"/>
      <c r="K210" s="341"/>
    </row>
    <row r="211" s="1" customFormat="1" ht="15" customHeight="1">
      <c r="B211" s="318"/>
      <c r="C211" s="293"/>
      <c r="D211" s="293"/>
      <c r="E211" s="293"/>
      <c r="F211" s="316" t="s">
        <v>2557</v>
      </c>
      <c r="G211" s="293"/>
      <c r="H211" s="293" t="s">
        <v>2725</v>
      </c>
      <c r="I211" s="293"/>
      <c r="J211" s="293"/>
      <c r="K211" s="341"/>
    </row>
    <row r="212" s="1" customFormat="1" ht="15" customHeight="1">
      <c r="B212" s="365"/>
      <c r="C212" s="293"/>
      <c r="D212" s="293"/>
      <c r="E212" s="293"/>
      <c r="F212" s="316" t="s">
        <v>124</v>
      </c>
      <c r="G212" s="354"/>
      <c r="H212" s="345" t="s">
        <v>125</v>
      </c>
      <c r="I212" s="345"/>
      <c r="J212" s="345"/>
      <c r="K212" s="366"/>
    </row>
    <row r="213" s="1" customFormat="1" ht="15" customHeight="1">
      <c r="B213" s="365"/>
      <c r="C213" s="293"/>
      <c r="D213" s="293"/>
      <c r="E213" s="293"/>
      <c r="F213" s="316" t="s">
        <v>2561</v>
      </c>
      <c r="G213" s="354"/>
      <c r="H213" s="345" t="s">
        <v>2444</v>
      </c>
      <c r="I213" s="345"/>
      <c r="J213" s="345"/>
      <c r="K213" s="366"/>
    </row>
    <row r="214" s="1" customFormat="1" ht="15" customHeight="1">
      <c r="B214" s="365"/>
      <c r="C214" s="293"/>
      <c r="D214" s="293"/>
      <c r="E214" s="293"/>
      <c r="F214" s="316"/>
      <c r="G214" s="354"/>
      <c r="H214" s="345"/>
      <c r="I214" s="345"/>
      <c r="J214" s="345"/>
      <c r="K214" s="366"/>
    </row>
    <row r="215" s="1" customFormat="1" ht="15" customHeight="1">
      <c r="B215" s="365"/>
      <c r="C215" s="293" t="s">
        <v>2686</v>
      </c>
      <c r="D215" s="293"/>
      <c r="E215" s="293"/>
      <c r="F215" s="316">
        <v>1</v>
      </c>
      <c r="G215" s="354"/>
      <c r="H215" s="345" t="s">
        <v>2726</v>
      </c>
      <c r="I215" s="345"/>
      <c r="J215" s="345"/>
      <c r="K215" s="366"/>
    </row>
    <row r="216" s="1" customFormat="1" ht="15" customHeight="1">
      <c r="B216" s="365"/>
      <c r="C216" s="293"/>
      <c r="D216" s="293"/>
      <c r="E216" s="293"/>
      <c r="F216" s="316">
        <v>2</v>
      </c>
      <c r="G216" s="354"/>
      <c r="H216" s="345" t="s">
        <v>2727</v>
      </c>
      <c r="I216" s="345"/>
      <c r="J216" s="345"/>
      <c r="K216" s="366"/>
    </row>
    <row r="217" s="1" customFormat="1" ht="15" customHeight="1">
      <c r="B217" s="365"/>
      <c r="C217" s="293"/>
      <c r="D217" s="293"/>
      <c r="E217" s="293"/>
      <c r="F217" s="316">
        <v>3</v>
      </c>
      <c r="G217" s="354"/>
      <c r="H217" s="345" t="s">
        <v>2728</v>
      </c>
      <c r="I217" s="345"/>
      <c r="J217" s="345"/>
      <c r="K217" s="366"/>
    </row>
    <row r="218" s="1" customFormat="1" ht="15" customHeight="1">
      <c r="B218" s="365"/>
      <c r="C218" s="293"/>
      <c r="D218" s="293"/>
      <c r="E218" s="293"/>
      <c r="F218" s="316">
        <v>4</v>
      </c>
      <c r="G218" s="354"/>
      <c r="H218" s="345" t="s">
        <v>2729</v>
      </c>
      <c r="I218" s="345"/>
      <c r="J218" s="345"/>
      <c r="K218" s="366"/>
    </row>
    <row r="219" s="1" customFormat="1" ht="12.75" customHeight="1">
      <c r="B219" s="367"/>
      <c r="C219" s="368"/>
      <c r="D219" s="368"/>
      <c r="E219" s="368"/>
      <c r="F219" s="368"/>
      <c r="G219" s="368"/>
      <c r="H219" s="368"/>
      <c r="I219" s="368"/>
      <c r="J219" s="368"/>
      <c r="K219" s="36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Jindřich Honner</dc:creator>
  <cp:lastModifiedBy>Jindřich Honner</cp:lastModifiedBy>
  <dcterms:created xsi:type="dcterms:W3CDTF">2025-05-15T07:43:00Z</dcterms:created>
  <dcterms:modified xsi:type="dcterms:W3CDTF">2025-05-15T07:43:16Z</dcterms:modified>
</cp:coreProperties>
</file>