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SO-00 - VRN" sheetId="2" r:id="rId2"/>
    <sheet name="SO-01 - Oprava opevnění" sheetId="3" r:id="rId3"/>
  </sheets>
  <definedNames>
    <definedName name="_xlnm.Print_Area" localSheetId="0">'Rekapitulace stavby'!$D$4:$AO$76,'Rekapitulace stavby'!$C$82:$AQ$97</definedName>
    <definedName name="_xlnm.Print_Titles" localSheetId="0">'Rekapitulace stavby'!$92:$92</definedName>
    <definedName name="_xlnm._FilterDatabase" localSheetId="1" hidden="1">'SO-00 - VRN'!$C$115:$K$178</definedName>
    <definedName name="_xlnm.Print_Area" localSheetId="1">'SO-00 - VRN'!$C$4:$J$76,'SO-00 - VRN'!$C$82:$J$97,'SO-00 - VRN'!$C$103:$K$178</definedName>
    <definedName name="_xlnm.Print_Titles" localSheetId="1">'SO-00 - VRN'!$115:$115</definedName>
    <definedName name="_xlnm._FilterDatabase" localSheetId="2" hidden="1">'SO-01 - Oprava opevnění'!$C$125:$K$248</definedName>
    <definedName name="_xlnm.Print_Area" localSheetId="2">'SO-01 - Oprava opevnění'!$C$4:$J$76,'SO-01 - Oprava opevnění'!$C$82:$J$107,'SO-01 - Oprava opevnění'!$C$113:$K$248</definedName>
    <definedName name="_xlnm.Print_Titles" localSheetId="2">'SO-01 - Oprava opevnění'!$125:$125</definedName>
  </definedNames>
  <calcPr/>
</workbook>
</file>

<file path=xl/calcChain.xml><?xml version="1.0" encoding="utf-8"?>
<calcChain xmlns="http://schemas.openxmlformats.org/spreadsheetml/2006/main">
  <c i="3" l="1" r="J37"/>
  <c r="J36"/>
  <c i="1" r="AY96"/>
  <c i="3" r="J35"/>
  <c i="1" r="AX96"/>
  <c i="3" r="BI246"/>
  <c r="BH246"/>
  <c r="BG246"/>
  <c r="BF246"/>
  <c r="T246"/>
  <c r="T245"/>
  <c r="R246"/>
  <c r="R245"/>
  <c r="P246"/>
  <c r="P245"/>
  <c r="BI239"/>
  <c r="BH239"/>
  <c r="BG239"/>
  <c r="BF239"/>
  <c r="T239"/>
  <c r="R239"/>
  <c r="P239"/>
  <c r="BI234"/>
  <c r="BH234"/>
  <c r="BG234"/>
  <c r="BF234"/>
  <c r="T234"/>
  <c r="R234"/>
  <c r="P234"/>
  <c r="BI229"/>
  <c r="BH229"/>
  <c r="BG229"/>
  <c r="BF229"/>
  <c r="T229"/>
  <c r="R229"/>
  <c r="P229"/>
  <c r="BI224"/>
  <c r="BH224"/>
  <c r="BG224"/>
  <c r="BF224"/>
  <c r="T224"/>
  <c r="T223"/>
  <c r="R224"/>
  <c r="R223"/>
  <c r="P224"/>
  <c r="P223"/>
  <c r="BI219"/>
  <c r="BH219"/>
  <c r="BG219"/>
  <c r="BF219"/>
  <c r="T219"/>
  <c r="R219"/>
  <c r="P219"/>
  <c r="BI216"/>
  <c r="BH216"/>
  <c r="BG216"/>
  <c r="BF216"/>
  <c r="T216"/>
  <c r="R216"/>
  <c r="P216"/>
  <c r="BI210"/>
  <c r="BH210"/>
  <c r="BG210"/>
  <c r="BF210"/>
  <c r="T210"/>
  <c r="R210"/>
  <c r="P210"/>
  <c r="BI206"/>
  <c r="BH206"/>
  <c r="BG206"/>
  <c r="BF206"/>
  <c r="T206"/>
  <c r="R206"/>
  <c r="P206"/>
  <c r="BI202"/>
  <c r="BH202"/>
  <c r="BG202"/>
  <c r="BF202"/>
  <c r="T202"/>
  <c r="R202"/>
  <c r="P202"/>
  <c r="BI193"/>
  <c r="BH193"/>
  <c r="BG193"/>
  <c r="BF193"/>
  <c r="T193"/>
  <c r="R193"/>
  <c r="P193"/>
  <c r="BI187"/>
  <c r="BH187"/>
  <c r="BG187"/>
  <c r="BF187"/>
  <c r="T187"/>
  <c r="R187"/>
  <c r="P187"/>
  <c r="BI183"/>
  <c r="BH183"/>
  <c r="BG183"/>
  <c r="BF183"/>
  <c r="T183"/>
  <c r="R183"/>
  <c r="P183"/>
  <c r="BI178"/>
  <c r="BH178"/>
  <c r="BG178"/>
  <c r="BF178"/>
  <c r="T178"/>
  <c r="R178"/>
  <c r="P178"/>
  <c r="BI173"/>
  <c r="BH173"/>
  <c r="BG173"/>
  <c r="BF173"/>
  <c r="T173"/>
  <c r="R173"/>
  <c r="P173"/>
  <c r="BI168"/>
  <c r="BH168"/>
  <c r="BG168"/>
  <c r="BF168"/>
  <c r="T168"/>
  <c r="R168"/>
  <c r="P168"/>
  <c r="BI164"/>
  <c r="BH164"/>
  <c r="BG164"/>
  <c r="BF164"/>
  <c r="T164"/>
  <c r="R164"/>
  <c r="P164"/>
  <c r="BI160"/>
  <c r="BH160"/>
  <c r="BG160"/>
  <c r="BF160"/>
  <c r="T160"/>
  <c r="R160"/>
  <c r="P160"/>
  <c r="BI154"/>
  <c r="BH154"/>
  <c r="BG154"/>
  <c r="BF154"/>
  <c r="T154"/>
  <c r="R154"/>
  <c r="P154"/>
  <c r="BI150"/>
  <c r="BH150"/>
  <c r="BG150"/>
  <c r="BF150"/>
  <c r="T150"/>
  <c r="R150"/>
  <c r="P150"/>
  <c r="BI147"/>
  <c r="BH147"/>
  <c r="BG147"/>
  <c r="BF147"/>
  <c r="T147"/>
  <c r="R147"/>
  <c r="P147"/>
  <c r="BI143"/>
  <c r="BH143"/>
  <c r="BG143"/>
  <c r="BF143"/>
  <c r="T143"/>
  <c r="R143"/>
  <c r="P143"/>
  <c r="BI140"/>
  <c r="BH140"/>
  <c r="BG140"/>
  <c r="BF140"/>
  <c r="T140"/>
  <c r="R140"/>
  <c r="P140"/>
  <c r="BI137"/>
  <c r="BH137"/>
  <c r="BG137"/>
  <c r="BF137"/>
  <c r="T137"/>
  <c r="R137"/>
  <c r="P137"/>
  <c r="BI133"/>
  <c r="BH133"/>
  <c r="BG133"/>
  <c r="BF133"/>
  <c r="T133"/>
  <c r="R133"/>
  <c r="P133"/>
  <c r="BI129"/>
  <c r="BH129"/>
  <c r="BG129"/>
  <c r="BF129"/>
  <c r="T129"/>
  <c r="R129"/>
  <c r="P129"/>
  <c r="J122"/>
  <c r="F122"/>
  <c r="F120"/>
  <c r="E118"/>
  <c r="J91"/>
  <c r="F91"/>
  <c r="F89"/>
  <c r="E87"/>
  <c r="J24"/>
  <c r="E24"/>
  <c r="J123"/>
  <c r="J23"/>
  <c r="J18"/>
  <c r="E18"/>
  <c r="F123"/>
  <c r="J17"/>
  <c r="J12"/>
  <c r="J120"/>
  <c r="E7"/>
  <c r="E116"/>
  <c i="2" r="J37"/>
  <c r="J36"/>
  <c i="1" r="AY95"/>
  <c i="2" r="J35"/>
  <c i="1" r="AX95"/>
  <c i="2" r="BI176"/>
  <c r="BH176"/>
  <c r="BG176"/>
  <c r="BF176"/>
  <c r="T176"/>
  <c r="R176"/>
  <c r="P176"/>
  <c r="BI174"/>
  <c r="BH174"/>
  <c r="BG174"/>
  <c r="BF174"/>
  <c r="T174"/>
  <c r="R174"/>
  <c r="P174"/>
  <c r="BI171"/>
  <c r="BH171"/>
  <c r="BG171"/>
  <c r="BF171"/>
  <c r="T171"/>
  <c r="R171"/>
  <c r="P171"/>
  <c r="BI169"/>
  <c r="BH169"/>
  <c r="BG169"/>
  <c r="BF169"/>
  <c r="T169"/>
  <c r="R169"/>
  <c r="P169"/>
  <c r="BI166"/>
  <c r="BH166"/>
  <c r="BG166"/>
  <c r="BF166"/>
  <c r="T166"/>
  <c r="R166"/>
  <c r="P166"/>
  <c r="BI163"/>
  <c r="BH163"/>
  <c r="BG163"/>
  <c r="BF163"/>
  <c r="T163"/>
  <c r="R163"/>
  <c r="P163"/>
  <c r="BI159"/>
  <c r="BH159"/>
  <c r="BG159"/>
  <c r="BF159"/>
  <c r="T159"/>
  <c r="R159"/>
  <c r="P159"/>
  <c r="BI155"/>
  <c r="BH155"/>
  <c r="BG155"/>
  <c r="BF155"/>
  <c r="T155"/>
  <c r="R155"/>
  <c r="P155"/>
  <c r="BI153"/>
  <c r="BH153"/>
  <c r="BG153"/>
  <c r="BF153"/>
  <c r="T153"/>
  <c r="R153"/>
  <c r="P153"/>
  <c r="BI149"/>
  <c r="BH149"/>
  <c r="BG149"/>
  <c r="BF149"/>
  <c r="T149"/>
  <c r="R149"/>
  <c r="P149"/>
  <c r="BI146"/>
  <c r="BH146"/>
  <c r="BG146"/>
  <c r="BF146"/>
  <c r="T146"/>
  <c r="R146"/>
  <c r="P146"/>
  <c r="BI143"/>
  <c r="BH143"/>
  <c r="BG143"/>
  <c r="BF143"/>
  <c r="T143"/>
  <c r="R143"/>
  <c r="P143"/>
  <c r="BI139"/>
  <c r="BH139"/>
  <c r="BG139"/>
  <c r="BF139"/>
  <c r="T139"/>
  <c r="R139"/>
  <c r="P139"/>
  <c r="BI134"/>
  <c r="BH134"/>
  <c r="BG134"/>
  <c r="BF134"/>
  <c r="T134"/>
  <c r="R134"/>
  <c r="P134"/>
  <c r="BI129"/>
  <c r="BH129"/>
  <c r="BG129"/>
  <c r="BF129"/>
  <c r="T129"/>
  <c r="R129"/>
  <c r="P129"/>
  <c r="BI124"/>
  <c r="BH124"/>
  <c r="BG124"/>
  <c r="BF124"/>
  <c r="T124"/>
  <c r="R124"/>
  <c r="P124"/>
  <c r="BI120"/>
  <c r="BH120"/>
  <c r="BG120"/>
  <c r="BF120"/>
  <c r="T120"/>
  <c r="R120"/>
  <c r="P120"/>
  <c r="BI117"/>
  <c r="BH117"/>
  <c r="BG117"/>
  <c r="BF117"/>
  <c r="T117"/>
  <c r="R117"/>
  <c r="P117"/>
  <c r="J112"/>
  <c r="F112"/>
  <c r="F110"/>
  <c r="E108"/>
  <c r="J91"/>
  <c r="F91"/>
  <c r="F89"/>
  <c r="E87"/>
  <c r="J24"/>
  <c r="E24"/>
  <c r="J92"/>
  <c r="J23"/>
  <c r="J18"/>
  <c r="E18"/>
  <c r="F92"/>
  <c r="J17"/>
  <c r="J12"/>
  <c r="J110"/>
  <c r="E7"/>
  <c r="E85"/>
  <c i="1" r="L90"/>
  <c r="AM90"/>
  <c r="AM89"/>
  <c r="L89"/>
  <c r="AM87"/>
  <c r="L87"/>
  <c r="L85"/>
  <c r="L84"/>
  <c i="2" r="J169"/>
  <c r="BK129"/>
  <c i="1" r="AS94"/>
  <c i="2" r="BK171"/>
  <c r="J149"/>
  <c r="J134"/>
  <c r="J171"/>
  <c r="BK163"/>
  <c r="J146"/>
  <c r="BK169"/>
  <c r="J153"/>
  <c r="BK153"/>
  <c r="J117"/>
  <c i="3" r="J224"/>
  <c r="J210"/>
  <c r="J193"/>
  <c r="J178"/>
  <c r="BK154"/>
  <c r="J150"/>
  <c r="BK143"/>
  <c r="J140"/>
  <c r="BK133"/>
  <c r="J129"/>
  <c r="BK246"/>
  <c r="J239"/>
  <c r="BK229"/>
  <c r="J216"/>
  <c r="BK202"/>
  <c r="J183"/>
  <c r="BK168"/>
  <c r="J164"/>
  <c i="2" r="J143"/>
  <c r="BK120"/>
  <c r="BK176"/>
  <c r="J176"/>
  <c r="BK174"/>
  <c r="J166"/>
  <c r="BK146"/>
  <c r="BK124"/>
  <c r="J159"/>
  <c r="BK149"/>
  <c r="BK117"/>
  <c r="J155"/>
  <c r="J129"/>
  <c r="BK134"/>
  <c r="J124"/>
  <c i="3" r="J219"/>
  <c r="J206"/>
  <c r="BK187"/>
  <c r="BK160"/>
  <c r="BK150"/>
  <c r="J147"/>
  <c r="BK140"/>
  <c r="J137"/>
  <c r="BK129"/>
  <c r="J246"/>
  <c r="BK234"/>
  <c r="BK224"/>
  <c r="BK210"/>
  <c r="BK193"/>
  <c r="BK178"/>
  <c r="J168"/>
  <c r="J160"/>
  <c i="2" r="J163"/>
  <c r="J174"/>
  <c r="BK166"/>
  <c r="BK155"/>
  <c r="J120"/>
  <c r="BK159"/>
  <c r="BK139"/>
  <c r="BK143"/>
  <c r="J139"/>
  <c i="3" r="J229"/>
  <c r="BK216"/>
  <c r="J202"/>
  <c r="BK183"/>
  <c r="BK173"/>
  <c r="J154"/>
  <c r="BK147"/>
  <c r="J143"/>
  <c r="BK137"/>
  <c r="J133"/>
  <c r="BK239"/>
  <c r="J234"/>
  <c r="BK219"/>
  <c r="BK206"/>
  <c r="J187"/>
  <c r="J173"/>
  <c r="BK164"/>
  <c i="2" l="1" r="T116"/>
  <c r="BK116"/>
  <c r="J116"/>
  <c r="J96"/>
  <c r="P116"/>
  <c i="1" r="AU95"/>
  <c i="3" r="BK128"/>
  <c r="J128"/>
  <c r="J98"/>
  <c r="T128"/>
  <c r="R159"/>
  <c i="2" r="R116"/>
  <c i="3" r="P128"/>
  <c r="R128"/>
  <c r="BK159"/>
  <c r="J159"/>
  <c r="J99"/>
  <c r="P159"/>
  <c r="T159"/>
  <c r="BK201"/>
  <c r="J201"/>
  <c r="J101"/>
  <c r="P201"/>
  <c r="P200"/>
  <c r="R201"/>
  <c r="R200"/>
  <c r="T201"/>
  <c r="T200"/>
  <c r="BK215"/>
  <c r="J215"/>
  <c r="J103"/>
  <c r="P215"/>
  <c r="P214"/>
  <c r="R215"/>
  <c r="R214"/>
  <c r="T215"/>
  <c r="T214"/>
  <c r="BK228"/>
  <c r="J228"/>
  <c r="J105"/>
  <c r="P228"/>
  <c r="R228"/>
  <c r="T228"/>
  <c r="BK223"/>
  <c r="J223"/>
  <c r="J104"/>
  <c r="BK245"/>
  <c r="J245"/>
  <c r="J106"/>
  <c r="BE154"/>
  <c r="BE160"/>
  <c r="BE164"/>
  <c r="BE173"/>
  <c r="BE193"/>
  <c r="BE202"/>
  <c r="BE206"/>
  <c r="BE210"/>
  <c r="BE224"/>
  <c r="BE229"/>
  <c r="BE234"/>
  <c r="BE239"/>
  <c r="BE246"/>
  <c r="E85"/>
  <c r="J89"/>
  <c r="F92"/>
  <c r="J92"/>
  <c r="BE129"/>
  <c r="BE133"/>
  <c r="BE137"/>
  <c r="BE140"/>
  <c r="BE143"/>
  <c r="BE147"/>
  <c r="BE150"/>
  <c r="BE168"/>
  <c r="BE178"/>
  <c r="BE183"/>
  <c r="BE187"/>
  <c r="BE216"/>
  <c r="BE219"/>
  <c i="2" r="BE166"/>
  <c r="BE176"/>
  <c r="BE129"/>
  <c r="E106"/>
  <c r="J113"/>
  <c r="BE143"/>
  <c r="BE117"/>
  <c r="BE163"/>
  <c r="F113"/>
  <c r="BE134"/>
  <c r="J89"/>
  <c r="BE139"/>
  <c r="BE153"/>
  <c r="BE120"/>
  <c r="BE149"/>
  <c r="BE159"/>
  <c r="BE169"/>
  <c r="BE174"/>
  <c r="BE124"/>
  <c r="BE146"/>
  <c r="BE155"/>
  <c r="BE171"/>
  <c r="F35"/>
  <c i="1" r="BB95"/>
  <c i="2" r="F36"/>
  <c i="1" r="BC95"/>
  <c i="3" r="J34"/>
  <c i="1" r="AW96"/>
  <c i="2" r="J34"/>
  <c i="1" r="AW95"/>
  <c i="3" r="F34"/>
  <c i="1" r="BA96"/>
  <c i="2" r="J30"/>
  <c r="F34"/>
  <c i="1" r="BA95"/>
  <c i="3" r="F37"/>
  <c i="1" r="BD96"/>
  <c i="3" r="F36"/>
  <c i="1" r="BC96"/>
  <c i="2" r="F37"/>
  <c i="1" r="BD95"/>
  <c i="3" r="F35"/>
  <c i="1" r="BB96"/>
  <c i="3" l="1" r="R127"/>
  <c r="R126"/>
  <c r="P127"/>
  <c r="P126"/>
  <c i="1" r="AU96"/>
  <c i="3" r="T127"/>
  <c r="T126"/>
  <c r="BK200"/>
  <c r="J200"/>
  <c r="J100"/>
  <c r="BK214"/>
  <c r="J214"/>
  <c r="J102"/>
  <c i="1" r="AG95"/>
  <c r="AU94"/>
  <c i="2" r="J33"/>
  <c i="1" r="AV95"/>
  <c r="AT95"/>
  <c r="AN95"/>
  <c i="3" r="J33"/>
  <c i="1" r="AV96"/>
  <c r="AT96"/>
  <c i="2" r="F33"/>
  <c i="1" r="AZ95"/>
  <c r="BC94"/>
  <c r="W32"/>
  <c r="BB94"/>
  <c r="W31"/>
  <c r="BD94"/>
  <c r="W33"/>
  <c r="BA94"/>
  <c r="W30"/>
  <c i="3" r="F33"/>
  <c i="1" r="AZ96"/>
  <c i="3" l="1" r="BK127"/>
  <c r="BK126"/>
  <c r="J126"/>
  <c r="J96"/>
  <c i="2" r="J39"/>
  <c i="1" r="AZ94"/>
  <c r="W29"/>
  <c r="AY94"/>
  <c r="AW94"/>
  <c r="AK30"/>
  <c r="AX94"/>
  <c i="3" l="1" r="J127"/>
  <c r="J97"/>
  <c r="J30"/>
  <c i="1" r="AG96"/>
  <c r="AG94"/>
  <c r="AK26"/>
  <c r="AV94"/>
  <c r="AK29"/>
  <c r="AK35"/>
  <c i="3" l="1" r="J39"/>
  <c i="1" r="AN96"/>
  <c r="AT94"/>
  <c r="AN94"/>
</calcChain>
</file>

<file path=xl/sharedStrings.xml><?xml version="1.0" encoding="utf-8"?>
<sst xmlns="http://schemas.openxmlformats.org/spreadsheetml/2006/main">
  <si>
    <t>Export Komplet</t>
  </si>
  <si>
    <t/>
  </si>
  <si>
    <t>2.0</t>
  </si>
  <si>
    <t>ZAMOK</t>
  </si>
  <si>
    <t>False</t>
  </si>
  <si>
    <t>{a5bd0531-5127-496e-9364-67108544cfda}</t>
  </si>
  <si>
    <t>0,01</t>
  </si>
  <si>
    <t>21</t>
  </si>
  <si>
    <t>12</t>
  </si>
  <si>
    <t>REKAPITULACE STAVBY</t>
  </si>
  <si>
    <t xml:space="preserve">v ---  níže se nacházejí doplnkové a pomocné údaje k sestavám  --- v</t>
  </si>
  <si>
    <t>Návod na vyplnění</t>
  </si>
  <si>
    <t>0,001</t>
  </si>
  <si>
    <t>Kód:</t>
  </si>
  <si>
    <t>J2024</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</si>
  <si>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</si>
  <si>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</si>
  <si>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24006 - 2varianta Dyje, VD Vranov, ř. km 161,9 – 162,2, Vranov n. D., oprava toku pod VD</t>
  </si>
  <si>
    <t>KSO:</t>
  </si>
  <si>
    <t>CC-CZ:</t>
  </si>
  <si>
    <t>Místo:</t>
  </si>
  <si>
    <t xml:space="preserve"> </t>
  </si>
  <si>
    <t>Datum:</t>
  </si>
  <si>
    <t>6. 4. 2025</t>
  </si>
  <si>
    <t>Zadavatel:</t>
  </si>
  <si>
    <t>IČ:</t>
  </si>
  <si>
    <t>70890013</t>
  </si>
  <si>
    <t>Povodí Moravy, s.p.</t>
  </si>
  <si>
    <t>DIČ:</t>
  </si>
  <si>
    <t>CZ70890013</t>
  </si>
  <si>
    <t>Uchazeč:</t>
  </si>
  <si>
    <t>Vyplň údaj</t>
  </si>
  <si>
    <t>Projektant:</t>
  </si>
  <si>
    <t>21434425</t>
  </si>
  <si>
    <t>Jesep s.r.o.</t>
  </si>
  <si>
    <t>CZ21434425</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</si>
  <si>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</si>
  <si>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</si>
  <si>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</si>
  <si>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</si>
  <si>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</si>
  <si>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</si>
  <si>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</si>
  <si>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</si>
  <si>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</si>
  <si>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</si>
  <si>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</si>
  <si>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</si>
  <si>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</si>
  <si>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</si>
  <si>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</si>
  <si>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</si>
  <si>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</si>
  <si>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</si>
  <si>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</si>
  <si>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</si>
  <si>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</si>
  <si>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</si>
  <si>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</si>
  <si>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</si>
  <si>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</si>
  <si>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</si>
  <si>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</si>
  <si>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</si>
  <si>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</si>
  <si>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</si>
  <si>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</si>
  <si>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</si>
  <si>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</si>
  <si>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</si>
  <si>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</si>
  <si>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</si>
  <si>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</si>
  <si>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</si>
  <si>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</si>
  <si>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</si>
  <si>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</si>
  <si>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</si>
  <si>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</si>
  <si>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</si>
  <si>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</si>
  <si>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</si>
  <si>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</si>
  <si>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</si>
  <si>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SO-00</t>
  </si>
  <si>
    <t>VRN</t>
  </si>
  <si>
    <t>STA</t>
  </si>
  <si>
    <t>1</t>
  </si>
  <si>
    <t>{e4233f10-a1cb-41ff-98a8-ac154ad56e80}</t>
  </si>
  <si>
    <t>2</t>
  </si>
  <si>
    <t>SO-01</t>
  </si>
  <si>
    <t>Oprava opevnění</t>
  </si>
  <si>
    <t>{722b7570-3a6d-40c6-8990-e74e6780181a}</t>
  </si>
  <si>
    <t>KRYCÍ LIST SOUPISU PRACÍ</t>
  </si>
  <si>
    <t>Objekt:</t>
  </si>
  <si>
    <t>SO-00 - VRN</t>
  </si>
  <si>
    <t>REKAPITULACE ČLENĚNÍ SOUPISU PRACÍ</t>
  </si>
  <si>
    <t>Kód dílu - Popis</t>
  </si>
  <si>
    <t>Cena celkem [CZK]</t>
  </si>
  <si>
    <t>Náklady ze soupisu prací</t>
  </si>
  <si>
    <t>-1</t>
  </si>
  <si>
    <t>SOUPIS PRACÍ</t>
  </si>
  <si>
    <t>PČ</t>
  </si>
  <si>
    <t>MJ</t>
  </si>
  <si>
    <t>Množství</t>
  </si>
  <si>
    <t>J.cena [CZK]</t>
  </si>
  <si>
    <t>Cenová soustava</t>
  </si>
  <si>
    <t>J. Nh [h]</t>
  </si>
  <si>
    <t>Nh celkem [h]</t>
  </si>
  <si>
    <t>J. hmotnost [t]</t>
  </si>
  <si>
    <t>Hmotnost celkem [t]</t>
  </si>
  <si>
    <t>J. suť [t]</t>
  </si>
  <si>
    <t>Suť Celkem [t]</t>
  </si>
  <si>
    <t>Náklady soupisu celkem</t>
  </si>
  <si>
    <t>K</t>
  </si>
  <si>
    <t>011303000</t>
  </si>
  <si>
    <t>Archeologický dohled</t>
  </si>
  <si>
    <t>soubor</t>
  </si>
  <si>
    <t>CS ÚRS 2025 01</t>
  </si>
  <si>
    <t>1024</t>
  </si>
  <si>
    <t>ROZPOCET</t>
  </si>
  <si>
    <t>1100545504</t>
  </si>
  <si>
    <t>Online PSC</t>
  </si>
  <si>
    <t>https://podminky.urs.cz/item/CS_URS_2025_01/011303000</t>
  </si>
  <si>
    <t>P</t>
  </si>
  <si>
    <t xml:space="preserve">Poznámka k položce:_x000d_
Splnění podmínek dle vyjádření </t>
  </si>
  <si>
    <t>011503000</t>
  </si>
  <si>
    <t>Stavební průzkum bez rozlišení - provedení pasportizace stávajícího stavu stávajících objektů a nemovitostí sousedících se stavbou včetně fotodokumentace</t>
  </si>
  <si>
    <t>1054439958</t>
  </si>
  <si>
    <t>PP</t>
  </si>
  <si>
    <t>Stavební průzkum</t>
  </si>
  <si>
    <t>https://podminky.urs.cz/item/CS_URS_2025_01/011503000</t>
  </si>
  <si>
    <t>Poznámka k položce:_x000d_
Pasportizace všech objektu sousedících se stavbou a komunikací využívaných v rámci stavby a to před započetím prací.</t>
  </si>
  <si>
    <t>3</t>
  </si>
  <si>
    <t>012103000</t>
  </si>
  <si>
    <t xml:space="preserve">Geodetické práce </t>
  </si>
  <si>
    <t>1053395743</t>
  </si>
  <si>
    <t>Geodetické práce před, během a po výstavbě.</t>
  </si>
  <si>
    <t>https://podminky.urs.cz/item/CS_URS_2025_01/012103000</t>
  </si>
  <si>
    <t xml:space="preserve">Poznámka k položce:_x000d_
Položka obsahuje i potřebné vytyčení hranic sousedních pozemků. Zpracování bude odborně způsobilou osobou v oboru zeměměřičství. Zaměření skutečného provedení stavby, vyhotovení a předání 2 tištěných paré a 1 el. podobě. V rozsahu odpovídajícím příslušným právním předpisům._x000d_
</t>
  </si>
  <si>
    <t>VV</t>
  </si>
  <si>
    <t>4</t>
  </si>
  <si>
    <t>012164000</t>
  </si>
  <si>
    <t>Vytyčení inženýrských sítí</t>
  </si>
  <si>
    <t>711450767</t>
  </si>
  <si>
    <t>Vytyčení a zaměření inženýrských sítí</t>
  </si>
  <si>
    <t>https://podminky.urs.cz/item/CS_URS_2025_01/012164000</t>
  </si>
  <si>
    <t>Poznámka k položce:_x000d_
Součástí je dodržení veškerých požadavků uvedených ve vyjádřeních dotčených sítí (viz dokladová část) a s tím spojených nákladů, případně aktualizace vyjádření, která pozbudou platnost v období mezi předáním staveniště a vytyčení sítí. Položka zahrnuje také případné dozory správců dotčených sítí, a zajištění protokolu o zpětném převzetí dotčených sítí jejich správci.</t>
  </si>
  <si>
    <t>5</t>
  </si>
  <si>
    <t>013254000</t>
  </si>
  <si>
    <t>Dokumentace skutečného provedení stavby</t>
  </si>
  <si>
    <t>380825830</t>
  </si>
  <si>
    <t>https://podminky.urs.cz/item/CS_URS_2025_01/013254000</t>
  </si>
  <si>
    <t>Poznámka k položce:_x000d_
Položka zahrnuje zpracování a předání dokumentace skutečného provedení stavby vč. fotodokumentace (2 paré + 1 v el. podobě).</t>
  </si>
  <si>
    <t>6</t>
  </si>
  <si>
    <t>013284000</t>
  </si>
  <si>
    <t>Pasportizace objektů po provedení prací</t>
  </si>
  <si>
    <t>-131510393</t>
  </si>
  <si>
    <t>Pasportizace objektů po provedení prací.</t>
  </si>
  <si>
    <t>https://podminky.urs.cz/item/CS_URS_2025_01/013284000</t>
  </si>
  <si>
    <t>Poznámka k položce:_x000d_
Pasportizace všech objektu sousedících se stavbou a komunikací využívaných v rámci stavby a to po ukončení prací.</t>
  </si>
  <si>
    <t>7</t>
  </si>
  <si>
    <t>030001000</t>
  </si>
  <si>
    <t xml:space="preserve">Zřízení staveniště </t>
  </si>
  <si>
    <t>-352114530</t>
  </si>
  <si>
    <t>https://podminky.urs.cz/item/CS_URS_2025_01/030001000</t>
  </si>
  <si>
    <t xml:space="preserve">Poznámka k položce:_x000d_
Příprava, zřízení a odvoz všech potřebných zařízení a vybavení </t>
  </si>
  <si>
    <t>8</t>
  </si>
  <si>
    <t>031203000</t>
  </si>
  <si>
    <t>Terénní úpravy pro zařízení staveniště - před umístěním zařízení staveniště a navrácení ploch do původního stavu po odstranění zařízení staveniště</t>
  </si>
  <si>
    <t>816144788</t>
  </si>
  <si>
    <t>Terénní úpravy pro zařízení staveniště</t>
  </si>
  <si>
    <t>https://podminky.urs.cz/item/CS_URS_2025_01/031203000</t>
  </si>
  <si>
    <t>9</t>
  </si>
  <si>
    <t>041903000</t>
  </si>
  <si>
    <t>Dozor jiné osoby - Biologický dozor</t>
  </si>
  <si>
    <t>-788536496</t>
  </si>
  <si>
    <t>Dozor jiné osoby</t>
  </si>
  <si>
    <t>https://podminky.urs.cz/item/CS_URS_2025_01/041903000</t>
  </si>
  <si>
    <t>Poznámka k položce:_x000d_
Zajištění kompletní činnosti biologického dozoru po celou dobu stavby, včetně konzultací s investorem, pruběžných kontrol a nutných transferů živočichů. Biologický dozor bude veškeré skutečnosti zapisovat do stavebního deníku a po ukončení stavby vypracuje závěrečnou zprávu.</t>
  </si>
  <si>
    <t>10</t>
  </si>
  <si>
    <t>049103000</t>
  </si>
  <si>
    <t>Náklady vzniklé v souvislosti s realizací stavby - provedení opatření vyplývajících z BOZP, havarijního a povodňového plánu</t>
  </si>
  <si>
    <t>-1947835969</t>
  </si>
  <si>
    <t>https://podminky.urs.cz/item/CS_URS_2025_01/049103000</t>
  </si>
  <si>
    <t>11</t>
  </si>
  <si>
    <t>049303000</t>
  </si>
  <si>
    <t>Protokolární předání stavbou dotčených pozemků a komunikací</t>
  </si>
  <si>
    <t>995828260</t>
  </si>
  <si>
    <t>https://podminky.urs.cz/item/CS_URS_2025_01/049303000</t>
  </si>
  <si>
    <t xml:space="preserve">Poznámka k položce:_x000d_
Včetně případného lokálního vyspravění používaných komunikací. </t>
  </si>
  <si>
    <t>070001000</t>
  </si>
  <si>
    <t>Provozní vlivy - zajištění dočasného dopravního značení</t>
  </si>
  <si>
    <t>80575221</t>
  </si>
  <si>
    <t>Provozní vlivy</t>
  </si>
  <si>
    <t>https://podminky.urs.cz/item/CS_URS_2025_01/070001000</t>
  </si>
  <si>
    <t xml:space="preserve">Poznámka k položce:_x000d_
Položka je určená pro zajištění dočasného dopravního značení potřebného pro zajištění řádného a bezpečného provedení stavby včetně zajištění veškerých povolení souvisejících s výstavbou. </t>
  </si>
  <si>
    <t>13</t>
  </si>
  <si>
    <t>090001000</t>
  </si>
  <si>
    <t>Zřízení a odstranění sjezdu včetně příjezdu</t>
  </si>
  <si>
    <t>-1246667562</t>
  </si>
  <si>
    <t>https://podminky.urs.cz/item/CS_URS_2025_01/090001000</t>
  </si>
  <si>
    <t>Poznámka k položce:_x000d_
Zřízení a odstranění sjezdu, oprava přístupové komunikace, zřízení přejezdu přes přítok, využití panelů v podmáčených částech.</t>
  </si>
  <si>
    <t>14</t>
  </si>
  <si>
    <t>184818232</t>
  </si>
  <si>
    <t>Ochrana kmene průměru přes 300 do 500 mm bedněním výšky do 2 m</t>
  </si>
  <si>
    <t>kus</t>
  </si>
  <si>
    <t>-322237173</t>
  </si>
  <si>
    <t>Ochrana kmene bedněním před poškozením stavebním provozem zřízení včetně odstranění výšky bednění do 2 m průměru kmene přes 300 do 500 mm</t>
  </si>
  <si>
    <t>https://podminky.urs.cz/item/CS_URS_2025_01/184818232</t>
  </si>
  <si>
    <t>15</t>
  </si>
  <si>
    <t>938908411R</t>
  </si>
  <si>
    <t xml:space="preserve">Čištění vozovek </t>
  </si>
  <si>
    <t>526074092</t>
  </si>
  <si>
    <t>Poznámka k položce:_x000d_
Čištění komunikací během celé stavby</t>
  </si>
  <si>
    <t>16</t>
  </si>
  <si>
    <t>R001</t>
  </si>
  <si>
    <t>Havarijní a povodňový plán</t>
  </si>
  <si>
    <t>-1979654590</t>
  </si>
  <si>
    <t xml:space="preserve">Vytvoření  havarijního a povodňového plánu.</t>
  </si>
  <si>
    <t>Poznámka k položce:_x000d_
Včetně schváléní příslušnými úřady.</t>
  </si>
  <si>
    <t>17</t>
  </si>
  <si>
    <t>R003</t>
  </si>
  <si>
    <t>Převedení vody včetně čerpání vody</t>
  </si>
  <si>
    <t>kpl</t>
  </si>
  <si>
    <t>-1046445694</t>
  </si>
  <si>
    <t xml:space="preserve">Poznámka k položce:_x000d_
Po celou dobu stavby.  Součásti položky je odvodnění staveniště a případné čerpání vody při realizaci objektů. Je uvažováno s nákupem a dovozem zeminy na hrázku včetně potřebné geotextílie, fólie. Materiál z hrázky bude následně umístěn těsně nad dlažbu pro dosypání nerovností. V rámci přípravy PD investor projednával manipulaci na vodní elektrárně, podmínky viz dokladová část, je uvažován průtok během stavby max. 25 m3, práce ovlivněné vodní hladinou budou realizované po 10m úsecích</t>
  </si>
  <si>
    <t>18</t>
  </si>
  <si>
    <t>R004</t>
  </si>
  <si>
    <t>Ztížený přístup techniky</t>
  </si>
  <si>
    <t>-2050083933</t>
  </si>
  <si>
    <t xml:space="preserve">Poznámka k položce:_x000d_
Ztížený přístup po přístupové lesní cestě délky cca 1200bm , jedná se jak o ztísněný prostor pro větší techniku (předpoklad užití menší techniky na dopravu materiálu), tak sklonitostní poměry, v části velké nerovnosti bez možnosti úpravy. </t>
  </si>
  <si>
    <t>SO-01 - Oprava opevnění</t>
  </si>
  <si>
    <t>HSV - Práce a dodávky HSV</t>
  </si>
  <si>
    <t xml:space="preserve">    1 - Zemní práce</t>
  </si>
  <si>
    <t xml:space="preserve">    4 - Vodorovné konstrukce</t>
  </si>
  <si>
    <t xml:space="preserve">    6 - Úpravy povrchů, podlahy a osazování výplní</t>
  </si>
  <si>
    <t xml:space="preserve">      62 - Úprava povrchů vnějších</t>
  </si>
  <si>
    <t xml:space="preserve">    9 - Ostatní konstrukce a práce, bourání</t>
  </si>
  <si>
    <t xml:space="preserve">      93 - Dokončovací konstrukce a práce inženýrských staveb</t>
  </si>
  <si>
    <t xml:space="preserve">      98 - Demolice a sanace</t>
  </si>
  <si>
    <t xml:space="preserve">    997 - Přesun sutě</t>
  </si>
  <si>
    <t xml:space="preserve">    998 - Přesun hmot</t>
  </si>
  <si>
    <t>HSV</t>
  </si>
  <si>
    <t>Práce a dodávky HSV</t>
  </si>
  <si>
    <t>Zemní práce</t>
  </si>
  <si>
    <t>115101204</t>
  </si>
  <si>
    <t>Čerpání vody na dopravní výšku do 10 m průměrný přítok do přes 2 000 do 4 000 l/min</t>
  </si>
  <si>
    <t>hod</t>
  </si>
  <si>
    <t>1846705008</t>
  </si>
  <si>
    <t>Čerpání vody na dopravní výšku do 10 m s uvažovaným průměrným přítokem přes 2 000 do 4 000 l/min</t>
  </si>
  <si>
    <t>https://podminky.urs.cz/item/CS_URS_2025_01/115101204</t>
  </si>
  <si>
    <t>"předpoklad 10 dní po 10 hodin" 10*10</t>
  </si>
  <si>
    <t>115101209</t>
  </si>
  <si>
    <t>Příplatek ZKD 2000 l/min při čerpání vody na dopravní výšku do 10 m</t>
  </si>
  <si>
    <t>-297279513</t>
  </si>
  <si>
    <t>Čerpání vody na dopravní výšku do 10 m Příplatek k ceně 1204 za každých dalších i započatých 2 000 l/min</t>
  </si>
  <si>
    <t>https://podminky.urs.cz/item/CS_URS_2025_01/115101209</t>
  </si>
  <si>
    <t>115101304</t>
  </si>
  <si>
    <t>Pohotovost čerpací soupravy pro dopravní výšku do 10 m přítok přes 2 000 do 4 000 l/min</t>
  </si>
  <si>
    <t>den</t>
  </si>
  <si>
    <t>-806130619</t>
  </si>
  <si>
    <t>Pohotovost záložní čerpací soupravy pro dopravní výšku do 10 m s uvažovaným průměrným přítokem přes 2 000 do 4 000 l/min</t>
  </si>
  <si>
    <t>https://podminky.urs.cz/item/CS_URS_2025_01/115101304</t>
  </si>
  <si>
    <t>115101309</t>
  </si>
  <si>
    <t>Příplatek ZKD 2000 l/min při pohotovosti čerpací soupravy pro dopravní výšku do 10 m</t>
  </si>
  <si>
    <t>-897264028</t>
  </si>
  <si>
    <t>Pohotovost záložní čerpací soupravy pro dopravní výšku do 10 m Příplatek k ceně za každých dalších i započatých 2 000 l/min</t>
  </si>
  <si>
    <t>https://podminky.urs.cz/item/CS_URS_2025_01/115101309</t>
  </si>
  <si>
    <t>119002311</t>
  </si>
  <si>
    <t>Pochozí dřevěné desky do tl 30 mm pro zabezpečení výkopu zřízení</t>
  </si>
  <si>
    <t>m2</t>
  </si>
  <si>
    <t>1889395758</t>
  </si>
  <si>
    <t>Pomocné konstrukce při zabezpečení výkopu vodorovné pochozí z dřevěných desek tloušťky do 30 mm zřízení</t>
  </si>
  <si>
    <t>https://podminky.urs.cz/item/CS_URS_2025_01/119002311</t>
  </si>
  <si>
    <t xml:space="preserve">"zabezpečení původní dlažby na štět před zahájením prací"  334</t>
  </si>
  <si>
    <t>119002312</t>
  </si>
  <si>
    <t>Pochozí dřevěné desky do tl 30 mm pro zabezpečení výkopu odstranění</t>
  </si>
  <si>
    <t>-1896398298</t>
  </si>
  <si>
    <t>Pomocné konstrukce při zabezpečení výkopu vodorovné pochozí z dřevěných desek tloušťky do 30 mm odstranění</t>
  </si>
  <si>
    <t>https://podminky.urs.cz/item/CS_URS_2025_01/119002312</t>
  </si>
  <si>
    <t>122311101</t>
  </si>
  <si>
    <t>Odkopávky a prokopávky v hornině třídy těžitelnosti II, skupiny 4 ručně</t>
  </si>
  <si>
    <t>m3</t>
  </si>
  <si>
    <t>1082132506</t>
  </si>
  <si>
    <t>Odkopávky a prokopávky ručně zapažené i nezapažené v hornině třídy těžitelnosti II skupiny 4</t>
  </si>
  <si>
    <t>https://podminky.urs.cz/item/CS_URS_2025_01/122311101</t>
  </si>
  <si>
    <t>"z celkového objemu 10%, jedná se o odkopání spadaného kamení v kavernách" 237*0,1</t>
  </si>
  <si>
    <t>129911113</t>
  </si>
  <si>
    <t>Bourání zdiva kamenného v odkopávkách nebo prokopávkách na MC ručně</t>
  </si>
  <si>
    <t>-693272372</t>
  </si>
  <si>
    <t>Bourání konstrukcí v odkopávkách a prokopávkách ručně s přemístěním suti na hromady na vzdálenost do 20 m nebo s naložením na dopravní prostředek ze zdiva kamenného, pro jakýkoliv druh kamene na maltu cementovou</t>
  </si>
  <si>
    <t>https://podminky.urs.cz/item/CS_URS_2025_01/129911113</t>
  </si>
  <si>
    <t>"z celkového objemu 10%, jedná se o provázání dlažeb s původní konstrukcí" 237*0,1</t>
  </si>
  <si>
    <t>Součet</t>
  </si>
  <si>
    <t>Vodorovné konstrukce</t>
  </si>
  <si>
    <t>457312813</t>
  </si>
  <si>
    <t>Těsnící vrstva z betonu mrazuvzdorného tř. C 25/30 tl přes 150 do 200 mm</t>
  </si>
  <si>
    <t>-1596314281</t>
  </si>
  <si>
    <t>Těsnicí nebo opevňovací vrstva z prostého betonu pro prostředí s mrazovými cykly tř. C 25/30, tl. vrstvy 200 mm</t>
  </si>
  <si>
    <t>https://podminky.urs.cz/item/CS_URS_2025_01/457312813</t>
  </si>
  <si>
    <t>"podklad pod dlažbu" 334</t>
  </si>
  <si>
    <t>462451114</t>
  </si>
  <si>
    <t>Prolití kamenného záhozu maltou MC 25</t>
  </si>
  <si>
    <t>-1481167365</t>
  </si>
  <si>
    <t>Prolití konstrukce z kamene kamenného záhozu cementovou maltou MC-25</t>
  </si>
  <si>
    <t>https://podminky.urs.cz/item/CS_URS_2025_01/462451114</t>
  </si>
  <si>
    <t>"prolití doplněné paty 30% objemu" 122*0,9*0,3*0,3</t>
  </si>
  <si>
    <t>462512370R2</t>
  </si>
  <si>
    <t>Zához z lomového kamene s proštěrkováním z terénu hmotnost přes 500 kg - bez dodání kamene</t>
  </si>
  <si>
    <t>-823859488</t>
  </si>
  <si>
    <t>Zához z lomového kamene neupraveného záhozového s proštěrkováním z terénu, hmotnosti jednotlivých kamenů přes 200 do 500 kg</t>
  </si>
  <si>
    <t xml:space="preserve">Poznámka k položce:_x000d_
Vytvoření přítěžové paty v 30% délky, v částech je již realizována. Je uvažováno s doplněním v úsecích navýšením paty z kamene 500-1000kg. Na patu bude využit sesunutý materiál v korytě (původní rozplavená pata), 30% materiálu bude dovezen. V ceně jsou i zemní práce a doprava pro získání materiálu v místě._x000d_
=122 m * 0,9 * 0,3 = 33 m3_x000d_
Dovážený kámen:                           9,882 m3_x000d_
Využití materiálu z koryta:           23,058 m3</t>
  </si>
  <si>
    <t>"doplnění 30% přitěžovací patky" 122*0,9*0,3*0,7</t>
  </si>
  <si>
    <t>462512370R</t>
  </si>
  <si>
    <t>Zához z lomového kamene s proštěrkováním z terénu hmotnost přes 500 kg - s dodáním kamene</t>
  </si>
  <si>
    <t>337605576</t>
  </si>
  <si>
    <t xml:space="preserve">Poznámka k položce:_x000d_
Vytvoření přítěžové paty v 30% délky, v částech je již realizována. Je uvažováno s doplněním v úsecích navýšením paty z kamene 500-1000kg. Na patu bude využit sesunutý materiál v korytě (původní rozplavená pata), 30% materiálu bude dovezen._x000d_
=122 m * 0,9 * 0,3 = 33 m3_x000d_
Dovážený kámen:                           9,882 m3_x000d_
Využití materiálu z koryta:           23,058 m3</t>
  </si>
  <si>
    <t>"doplnění 30% přitěžovací patky" 122*0,9*0,3*0,3</t>
  </si>
  <si>
    <t>462514169</t>
  </si>
  <si>
    <t>Příplatek za urovnání líce záhozu z lomového kamene záhozového přes 500 kg</t>
  </si>
  <si>
    <t>CS ÚRS 2024 02</t>
  </si>
  <si>
    <t>-1982825801</t>
  </si>
  <si>
    <t>Zához z lomového kamene neupraveného provedený ze břehu nebo z lešení, do sucha nebo do vody záhozového, hmotnost jednotlivých kamenů přes 500 kg Příplatek k ceně za urovnání líce záhozu</t>
  </si>
  <si>
    <t>https://podminky.urs.cz/item/CS_URS_2024_02/462514169</t>
  </si>
  <si>
    <t>"doplnění 30% přitěžovací patky" 122*1,2*0,3</t>
  </si>
  <si>
    <t>464541111</t>
  </si>
  <si>
    <t>Pohoz ze štěrkodrti zrno do 63 mm z terénu</t>
  </si>
  <si>
    <t>-1283264199</t>
  </si>
  <si>
    <t>Pohoz dna nebo svahů jakékoliv tloušťky ze štěrkodrtí, z terénu, frakce do 63 mm</t>
  </si>
  <si>
    <t>https://podminky.urs.cz/item/CS_URS_2024_02/464541111</t>
  </si>
  <si>
    <t xml:space="preserve">"dosypání horní části nad opevněním  štěrkodrtí" 0,4*132*0,2</t>
  </si>
  <si>
    <t>465513417</t>
  </si>
  <si>
    <t>Oprava dlažeb z lomového kamene na maltu s vyspárováním do 20 m2 s dodáním kamene tl 400 mm - s dodáním kamene</t>
  </si>
  <si>
    <t>-1054681450</t>
  </si>
  <si>
    <t>Oprava dlažeb z lomového kamene lomařsky upraveného pro dlažbu o ploše opravovaných míst do 20 m2 jednotlivě včetně dodání kamene na cementovou maltu, s vyspárováním cementovou maltou, tl. kamene 400 mm</t>
  </si>
  <si>
    <t>https://podminky.urs.cz/item/CS_URS_2025_01/465513417</t>
  </si>
  <si>
    <t>Poznámka k položce:_x000d_
Koeficient množství je vynásobený * 1,5, z důvodu tl. konstrukce 600mm. Kámen bude odsouhlasen TDI._x000d_
Bude provedeno, jako stávající uložení kamenné dlažby na štět, způsob ložení kamene bude provedením zachován, vzorové foto viz výkres D23.3 Vzorové řezy. „Použitý kámen bude mít barvu jako původní zdivo. Je důležité zajistit, aby odstín a textura byly co nejvíce shodné. Materiál bude před stavbou odsouhlasen investorem“</t>
  </si>
  <si>
    <t>334*0,8</t>
  </si>
  <si>
    <t>267,2*1,5 'Přepočtené koeficientem množství</t>
  </si>
  <si>
    <t>465513417R</t>
  </si>
  <si>
    <t>Oprava dlažeb z lomového kamene na maltu s vyspárováním do 20 m2 s dodáním kamene tl 400 mm - bez dodání kamene</t>
  </si>
  <si>
    <t>-169474667</t>
  </si>
  <si>
    <t>https://podminky.urs.cz/item/CS_URS_2025_01/465513417R</t>
  </si>
  <si>
    <t>Poznámka k položce:_x000d_
Koeficient množství je vynásobený * 1,5, z důvodu tl. konstrukce 600mm. Kámen bude odsouhlasen TDI._x000d_
Bude provedeno, jako stávající uložení kamenné dlažby na štět, způsob ložení kamene bude provedením zachován, vzorové foto viz výkres D23.3 Vzorové řezy. Součástí položky je i očístění, třídění, sbírání, přesun.</t>
  </si>
  <si>
    <t>334*0,2</t>
  </si>
  <si>
    <t>66,8*1,5 'Přepočtené koeficientem množství</t>
  </si>
  <si>
    <t>Úpravy povrchů, podlahy a osazování výplní</t>
  </si>
  <si>
    <t>62</t>
  </si>
  <si>
    <t>Úprava povrchů vnějších</t>
  </si>
  <si>
    <t>628635552</t>
  </si>
  <si>
    <t>Vyplnění spár zdiva z lomového kamene maltou cementovou na hl přes 70 do 120 mm s vyspárováním</t>
  </si>
  <si>
    <t>460823268</t>
  </si>
  <si>
    <t>Vyplnění spár dosavadních konstrukcí zdiva cementovou maltou s vyčištěním spár hloubky přes 70 do 120 mm, zdiva z lomového kamene s vyspárováním</t>
  </si>
  <si>
    <t>https://podminky.urs.cz/item/CS_URS_2025_01/628635552</t>
  </si>
  <si>
    <t>"viz kubaturový list" 100</t>
  </si>
  <si>
    <t>985233121</t>
  </si>
  <si>
    <t>Úprava spár po spárování zdiva uhlazením spára dl přes 6 do 12 m/m2</t>
  </si>
  <si>
    <t>543986100</t>
  </si>
  <si>
    <t>Úprava spár po spárování zdiva kamenného nebo cihelného délky spáry na 1 m2 upravované plochy přes 6 do 12 m uhlazením</t>
  </si>
  <si>
    <t>https://podminky.urs.cz/item/CS_URS_2024_02/985233121</t>
  </si>
  <si>
    <t>100</t>
  </si>
  <si>
    <t>19</t>
  </si>
  <si>
    <t>985233911R</t>
  </si>
  <si>
    <t>Příplatek za pytlovanou spárovací směs</t>
  </si>
  <si>
    <t>1605340955</t>
  </si>
  <si>
    <t>Úprava spár po spárování zdiva kamenného nebo cihelného Příplatek k cenám za práci ve stísněném prostoru</t>
  </si>
  <si>
    <t>https://podminky.urs.cz/item/CS_URS_2024_02/985233911R</t>
  </si>
  <si>
    <t xml:space="preserve">Poznámka k položce:_x000d_
"Poznámka k položce:_x000d_
Cementová malta spárovací dle technologie míchání spárovací malty MCS – pytlovaná (kontrola technického listu výrobku)."_x000d_
Vysocepevnostní  malta s vlákny, polymerem. </t>
  </si>
  <si>
    <t>Ostatní konstrukce a práce, bourání</t>
  </si>
  <si>
    <t>93</t>
  </si>
  <si>
    <t>Dokončovací konstrukce a práce inženýrských staveb</t>
  </si>
  <si>
    <t>20</t>
  </si>
  <si>
    <t>938901101</t>
  </si>
  <si>
    <t>Očištění dlažby z lomového kamene nebo z betonových desek od porostu</t>
  </si>
  <si>
    <t>-738324501</t>
  </si>
  <si>
    <t>Dokončovací práce na dosavadních konstrukcích očištění dlažby od travního a divokého porostu, s vytrháním kořenů ze spár, s naložením odstraněného porostu na dopravní prostředek nebo s odklizením na hromady do vzdálenosti 50 m z lomového kamene nebo betonových desek</t>
  </si>
  <si>
    <t>https://podminky.urs.cz/item/CS_URS_2024_02/938901101</t>
  </si>
  <si>
    <t>938903111</t>
  </si>
  <si>
    <t>Vysekání spár hl do 70 mm v dlažbě z lomového kamene</t>
  </si>
  <si>
    <t>-1605916057</t>
  </si>
  <si>
    <t>Dokončovací práce na dosavadních konstrukcích vysekání spár s očištěním zdiva nebo dlažby, s naložením suti na dopravní prostředek nebo s odklizením na hromady do vzdálenosti 50 m při hloubce spáry do 70 mm v dlažbě z lomového kamene</t>
  </si>
  <si>
    <t>https://podminky.urs.cz/item/CS_URS_2025_01/938903111</t>
  </si>
  <si>
    <t>98</t>
  </si>
  <si>
    <t>Demolice a sanace</t>
  </si>
  <si>
    <t>22</t>
  </si>
  <si>
    <t>985121121</t>
  </si>
  <si>
    <t>Tryskání degradovaného betonu stěn a rubu kleneb vodou pod tlakem do 300 barů</t>
  </si>
  <si>
    <t>165839842</t>
  </si>
  <si>
    <t>Tryskání degradovaného betonu stěn, rubu kleneb a podlah vodou pod tlakem do 300 barů</t>
  </si>
  <si>
    <t>https://podminky.urs.cz/item/CS_URS_2025_01/985121121</t>
  </si>
  <si>
    <t>"kompletní plocha" 793</t>
  </si>
  <si>
    <t>997</t>
  </si>
  <si>
    <t>Přesun sutě</t>
  </si>
  <si>
    <t>23</t>
  </si>
  <si>
    <t>171201221</t>
  </si>
  <si>
    <t>Poplatek za uložení na skládce (skládkovné) zeminy a kamení kód odpadu 17 05 04</t>
  </si>
  <si>
    <t>t</t>
  </si>
  <si>
    <t>-182354189</t>
  </si>
  <si>
    <t>Poplatek za uložení stavebního odpadu na skládce (skládkovné) zeminy a kamení zatříděného do Katalogu odpadů pod kódem 17 05 04</t>
  </si>
  <si>
    <t>https://podminky.urs.cz/item/CS_URS_2025_01/171201221</t>
  </si>
  <si>
    <t>Poznámka k položce:_x000d_
20 % materiálu bude využito v rámci stavby pro opravu, 10 % materiálu bude využito pro dosypání přítěžové paty a kaveren, zbytek bude odvezen</t>
  </si>
  <si>
    <t xml:space="preserve"> 237*2,2*0,7</t>
  </si>
  <si>
    <t>24</t>
  </si>
  <si>
    <t>997013511</t>
  </si>
  <si>
    <t>Odvoz suti a vybouraných hmot z meziskládky na skládku do 1 km s naložením a se složením</t>
  </si>
  <si>
    <t>-377813245</t>
  </si>
  <si>
    <t>Odvoz suti a vybouraných hmot z meziskládky na skládku s naložením a se složením, na vzdálenost do 1 km</t>
  </si>
  <si>
    <t>https://podminky.urs.cz/item/CS_URS_2025_01/997013511</t>
  </si>
  <si>
    <t>25</t>
  </si>
  <si>
    <t>997321519</t>
  </si>
  <si>
    <t>Příplatek ZKD 1 km vodorovné dopravy suti a vybouraných hmot po suchu</t>
  </si>
  <si>
    <t>-1904836273</t>
  </si>
  <si>
    <t>Vodorovná doprava suti a vybouraných hmot bez naložení, s vyložením a hrubým urovnáním po suchu, na vzdálenost Příplatek k cenám za každý další započatý 1 km přes 1 km</t>
  </si>
  <si>
    <t>https://podminky.urs.cz/item/CS_URS_2025_01/997321519</t>
  </si>
  <si>
    <t>" předpoklad Zepiko - Oblekovice 28km"</t>
  </si>
  <si>
    <t xml:space="preserve"> 237*2,2*0,7*28</t>
  </si>
  <si>
    <t>998</t>
  </si>
  <si>
    <t>Přesun hmot</t>
  </si>
  <si>
    <t>26</t>
  </si>
  <si>
    <t>998321011</t>
  </si>
  <si>
    <t>Přesun hmot pro hráze přehradní zemní a kamenité</t>
  </si>
  <si>
    <t>1123517740</t>
  </si>
  <si>
    <t>Přesun hmot pro objekty hráze přehradní zemní a kamenité dopravní vzdálenost do 500 m</t>
  </si>
  <si>
    <t>https://podminky.urs.cz/item/CS_URS_2025_01/998321011</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</si>
</sst>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8"/>
      <color rgb="FF505050"/>
      <name val="Arial CE"/>
    </font>
    <font>
      <sz val="12"/>
      <color rgb="FF003366"/>
      <name val="Arial CE"/>
    </font>
    <font>
      <sz val="10"/>
      <color rgb="FF003366"/>
      <name val="Arial CE"/>
    </font>
    <font>
      <sz val="8"/>
      <color rgb="FF003366"/>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7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0" fontId="8" fillId="0" borderId="0" xfId="0" applyFont="1" applyAlignment="1">
      <alignment vertical="center"/>
    </xf>
    <xf numFmtId="0" fontId="9" fillId="0" borderId="0" xfId="0" applyFont="1" applyAlignment="1"/>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38" fillId="0" borderId="0" xfId="0" applyFont="1" applyAlignment="1" applyProtection="1">
      <alignment horizontal="left" vertical="center" wrapText="1"/>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0" xfId="0" applyFont="1" applyAlignment="1" applyProtection="1">
      <alignment horizontal="left" vertical="center"/>
    </xf>
    <xf numFmtId="0" fontId="6" fillId="0" borderId="0" xfId="0" applyFont="1" applyAlignment="1" applyProtection="1">
      <alignment horizontal="left" vertical="center" wrapText="1"/>
    </xf>
    <xf numFmtId="167" fontId="6" fillId="0" borderId="0" xfId="0" applyNumberFormat="1" applyFont="1" applyAlignment="1" applyProtection="1">
      <alignment vertical="center"/>
    </xf>
    <xf numFmtId="0" fontId="6" fillId="0" borderId="0" xfId="0" applyFont="1" applyAlignment="1" applyProtection="1">
      <alignment vertical="center"/>
      <protection locked="0"/>
    </xf>
    <xf numFmtId="0" fontId="6" fillId="0" borderId="3" xfId="0" applyFont="1" applyBorder="1" applyAlignment="1">
      <alignment vertical="center"/>
    </xf>
    <xf numFmtId="0" fontId="6" fillId="0" borderId="14" xfId="0" applyFont="1" applyBorder="1" applyAlignment="1" applyProtection="1">
      <alignment vertical="center"/>
    </xf>
    <xf numFmtId="0" fontId="6" fillId="0" borderId="0" xfId="0" applyFont="1" applyBorder="1" applyAlignment="1" applyProtection="1">
      <alignment vertical="center"/>
    </xf>
    <xf numFmtId="0" fontId="6" fillId="0" borderId="15" xfId="0" applyFont="1" applyBorder="1" applyAlignment="1" applyProtection="1">
      <alignment vertical="center"/>
    </xf>
    <xf numFmtId="0" fontId="6" fillId="0" borderId="0" xfId="0" applyFont="1" applyAlignment="1">
      <alignment horizontal="lef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20" xfId="0" applyFont="1" applyBorder="1" applyAlignment="1" applyProtection="1">
      <alignment horizontal="left" vertical="center"/>
    </xf>
    <xf numFmtId="0" fontId="8" fillId="0" borderId="20" xfId="0" applyFont="1" applyBorder="1" applyAlignment="1" applyProtection="1">
      <alignment vertical="center"/>
    </xf>
    <xf numFmtId="4" fontId="8" fillId="0" borderId="20" xfId="0" applyNumberFormat="1" applyFont="1" applyBorder="1" applyAlignment="1" applyProtection="1">
      <alignment vertical="center"/>
    </xf>
    <xf numFmtId="0" fontId="8" fillId="0" borderId="3" xfId="0" applyFont="1" applyBorder="1" applyAlignment="1">
      <alignment vertical="center"/>
    </xf>
    <xf numFmtId="0" fontId="9" fillId="0" borderId="3" xfId="0" applyFont="1" applyBorder="1" applyAlignment="1" applyProtection="1"/>
    <xf numFmtId="0" fontId="9" fillId="0" borderId="0" xfId="0" applyFont="1" applyAlignment="1" applyProtection="1"/>
    <xf numFmtId="0" fontId="9" fillId="0" borderId="0" xfId="0" applyFont="1" applyAlignment="1" applyProtection="1">
      <alignment horizontal="left"/>
    </xf>
    <xf numFmtId="0" fontId="7" fillId="0" borderId="0" xfId="0" applyFont="1" applyAlignment="1" applyProtection="1">
      <alignment horizontal="left"/>
    </xf>
    <xf numFmtId="0" fontId="9" fillId="0" borderId="0" xfId="0" applyFont="1" applyAlignment="1" applyProtection="1">
      <protection locked="0"/>
    </xf>
    <xf numFmtId="4" fontId="7" fillId="0" borderId="0" xfId="0" applyNumberFormat="1" applyFont="1" applyAlignment="1" applyProtection="1"/>
    <xf numFmtId="0" fontId="9" fillId="0" borderId="3" xfId="0" applyFont="1" applyBorder="1" applyAlignment="1"/>
    <xf numFmtId="0" fontId="9" fillId="0" borderId="14" xfId="0" applyFont="1" applyBorder="1" applyAlignment="1" applyProtection="1"/>
    <xf numFmtId="0" fontId="9" fillId="0" borderId="0" xfId="0" applyFont="1" applyBorder="1" applyAlignment="1" applyProtection="1"/>
    <xf numFmtId="166" fontId="9" fillId="0" borderId="0" xfId="0" applyNumberFormat="1" applyFont="1" applyBorder="1" applyAlignment="1" applyProtection="1"/>
    <xf numFmtId="166" fontId="9" fillId="0" borderId="15" xfId="0" applyNumberFormat="1" applyFont="1" applyBorder="1" applyAlignment="1" applyProtection="1"/>
    <xf numFmtId="0" fontId="9" fillId="0" borderId="0" xfId="0" applyFont="1" applyAlignment="1">
      <alignment horizontal="left"/>
    </xf>
    <xf numFmtId="0" fontId="9" fillId="0" borderId="0" xfId="0" applyFont="1" applyAlignment="1">
      <alignment horizontal="center"/>
    </xf>
    <xf numFmtId="4" fontId="9" fillId="0" borderId="0" xfId="0" applyNumberFormat="1" applyFont="1" applyAlignment="1">
      <alignment vertical="center"/>
    </xf>
    <xf numFmtId="0" fontId="8" fillId="0" borderId="0" xfId="0" applyFont="1" applyAlignment="1" applyProtection="1">
      <alignment horizontal="left"/>
    </xf>
    <xf numFmtId="4" fontId="8" fillId="0" borderId="0" xfId="0" applyNumberFormat="1" applyFont="1" applyAlignment="1" applyProtection="1"/>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5_01/011303000" TargetMode="External" /><Relationship Id="rId2" Type="http://schemas.openxmlformats.org/officeDocument/2006/relationships/hyperlink" Target="https://podminky.urs.cz/item/CS_URS_2025_01/011503000" TargetMode="External" /><Relationship Id="rId3" Type="http://schemas.openxmlformats.org/officeDocument/2006/relationships/hyperlink" Target="https://podminky.urs.cz/item/CS_URS_2025_01/012103000" TargetMode="External" /><Relationship Id="rId4" Type="http://schemas.openxmlformats.org/officeDocument/2006/relationships/hyperlink" Target="https://podminky.urs.cz/item/CS_URS_2025_01/012164000" TargetMode="External" /><Relationship Id="rId5" Type="http://schemas.openxmlformats.org/officeDocument/2006/relationships/hyperlink" Target="https://podminky.urs.cz/item/CS_URS_2025_01/013254000" TargetMode="External" /><Relationship Id="rId6" Type="http://schemas.openxmlformats.org/officeDocument/2006/relationships/hyperlink" Target="https://podminky.urs.cz/item/CS_URS_2025_01/013284000" TargetMode="External" /><Relationship Id="rId7" Type="http://schemas.openxmlformats.org/officeDocument/2006/relationships/hyperlink" Target="https://podminky.urs.cz/item/CS_URS_2025_01/030001000" TargetMode="External" /><Relationship Id="rId8" Type="http://schemas.openxmlformats.org/officeDocument/2006/relationships/hyperlink" Target="https://podminky.urs.cz/item/CS_URS_2025_01/031203000" TargetMode="External" /><Relationship Id="rId9" Type="http://schemas.openxmlformats.org/officeDocument/2006/relationships/hyperlink" Target="https://podminky.urs.cz/item/CS_URS_2025_01/041903000" TargetMode="External" /><Relationship Id="rId10" Type="http://schemas.openxmlformats.org/officeDocument/2006/relationships/hyperlink" Target="https://podminky.urs.cz/item/CS_URS_2025_01/049103000" TargetMode="External" /><Relationship Id="rId11" Type="http://schemas.openxmlformats.org/officeDocument/2006/relationships/hyperlink" Target="https://podminky.urs.cz/item/CS_URS_2025_01/049303000" TargetMode="External" /><Relationship Id="rId12" Type="http://schemas.openxmlformats.org/officeDocument/2006/relationships/hyperlink" Target="https://podminky.urs.cz/item/CS_URS_2025_01/070001000" TargetMode="External" /><Relationship Id="rId13" Type="http://schemas.openxmlformats.org/officeDocument/2006/relationships/hyperlink" Target="https://podminky.urs.cz/item/CS_URS_2025_01/090001000" TargetMode="External" /><Relationship Id="rId14" Type="http://schemas.openxmlformats.org/officeDocument/2006/relationships/hyperlink" Target="https://podminky.urs.cz/item/CS_URS_2025_01/184818232" TargetMode="External" /><Relationship Id="rId15"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5_01/115101204" TargetMode="External" /><Relationship Id="rId2" Type="http://schemas.openxmlformats.org/officeDocument/2006/relationships/hyperlink" Target="https://podminky.urs.cz/item/CS_URS_2025_01/115101209" TargetMode="External" /><Relationship Id="rId3" Type="http://schemas.openxmlformats.org/officeDocument/2006/relationships/hyperlink" Target="https://podminky.urs.cz/item/CS_URS_2025_01/115101304" TargetMode="External" /><Relationship Id="rId4" Type="http://schemas.openxmlformats.org/officeDocument/2006/relationships/hyperlink" Target="https://podminky.urs.cz/item/CS_URS_2025_01/115101309" TargetMode="External" /><Relationship Id="rId5" Type="http://schemas.openxmlformats.org/officeDocument/2006/relationships/hyperlink" Target="https://podminky.urs.cz/item/CS_URS_2025_01/119002311" TargetMode="External" /><Relationship Id="rId6" Type="http://schemas.openxmlformats.org/officeDocument/2006/relationships/hyperlink" Target="https://podminky.urs.cz/item/CS_URS_2025_01/119002312" TargetMode="External" /><Relationship Id="rId7" Type="http://schemas.openxmlformats.org/officeDocument/2006/relationships/hyperlink" Target="https://podminky.urs.cz/item/CS_URS_2025_01/122311101" TargetMode="External" /><Relationship Id="rId8" Type="http://schemas.openxmlformats.org/officeDocument/2006/relationships/hyperlink" Target="https://podminky.urs.cz/item/CS_URS_2025_01/129911113" TargetMode="External" /><Relationship Id="rId9" Type="http://schemas.openxmlformats.org/officeDocument/2006/relationships/hyperlink" Target="https://podminky.urs.cz/item/CS_URS_2025_01/457312813" TargetMode="External" /><Relationship Id="rId10" Type="http://schemas.openxmlformats.org/officeDocument/2006/relationships/hyperlink" Target="https://podminky.urs.cz/item/CS_URS_2025_01/462451114" TargetMode="External" /><Relationship Id="rId11" Type="http://schemas.openxmlformats.org/officeDocument/2006/relationships/hyperlink" Target="https://podminky.urs.cz/item/CS_URS_2024_02/462514169" TargetMode="External" /><Relationship Id="rId12" Type="http://schemas.openxmlformats.org/officeDocument/2006/relationships/hyperlink" Target="https://podminky.urs.cz/item/CS_URS_2024_02/464541111" TargetMode="External" /><Relationship Id="rId13" Type="http://schemas.openxmlformats.org/officeDocument/2006/relationships/hyperlink" Target="https://podminky.urs.cz/item/CS_URS_2025_01/465513417" TargetMode="External" /><Relationship Id="rId14" Type="http://schemas.openxmlformats.org/officeDocument/2006/relationships/hyperlink" Target="https://podminky.urs.cz/item/CS_URS_2025_01/465513417R" TargetMode="External" /><Relationship Id="rId15" Type="http://schemas.openxmlformats.org/officeDocument/2006/relationships/hyperlink" Target="https://podminky.urs.cz/item/CS_URS_2025_01/628635552" TargetMode="External" /><Relationship Id="rId16" Type="http://schemas.openxmlformats.org/officeDocument/2006/relationships/hyperlink" Target="https://podminky.urs.cz/item/CS_URS_2024_02/985233121" TargetMode="External" /><Relationship Id="rId17" Type="http://schemas.openxmlformats.org/officeDocument/2006/relationships/hyperlink" Target="https://podminky.urs.cz/item/CS_URS_2024_02/985233911R" TargetMode="External" /><Relationship Id="rId18" Type="http://schemas.openxmlformats.org/officeDocument/2006/relationships/hyperlink" Target="https://podminky.urs.cz/item/CS_URS_2024_02/938901101" TargetMode="External" /><Relationship Id="rId19" Type="http://schemas.openxmlformats.org/officeDocument/2006/relationships/hyperlink" Target="https://podminky.urs.cz/item/CS_URS_2025_01/938903111" TargetMode="External" /><Relationship Id="rId20" Type="http://schemas.openxmlformats.org/officeDocument/2006/relationships/hyperlink" Target="https://podminky.urs.cz/item/CS_URS_2025_01/985121121" TargetMode="External" /><Relationship Id="rId21" Type="http://schemas.openxmlformats.org/officeDocument/2006/relationships/hyperlink" Target="https://podminky.urs.cz/item/CS_URS_2025_01/171201221" TargetMode="External" /><Relationship Id="rId22" Type="http://schemas.openxmlformats.org/officeDocument/2006/relationships/hyperlink" Target="https://podminky.urs.cz/item/CS_URS_2025_01/997013511" TargetMode="External" /><Relationship Id="rId23" Type="http://schemas.openxmlformats.org/officeDocument/2006/relationships/hyperlink" Target="https://podminky.urs.cz/item/CS_URS_2025_01/997321519" TargetMode="External" /><Relationship Id="rId24" Type="http://schemas.openxmlformats.org/officeDocument/2006/relationships/hyperlink" Target="https://podminky.urs.cz/item/CS_URS_2025_01/998321011" TargetMode="External" /><Relationship Id="rId25"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26</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29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31</v>
      </c>
      <c r="AO13" s="22"/>
      <c r="AP13" s="22"/>
      <c r="AQ13" s="22"/>
      <c r="AR13" s="20"/>
      <c r="BE13" s="31"/>
      <c r="BS13" s="17" t="s">
        <v>6</v>
      </c>
    </row>
    <row r="14">
      <c r="B14" s="21"/>
      <c r="C14" s="22"/>
      <c r="D14" s="22"/>
      <c r="E14" s="34" t="s">
        <v>31</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31</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33</v>
      </c>
      <c r="AO16" s="22"/>
      <c r="AP16" s="22"/>
      <c r="AQ16" s="22"/>
      <c r="AR16" s="20"/>
      <c r="BE16" s="31"/>
      <c r="BS16" s="17" t="s">
        <v>4</v>
      </c>
    </row>
    <row r="17" s="1" customFormat="1" ht="18.48" customHeight="1">
      <c r="B17" s="21"/>
      <c r="C17" s="22"/>
      <c r="D17" s="22"/>
      <c r="E17" s="27" t="s">
        <v>34</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35</v>
      </c>
      <c r="AO17" s="22"/>
      <c r="AP17" s="22"/>
      <c r="AQ17" s="22"/>
      <c r="AR17" s="20"/>
      <c r="BE17" s="31"/>
      <c r="BS17" s="17" t="s">
        <v>36</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37</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21</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v>
      </c>
      <c r="AO20" s="22"/>
      <c r="AP20" s="22"/>
      <c r="AQ20" s="22"/>
      <c r="AR20" s="20"/>
      <c r="BE20" s="31"/>
      <c r="BS20" s="17" t="s">
        <v>36</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38</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39</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40</v>
      </c>
      <c r="M28" s="45"/>
      <c r="N28" s="45"/>
      <c r="O28" s="45"/>
      <c r="P28" s="45"/>
      <c r="Q28" s="40"/>
      <c r="R28" s="40"/>
      <c r="S28" s="40"/>
      <c r="T28" s="40"/>
      <c r="U28" s="40"/>
      <c r="V28" s="40"/>
      <c r="W28" s="45" t="s">
        <v>41</v>
      </c>
      <c r="X28" s="45"/>
      <c r="Y28" s="45"/>
      <c r="Z28" s="45"/>
      <c r="AA28" s="45"/>
      <c r="AB28" s="45"/>
      <c r="AC28" s="45"/>
      <c r="AD28" s="45"/>
      <c r="AE28" s="45"/>
      <c r="AF28" s="40"/>
      <c r="AG28" s="40"/>
      <c r="AH28" s="40"/>
      <c r="AI28" s="40"/>
      <c r="AJ28" s="40"/>
      <c r="AK28" s="45" t="s">
        <v>42</v>
      </c>
      <c r="AL28" s="45"/>
      <c r="AM28" s="45"/>
      <c r="AN28" s="45"/>
      <c r="AO28" s="45"/>
      <c r="AP28" s="40"/>
      <c r="AQ28" s="40"/>
      <c r="AR28" s="44"/>
      <c r="BE28" s="31"/>
    </row>
    <row r="29" s="3" customFormat="1" ht="14.4" customHeight="1">
      <c r="A29" s="3"/>
      <c r="B29" s="46"/>
      <c r="C29" s="47"/>
      <c r="D29" s="32" t="s">
        <v>43</v>
      </c>
      <c r="E29" s="47"/>
      <c r="F29" s="32" t="s">
        <v>44</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45</v>
      </c>
      <c r="G30" s="47"/>
      <c r="H30" s="47"/>
      <c r="I30" s="47"/>
      <c r="J30" s="47"/>
      <c r="K30" s="47"/>
      <c r="L30" s="48">
        <v>0.12</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46</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47</v>
      </c>
      <c r="G32" s="47"/>
      <c r="H32" s="47"/>
      <c r="I32" s="47"/>
      <c r="J32" s="47"/>
      <c r="K32" s="47"/>
      <c r="L32" s="48">
        <v>0.12</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48</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49</v>
      </c>
      <c r="E35" s="54"/>
      <c r="F35" s="54"/>
      <c r="G35" s="54"/>
      <c r="H35" s="54"/>
      <c r="I35" s="54"/>
      <c r="J35" s="54"/>
      <c r="K35" s="54"/>
      <c r="L35" s="54"/>
      <c r="M35" s="54"/>
      <c r="N35" s="54"/>
      <c r="O35" s="54"/>
      <c r="P35" s="54"/>
      <c r="Q35" s="54"/>
      <c r="R35" s="54"/>
      <c r="S35" s="54"/>
      <c r="T35" s="55" t="s">
        <v>50</v>
      </c>
      <c r="U35" s="54"/>
      <c r="V35" s="54"/>
      <c r="W35" s="54"/>
      <c r="X35" s="56" t="s">
        <v>51</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52</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53</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54</v>
      </c>
      <c r="E60" s="42"/>
      <c r="F60" s="42"/>
      <c r="G60" s="42"/>
      <c r="H60" s="42"/>
      <c r="I60" s="42"/>
      <c r="J60" s="42"/>
      <c r="K60" s="42"/>
      <c r="L60" s="42"/>
      <c r="M60" s="42"/>
      <c r="N60" s="42"/>
      <c r="O60" s="42"/>
      <c r="P60" s="42"/>
      <c r="Q60" s="42"/>
      <c r="R60" s="42"/>
      <c r="S60" s="42"/>
      <c r="T60" s="42"/>
      <c r="U60" s="42"/>
      <c r="V60" s="64" t="s">
        <v>55</v>
      </c>
      <c r="W60" s="42"/>
      <c r="X60" s="42"/>
      <c r="Y60" s="42"/>
      <c r="Z60" s="42"/>
      <c r="AA60" s="42"/>
      <c r="AB60" s="42"/>
      <c r="AC60" s="42"/>
      <c r="AD60" s="42"/>
      <c r="AE60" s="42"/>
      <c r="AF60" s="42"/>
      <c r="AG60" s="42"/>
      <c r="AH60" s="64" t="s">
        <v>54</v>
      </c>
      <c r="AI60" s="42"/>
      <c r="AJ60" s="42"/>
      <c r="AK60" s="42"/>
      <c r="AL60" s="42"/>
      <c r="AM60" s="64" t="s">
        <v>55</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56</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57</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54</v>
      </c>
      <c r="E75" s="42"/>
      <c r="F75" s="42"/>
      <c r="G75" s="42"/>
      <c r="H75" s="42"/>
      <c r="I75" s="42"/>
      <c r="J75" s="42"/>
      <c r="K75" s="42"/>
      <c r="L75" s="42"/>
      <c r="M75" s="42"/>
      <c r="N75" s="42"/>
      <c r="O75" s="42"/>
      <c r="P75" s="42"/>
      <c r="Q75" s="42"/>
      <c r="R75" s="42"/>
      <c r="S75" s="42"/>
      <c r="T75" s="42"/>
      <c r="U75" s="42"/>
      <c r="V75" s="64" t="s">
        <v>55</v>
      </c>
      <c r="W75" s="42"/>
      <c r="X75" s="42"/>
      <c r="Y75" s="42"/>
      <c r="Z75" s="42"/>
      <c r="AA75" s="42"/>
      <c r="AB75" s="42"/>
      <c r="AC75" s="42"/>
      <c r="AD75" s="42"/>
      <c r="AE75" s="42"/>
      <c r="AF75" s="42"/>
      <c r="AG75" s="42"/>
      <c r="AH75" s="64" t="s">
        <v>54</v>
      </c>
      <c r="AI75" s="42"/>
      <c r="AJ75" s="42"/>
      <c r="AK75" s="42"/>
      <c r="AL75" s="42"/>
      <c r="AM75" s="64" t="s">
        <v>55</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58</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J2024</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24006 - 2varianta Dyje, VD Vranov, ř. km 161,9 – 162,2, Vranov n. D., oprava toku pod VD</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 xml:space="preserve"> </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6. 4. 2025</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Povodí Moravy, s.p.</v>
      </c>
      <c r="M89" s="40"/>
      <c r="N89" s="40"/>
      <c r="O89" s="40"/>
      <c r="P89" s="40"/>
      <c r="Q89" s="40"/>
      <c r="R89" s="40"/>
      <c r="S89" s="40"/>
      <c r="T89" s="40"/>
      <c r="U89" s="40"/>
      <c r="V89" s="40"/>
      <c r="W89" s="40"/>
      <c r="X89" s="40"/>
      <c r="Y89" s="40"/>
      <c r="Z89" s="40"/>
      <c r="AA89" s="40"/>
      <c r="AB89" s="40"/>
      <c r="AC89" s="40"/>
      <c r="AD89" s="40"/>
      <c r="AE89" s="40"/>
      <c r="AF89" s="40"/>
      <c r="AG89" s="40"/>
      <c r="AH89" s="40"/>
      <c r="AI89" s="32" t="s">
        <v>32</v>
      </c>
      <c r="AJ89" s="40"/>
      <c r="AK89" s="40"/>
      <c r="AL89" s="40"/>
      <c r="AM89" s="80" t="str">
        <f>IF(E17="","",E17)</f>
        <v>Jesep s.r.o.</v>
      </c>
      <c r="AN89" s="71"/>
      <c r="AO89" s="71"/>
      <c r="AP89" s="71"/>
      <c r="AQ89" s="40"/>
      <c r="AR89" s="44"/>
      <c r="AS89" s="81" t="s">
        <v>59</v>
      </c>
      <c r="AT89" s="82"/>
      <c r="AU89" s="83"/>
      <c r="AV89" s="83"/>
      <c r="AW89" s="83"/>
      <c r="AX89" s="83"/>
      <c r="AY89" s="83"/>
      <c r="AZ89" s="83"/>
      <c r="BA89" s="83"/>
      <c r="BB89" s="83"/>
      <c r="BC89" s="83"/>
      <c r="BD89" s="84"/>
      <c r="BE89" s="38"/>
    </row>
    <row r="90" s="2" customFormat="1" ht="15.15" customHeight="1">
      <c r="A90" s="38"/>
      <c r="B90" s="39"/>
      <c r="C90" s="32" t="s">
        <v>30</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37</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60</v>
      </c>
      <c r="D92" s="94"/>
      <c r="E92" s="94"/>
      <c r="F92" s="94"/>
      <c r="G92" s="94"/>
      <c r="H92" s="95"/>
      <c r="I92" s="96" t="s">
        <v>61</v>
      </c>
      <c r="J92" s="94"/>
      <c r="K92" s="94"/>
      <c r="L92" s="94"/>
      <c r="M92" s="94"/>
      <c r="N92" s="94"/>
      <c r="O92" s="94"/>
      <c r="P92" s="94"/>
      <c r="Q92" s="94"/>
      <c r="R92" s="94"/>
      <c r="S92" s="94"/>
      <c r="T92" s="94"/>
      <c r="U92" s="94"/>
      <c r="V92" s="94"/>
      <c r="W92" s="94"/>
      <c r="X92" s="94"/>
      <c r="Y92" s="94"/>
      <c r="Z92" s="94"/>
      <c r="AA92" s="94"/>
      <c r="AB92" s="94"/>
      <c r="AC92" s="94"/>
      <c r="AD92" s="94"/>
      <c r="AE92" s="94"/>
      <c r="AF92" s="94"/>
      <c r="AG92" s="97" t="s">
        <v>62</v>
      </c>
      <c r="AH92" s="94"/>
      <c r="AI92" s="94"/>
      <c r="AJ92" s="94"/>
      <c r="AK92" s="94"/>
      <c r="AL92" s="94"/>
      <c r="AM92" s="94"/>
      <c r="AN92" s="96" t="s">
        <v>63</v>
      </c>
      <c r="AO92" s="94"/>
      <c r="AP92" s="98"/>
      <c r="AQ92" s="99" t="s">
        <v>64</v>
      </c>
      <c r="AR92" s="44"/>
      <c r="AS92" s="100" t="s">
        <v>65</v>
      </c>
      <c r="AT92" s="101" t="s">
        <v>66</v>
      </c>
      <c r="AU92" s="101" t="s">
        <v>67</v>
      </c>
      <c r="AV92" s="101" t="s">
        <v>68</v>
      </c>
      <c r="AW92" s="101" t="s">
        <v>69</v>
      </c>
      <c r="AX92" s="101" t="s">
        <v>70</v>
      </c>
      <c r="AY92" s="101" t="s">
        <v>71</v>
      </c>
      <c r="AZ92" s="101" t="s">
        <v>72</v>
      </c>
      <c r="BA92" s="101" t="s">
        <v>73</v>
      </c>
      <c r="BB92" s="101" t="s">
        <v>74</v>
      </c>
      <c r="BC92" s="101" t="s">
        <v>75</v>
      </c>
      <c r="BD92" s="102" t="s">
        <v>76</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77</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ROUND(SUM(AG95:AG96),2)</f>
        <v>0</v>
      </c>
      <c r="AH94" s="109"/>
      <c r="AI94" s="109"/>
      <c r="AJ94" s="109"/>
      <c r="AK94" s="109"/>
      <c r="AL94" s="109"/>
      <c r="AM94" s="109"/>
      <c r="AN94" s="110">
        <f>SUM(AG94,AT94)</f>
        <v>0</v>
      </c>
      <c r="AO94" s="110"/>
      <c r="AP94" s="110"/>
      <c r="AQ94" s="111" t="s">
        <v>1</v>
      </c>
      <c r="AR94" s="112"/>
      <c r="AS94" s="113">
        <f>ROUND(SUM(AS95:AS96),2)</f>
        <v>0</v>
      </c>
      <c r="AT94" s="114">
        <f>ROUND(SUM(AV94:AW94),2)</f>
        <v>0</v>
      </c>
      <c r="AU94" s="115">
        <f>ROUND(SUM(AU95:AU96),5)</f>
        <v>0</v>
      </c>
      <c r="AV94" s="114">
        <f>ROUND(AZ94*L29,2)</f>
        <v>0</v>
      </c>
      <c r="AW94" s="114">
        <f>ROUND(BA94*L30,2)</f>
        <v>0</v>
      </c>
      <c r="AX94" s="114">
        <f>ROUND(BB94*L29,2)</f>
        <v>0</v>
      </c>
      <c r="AY94" s="114">
        <f>ROUND(BC94*L30,2)</f>
        <v>0</v>
      </c>
      <c r="AZ94" s="114">
        <f>ROUND(SUM(AZ95:AZ96),2)</f>
        <v>0</v>
      </c>
      <c r="BA94" s="114">
        <f>ROUND(SUM(BA95:BA96),2)</f>
        <v>0</v>
      </c>
      <c r="BB94" s="114">
        <f>ROUND(SUM(BB95:BB96),2)</f>
        <v>0</v>
      </c>
      <c r="BC94" s="114">
        <f>ROUND(SUM(BC95:BC96),2)</f>
        <v>0</v>
      </c>
      <c r="BD94" s="116">
        <f>ROUND(SUM(BD95:BD96),2)</f>
        <v>0</v>
      </c>
      <c r="BE94" s="6"/>
      <c r="BS94" s="117" t="s">
        <v>78</v>
      </c>
      <c r="BT94" s="117" t="s">
        <v>79</v>
      </c>
      <c r="BU94" s="118" t="s">
        <v>80</v>
      </c>
      <c r="BV94" s="117" t="s">
        <v>81</v>
      </c>
      <c r="BW94" s="117" t="s">
        <v>5</v>
      </c>
      <c r="BX94" s="117" t="s">
        <v>82</v>
      </c>
      <c r="CL94" s="117" t="s">
        <v>1</v>
      </c>
    </row>
    <row r="95" s="7" customFormat="1" ht="16.5" customHeight="1">
      <c r="A95" s="119" t="s">
        <v>83</v>
      </c>
      <c r="B95" s="120"/>
      <c r="C95" s="121"/>
      <c r="D95" s="122" t="s">
        <v>84</v>
      </c>
      <c r="E95" s="122"/>
      <c r="F95" s="122"/>
      <c r="G95" s="122"/>
      <c r="H95" s="122"/>
      <c r="I95" s="123"/>
      <c r="J95" s="122" t="s">
        <v>85</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'SO-00 - VRN'!J30</f>
        <v>0</v>
      </c>
      <c r="AH95" s="123"/>
      <c r="AI95" s="123"/>
      <c r="AJ95" s="123"/>
      <c r="AK95" s="123"/>
      <c r="AL95" s="123"/>
      <c r="AM95" s="123"/>
      <c r="AN95" s="124">
        <f>SUM(AG95,AT95)</f>
        <v>0</v>
      </c>
      <c r="AO95" s="123"/>
      <c r="AP95" s="123"/>
      <c r="AQ95" s="125" t="s">
        <v>86</v>
      </c>
      <c r="AR95" s="126"/>
      <c r="AS95" s="127">
        <v>0</v>
      </c>
      <c r="AT95" s="128">
        <f>ROUND(SUM(AV95:AW95),2)</f>
        <v>0</v>
      </c>
      <c r="AU95" s="129">
        <f>'SO-00 - VRN'!P116</f>
        <v>0</v>
      </c>
      <c r="AV95" s="128">
        <f>'SO-00 - VRN'!J33</f>
        <v>0</v>
      </c>
      <c r="AW95" s="128">
        <f>'SO-00 - VRN'!J34</f>
        <v>0</v>
      </c>
      <c r="AX95" s="128">
        <f>'SO-00 - VRN'!J35</f>
        <v>0</v>
      </c>
      <c r="AY95" s="128">
        <f>'SO-00 - VRN'!J36</f>
        <v>0</v>
      </c>
      <c r="AZ95" s="128">
        <f>'SO-00 - VRN'!F33</f>
        <v>0</v>
      </c>
      <c r="BA95" s="128">
        <f>'SO-00 - VRN'!F34</f>
        <v>0</v>
      </c>
      <c r="BB95" s="128">
        <f>'SO-00 - VRN'!F35</f>
        <v>0</v>
      </c>
      <c r="BC95" s="128">
        <f>'SO-00 - VRN'!F36</f>
        <v>0</v>
      </c>
      <c r="BD95" s="130">
        <f>'SO-00 - VRN'!F37</f>
        <v>0</v>
      </c>
      <c r="BE95" s="7"/>
      <c r="BT95" s="131" t="s">
        <v>87</v>
      </c>
      <c r="BV95" s="131" t="s">
        <v>81</v>
      </c>
      <c r="BW95" s="131" t="s">
        <v>88</v>
      </c>
      <c r="BX95" s="131" t="s">
        <v>5</v>
      </c>
      <c r="CL95" s="131" t="s">
        <v>1</v>
      </c>
      <c r="CM95" s="131" t="s">
        <v>89</v>
      </c>
    </row>
    <row r="96" s="7" customFormat="1" ht="16.5" customHeight="1">
      <c r="A96" s="119" t="s">
        <v>83</v>
      </c>
      <c r="B96" s="120"/>
      <c r="C96" s="121"/>
      <c r="D96" s="122" t="s">
        <v>90</v>
      </c>
      <c r="E96" s="122"/>
      <c r="F96" s="122"/>
      <c r="G96" s="122"/>
      <c r="H96" s="122"/>
      <c r="I96" s="123"/>
      <c r="J96" s="122" t="s">
        <v>91</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'SO-01 - Oprava opevnění'!J30</f>
        <v>0</v>
      </c>
      <c r="AH96" s="123"/>
      <c r="AI96" s="123"/>
      <c r="AJ96" s="123"/>
      <c r="AK96" s="123"/>
      <c r="AL96" s="123"/>
      <c r="AM96" s="123"/>
      <c r="AN96" s="124">
        <f>SUM(AG96,AT96)</f>
        <v>0</v>
      </c>
      <c r="AO96" s="123"/>
      <c r="AP96" s="123"/>
      <c r="AQ96" s="125" t="s">
        <v>86</v>
      </c>
      <c r="AR96" s="126"/>
      <c r="AS96" s="132">
        <v>0</v>
      </c>
      <c r="AT96" s="133">
        <f>ROUND(SUM(AV96:AW96),2)</f>
        <v>0</v>
      </c>
      <c r="AU96" s="134">
        <f>'SO-01 - Oprava opevnění'!P126</f>
        <v>0</v>
      </c>
      <c r="AV96" s="133">
        <f>'SO-01 - Oprava opevnění'!J33</f>
        <v>0</v>
      </c>
      <c r="AW96" s="133">
        <f>'SO-01 - Oprava opevnění'!J34</f>
        <v>0</v>
      </c>
      <c r="AX96" s="133">
        <f>'SO-01 - Oprava opevnění'!J35</f>
        <v>0</v>
      </c>
      <c r="AY96" s="133">
        <f>'SO-01 - Oprava opevnění'!J36</f>
        <v>0</v>
      </c>
      <c r="AZ96" s="133">
        <f>'SO-01 - Oprava opevnění'!F33</f>
        <v>0</v>
      </c>
      <c r="BA96" s="133">
        <f>'SO-01 - Oprava opevnění'!F34</f>
        <v>0</v>
      </c>
      <c r="BB96" s="133">
        <f>'SO-01 - Oprava opevnění'!F35</f>
        <v>0</v>
      </c>
      <c r="BC96" s="133">
        <f>'SO-01 - Oprava opevnění'!F36</f>
        <v>0</v>
      </c>
      <c r="BD96" s="135">
        <f>'SO-01 - Oprava opevnění'!F37</f>
        <v>0</v>
      </c>
      <c r="BE96" s="7"/>
      <c r="BT96" s="131" t="s">
        <v>87</v>
      </c>
      <c r="BV96" s="131" t="s">
        <v>81</v>
      </c>
      <c r="BW96" s="131" t="s">
        <v>92</v>
      </c>
      <c r="BX96" s="131" t="s">
        <v>5</v>
      </c>
      <c r="CL96" s="131" t="s">
        <v>1</v>
      </c>
      <c r="CM96" s="131" t="s">
        <v>89</v>
      </c>
    </row>
    <row r="97" s="2" customFormat="1" ht="30" customHeight="1">
      <c r="A97" s="38"/>
      <c r="B97" s="39"/>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c r="AC97" s="40"/>
      <c r="AD97" s="40"/>
      <c r="AE97" s="40"/>
      <c r="AF97" s="40"/>
      <c r="AG97" s="40"/>
      <c r="AH97" s="40"/>
      <c r="AI97" s="40"/>
      <c r="AJ97" s="40"/>
      <c r="AK97" s="40"/>
      <c r="AL97" s="40"/>
      <c r="AM97" s="40"/>
      <c r="AN97" s="40"/>
      <c r="AO97" s="40"/>
      <c r="AP97" s="40"/>
      <c r="AQ97" s="40"/>
      <c r="AR97" s="44"/>
      <c r="AS97" s="38"/>
      <c r="AT97" s="38"/>
      <c r="AU97" s="38"/>
      <c r="AV97" s="38"/>
      <c r="AW97" s="38"/>
      <c r="AX97" s="38"/>
      <c r="AY97" s="38"/>
      <c r="AZ97" s="38"/>
      <c r="BA97" s="38"/>
      <c r="BB97" s="38"/>
      <c r="BC97" s="38"/>
      <c r="BD97" s="38"/>
      <c r="BE97" s="38"/>
    </row>
    <row r="98" s="2" customFormat="1" ht="6.96" customHeight="1">
      <c r="A98" s="38"/>
      <c r="B98" s="66"/>
      <c r="C98" s="67"/>
      <c r="D98" s="67"/>
      <c r="E98" s="67"/>
      <c r="F98" s="67"/>
      <c r="G98" s="67"/>
      <c r="H98" s="67"/>
      <c r="I98" s="67"/>
      <c r="J98" s="67"/>
      <c r="K98" s="67"/>
      <c r="L98" s="67"/>
      <c r="M98" s="67"/>
      <c r="N98" s="67"/>
      <c r="O98" s="67"/>
      <c r="P98" s="67"/>
      <c r="Q98" s="67"/>
      <c r="R98" s="67"/>
      <c r="S98" s="67"/>
      <c r="T98" s="67"/>
      <c r="U98" s="67"/>
      <c r="V98" s="67"/>
      <c r="W98" s="67"/>
      <c r="X98" s="67"/>
      <c r="Y98" s="67"/>
      <c r="Z98" s="67"/>
      <c r="AA98" s="67"/>
      <c r="AB98" s="67"/>
      <c r="AC98" s="67"/>
      <c r="AD98" s="67"/>
      <c r="AE98" s="67"/>
      <c r="AF98" s="67"/>
      <c r="AG98" s="67"/>
      <c r="AH98" s="67"/>
      <c r="AI98" s="67"/>
      <c r="AJ98" s="67"/>
      <c r="AK98" s="67"/>
      <c r="AL98" s="67"/>
      <c r="AM98" s="67"/>
      <c r="AN98" s="67"/>
      <c r="AO98" s="67"/>
      <c r="AP98" s="67"/>
      <c r="AQ98" s="67"/>
      <c r="AR98" s="44"/>
      <c r="AS98" s="38"/>
      <c r="AT98" s="38"/>
      <c r="AU98" s="38"/>
      <c r="AV98" s="38"/>
      <c r="AW98" s="38"/>
      <c r="AX98" s="38"/>
      <c r="AY98" s="38"/>
      <c r="AZ98" s="38"/>
      <c r="BA98" s="38"/>
      <c r="BB98" s="38"/>
      <c r="BC98" s="38"/>
      <c r="BD98" s="38"/>
      <c r="BE98" s="38"/>
    </row>
  </sheetData>
  <sheetProtection sheet="1" formatColumns="0" formatRows="0" objects="1" scenarios="1" spinCount="100000" saltValue="rUNtBUuykruIIaoe8BlssB17OrSolgINThNuwXhDuhpB7rVSSCBDVAORxqpNQHa9ZtcOjnDvg1FWDTz6UtbbIA==" hashValue="+COWEhR9M2YTu1XM6E2F/CHYMcD1TSwpzeqzwua9ccPLHkXqiYl7Y3aC0WibAiE6+3S/VcVyiC/Y74EUo9+ZFA==" algorithmName="SHA-512" password="CC35"/>
  <mergeCells count="46">
    <mergeCell ref="BE5:BE34"/>
    <mergeCell ref="K5:AJ5"/>
    <mergeCell ref="K6:AJ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J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G94:AM94"/>
    <mergeCell ref="AN94:AP94"/>
    <mergeCell ref="AR2:BE2"/>
  </mergeCells>
  <hyperlinks>
    <hyperlink ref="A95" location="'SO-00 - VRN'!C2" display="/"/>
    <hyperlink ref="A96" location="'SO-01 - Oprava opevnění'!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88</v>
      </c>
    </row>
    <row r="3" s="1" customFormat="1" ht="6.96" customHeight="1">
      <c r="B3" s="136"/>
      <c r="C3" s="137"/>
      <c r="D3" s="137"/>
      <c r="E3" s="137"/>
      <c r="F3" s="137"/>
      <c r="G3" s="137"/>
      <c r="H3" s="137"/>
      <c r="I3" s="137"/>
      <c r="J3" s="137"/>
      <c r="K3" s="137"/>
      <c r="L3" s="20"/>
      <c r="AT3" s="17" t="s">
        <v>89</v>
      </c>
    </row>
    <row r="4" s="1" customFormat="1" ht="24.96" customHeight="1">
      <c r="B4" s="20"/>
      <c r="D4" s="138" t="s">
        <v>93</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24006 - 2varianta Dyje, VD Vranov, ř. km 161,9 – 162,2, Vranov n. D., oprava toku pod VD</v>
      </c>
      <c r="F7" s="140"/>
      <c r="G7" s="140"/>
      <c r="H7" s="140"/>
      <c r="L7" s="20"/>
    </row>
    <row r="8" s="2" customFormat="1" ht="12" customHeight="1">
      <c r="A8" s="38"/>
      <c r="B8" s="44"/>
      <c r="C8" s="38"/>
      <c r="D8" s="140" t="s">
        <v>94</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95</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6. 4. 2025</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26</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27</v>
      </c>
      <c r="F15" s="38"/>
      <c r="G15" s="38"/>
      <c r="H15" s="38"/>
      <c r="I15" s="140" t="s">
        <v>28</v>
      </c>
      <c r="J15" s="143" t="s">
        <v>29</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30</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32</v>
      </c>
      <c r="E20" s="38"/>
      <c r="F20" s="38"/>
      <c r="G20" s="38"/>
      <c r="H20" s="38"/>
      <c r="I20" s="140" t="s">
        <v>25</v>
      </c>
      <c r="J20" s="143" t="s">
        <v>33</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34</v>
      </c>
      <c r="F21" s="38"/>
      <c r="G21" s="38"/>
      <c r="H21" s="38"/>
      <c r="I21" s="140" t="s">
        <v>28</v>
      </c>
      <c r="J21" s="143" t="s">
        <v>35</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37</v>
      </c>
      <c r="E23" s="38"/>
      <c r="F23" s="38"/>
      <c r="G23" s="38"/>
      <c r="H23" s="38"/>
      <c r="I23" s="140" t="s">
        <v>25</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 xml:space="preserve"> </v>
      </c>
      <c r="F24" s="38"/>
      <c r="G24" s="38"/>
      <c r="H24" s="38"/>
      <c r="I24" s="140" t="s">
        <v>28</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38</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39</v>
      </c>
      <c r="E30" s="38"/>
      <c r="F30" s="38"/>
      <c r="G30" s="38"/>
      <c r="H30" s="38"/>
      <c r="I30" s="38"/>
      <c r="J30" s="151">
        <f>ROUND(J116,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41</v>
      </c>
      <c r="G32" s="38"/>
      <c r="H32" s="38"/>
      <c r="I32" s="152" t="s">
        <v>40</v>
      </c>
      <c r="J32" s="152" t="s">
        <v>42</v>
      </c>
      <c r="K32" s="38"/>
      <c r="L32" s="63"/>
      <c r="S32" s="38"/>
      <c r="T32" s="38"/>
      <c r="U32" s="38"/>
      <c r="V32" s="38"/>
      <c r="W32" s="38"/>
      <c r="X32" s="38"/>
      <c r="Y32" s="38"/>
      <c r="Z32" s="38"/>
      <c r="AA32" s="38"/>
      <c r="AB32" s="38"/>
      <c r="AC32" s="38"/>
      <c r="AD32" s="38"/>
      <c r="AE32" s="38"/>
    </row>
    <row r="33" s="2" customFormat="1" ht="14.4" customHeight="1">
      <c r="A33" s="38"/>
      <c r="B33" s="44"/>
      <c r="C33" s="38"/>
      <c r="D33" s="153" t="s">
        <v>43</v>
      </c>
      <c r="E33" s="140" t="s">
        <v>44</v>
      </c>
      <c r="F33" s="154">
        <f>ROUND((SUM(BE116:BE178)),  2)</f>
        <v>0</v>
      </c>
      <c r="G33" s="38"/>
      <c r="H33" s="38"/>
      <c r="I33" s="155">
        <v>0.20999999999999999</v>
      </c>
      <c r="J33" s="154">
        <f>ROUND(((SUM(BE116:BE178))*I33),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45</v>
      </c>
      <c r="F34" s="154">
        <f>ROUND((SUM(BF116:BF178)),  2)</f>
        <v>0</v>
      </c>
      <c r="G34" s="38"/>
      <c r="H34" s="38"/>
      <c r="I34" s="155">
        <v>0.12</v>
      </c>
      <c r="J34" s="154">
        <f>ROUND(((SUM(BF116:BF178))*I34),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46</v>
      </c>
      <c r="F35" s="154">
        <f>ROUND((SUM(BG116:BG178)),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47</v>
      </c>
      <c r="F36" s="154">
        <f>ROUND((SUM(BH116:BH178)),  2)</f>
        <v>0</v>
      </c>
      <c r="G36" s="38"/>
      <c r="H36" s="38"/>
      <c r="I36" s="155">
        <v>0.12</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48</v>
      </c>
      <c r="F37" s="154">
        <f>ROUND((SUM(BI116:BI178)),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49</v>
      </c>
      <c r="E39" s="158"/>
      <c r="F39" s="158"/>
      <c r="G39" s="159" t="s">
        <v>50</v>
      </c>
      <c r="H39" s="160" t="s">
        <v>51</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52</v>
      </c>
      <c r="E50" s="164"/>
      <c r="F50" s="164"/>
      <c r="G50" s="163" t="s">
        <v>53</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54</v>
      </c>
      <c r="E61" s="166"/>
      <c r="F61" s="167" t="s">
        <v>55</v>
      </c>
      <c r="G61" s="165" t="s">
        <v>54</v>
      </c>
      <c r="H61" s="166"/>
      <c r="I61" s="166"/>
      <c r="J61" s="168" t="s">
        <v>55</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56</v>
      </c>
      <c r="E65" s="169"/>
      <c r="F65" s="169"/>
      <c r="G65" s="163" t="s">
        <v>57</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54</v>
      </c>
      <c r="E76" s="166"/>
      <c r="F76" s="167" t="s">
        <v>55</v>
      </c>
      <c r="G76" s="165" t="s">
        <v>54</v>
      </c>
      <c r="H76" s="166"/>
      <c r="I76" s="166"/>
      <c r="J76" s="168" t="s">
        <v>55</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96</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24006 - 2varianta Dyje, VD Vranov, ř. km 161,9 – 162,2, Vranov n. D., oprava toku pod VD</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94</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SO-00 - VRN</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6. 4. 2025</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Povodí Moravy, s.p.</v>
      </c>
      <c r="G91" s="40"/>
      <c r="H91" s="40"/>
      <c r="I91" s="32" t="s">
        <v>32</v>
      </c>
      <c r="J91" s="36" t="str">
        <f>E21</f>
        <v>Jesep s.r.o.</v>
      </c>
      <c r="K91" s="40"/>
      <c r="L91" s="63"/>
      <c r="S91" s="38"/>
      <c r="T91" s="38"/>
      <c r="U91" s="38"/>
      <c r="V91" s="38"/>
      <c r="W91" s="38"/>
      <c r="X91" s="38"/>
      <c r="Y91" s="38"/>
      <c r="Z91" s="38"/>
      <c r="AA91" s="38"/>
      <c r="AB91" s="38"/>
      <c r="AC91" s="38"/>
      <c r="AD91" s="38"/>
      <c r="AE91" s="38"/>
    </row>
    <row r="92" s="2" customFormat="1" ht="15.15" customHeight="1">
      <c r="A92" s="38"/>
      <c r="B92" s="39"/>
      <c r="C92" s="32" t="s">
        <v>30</v>
      </c>
      <c r="D92" s="40"/>
      <c r="E92" s="40"/>
      <c r="F92" s="27" t="str">
        <f>IF(E18="","",E18)</f>
        <v>Vyplň údaj</v>
      </c>
      <c r="G92" s="40"/>
      <c r="H92" s="40"/>
      <c r="I92" s="32" t="s">
        <v>37</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97</v>
      </c>
      <c r="D94" s="176"/>
      <c r="E94" s="176"/>
      <c r="F94" s="176"/>
      <c r="G94" s="176"/>
      <c r="H94" s="176"/>
      <c r="I94" s="176"/>
      <c r="J94" s="177" t="s">
        <v>98</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99</v>
      </c>
      <c r="D96" s="40"/>
      <c r="E96" s="40"/>
      <c r="F96" s="40"/>
      <c r="G96" s="40"/>
      <c r="H96" s="40"/>
      <c r="I96" s="40"/>
      <c r="J96" s="110">
        <f>J116</f>
        <v>0</v>
      </c>
      <c r="K96" s="40"/>
      <c r="L96" s="63"/>
      <c r="S96" s="38"/>
      <c r="T96" s="38"/>
      <c r="U96" s="38"/>
      <c r="V96" s="38"/>
      <c r="W96" s="38"/>
      <c r="X96" s="38"/>
      <c r="Y96" s="38"/>
      <c r="Z96" s="38"/>
      <c r="AA96" s="38"/>
      <c r="AB96" s="38"/>
      <c r="AC96" s="38"/>
      <c r="AD96" s="38"/>
      <c r="AE96" s="38"/>
      <c r="AU96" s="17" t="s">
        <v>100</v>
      </c>
    </row>
    <row r="97" s="2" customFormat="1" ht="21.84"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6.96" customHeight="1">
      <c r="A98" s="38"/>
      <c r="B98" s="66"/>
      <c r="C98" s="67"/>
      <c r="D98" s="67"/>
      <c r="E98" s="67"/>
      <c r="F98" s="67"/>
      <c r="G98" s="67"/>
      <c r="H98" s="67"/>
      <c r="I98" s="67"/>
      <c r="J98" s="67"/>
      <c r="K98" s="67"/>
      <c r="L98" s="63"/>
      <c r="S98" s="38"/>
      <c r="T98" s="38"/>
      <c r="U98" s="38"/>
      <c r="V98" s="38"/>
      <c r="W98" s="38"/>
      <c r="X98" s="38"/>
      <c r="Y98" s="38"/>
      <c r="Z98" s="38"/>
      <c r="AA98" s="38"/>
      <c r="AB98" s="38"/>
      <c r="AC98" s="38"/>
      <c r="AD98" s="38"/>
      <c r="AE98" s="38"/>
    </row>
    <row r="102" s="2" customFormat="1" ht="6.96" customHeight="1">
      <c r="A102" s="38"/>
      <c r="B102" s="68"/>
      <c r="C102" s="69"/>
      <c r="D102" s="69"/>
      <c r="E102" s="69"/>
      <c r="F102" s="69"/>
      <c r="G102" s="69"/>
      <c r="H102" s="69"/>
      <c r="I102" s="69"/>
      <c r="J102" s="69"/>
      <c r="K102" s="69"/>
      <c r="L102" s="63"/>
      <c r="S102" s="38"/>
      <c r="T102" s="38"/>
      <c r="U102" s="38"/>
      <c r="V102" s="38"/>
      <c r="W102" s="38"/>
      <c r="X102" s="38"/>
      <c r="Y102" s="38"/>
      <c r="Z102" s="38"/>
      <c r="AA102" s="38"/>
      <c r="AB102" s="38"/>
      <c r="AC102" s="38"/>
      <c r="AD102" s="38"/>
      <c r="AE102" s="38"/>
    </row>
    <row r="103" s="2" customFormat="1" ht="24.96" customHeight="1">
      <c r="A103" s="38"/>
      <c r="B103" s="39"/>
      <c r="C103" s="23" t="s">
        <v>101</v>
      </c>
      <c r="D103" s="40"/>
      <c r="E103" s="40"/>
      <c r="F103" s="40"/>
      <c r="G103" s="40"/>
      <c r="H103" s="40"/>
      <c r="I103" s="40"/>
      <c r="J103" s="40"/>
      <c r="K103" s="40"/>
      <c r="L103" s="63"/>
      <c r="S103" s="38"/>
      <c r="T103" s="38"/>
      <c r="U103" s="38"/>
      <c r="V103" s="38"/>
      <c r="W103" s="38"/>
      <c r="X103" s="38"/>
      <c r="Y103" s="38"/>
      <c r="Z103" s="38"/>
      <c r="AA103" s="38"/>
      <c r="AB103" s="38"/>
      <c r="AC103" s="38"/>
      <c r="AD103" s="38"/>
      <c r="AE103" s="38"/>
    </row>
    <row r="104" s="2" customFormat="1" ht="6.96" customHeight="1">
      <c r="A104" s="38"/>
      <c r="B104" s="39"/>
      <c r="C104" s="40"/>
      <c r="D104" s="40"/>
      <c r="E104" s="40"/>
      <c r="F104" s="40"/>
      <c r="G104" s="40"/>
      <c r="H104" s="40"/>
      <c r="I104" s="40"/>
      <c r="J104" s="40"/>
      <c r="K104" s="40"/>
      <c r="L104" s="63"/>
      <c r="S104" s="38"/>
      <c r="T104" s="38"/>
      <c r="U104" s="38"/>
      <c r="V104" s="38"/>
      <c r="W104" s="38"/>
      <c r="X104" s="38"/>
      <c r="Y104" s="38"/>
      <c r="Z104" s="38"/>
      <c r="AA104" s="38"/>
      <c r="AB104" s="38"/>
      <c r="AC104" s="38"/>
      <c r="AD104" s="38"/>
      <c r="AE104" s="38"/>
    </row>
    <row r="105" s="2" customFormat="1" ht="12" customHeight="1">
      <c r="A105" s="38"/>
      <c r="B105" s="39"/>
      <c r="C105" s="32" t="s">
        <v>16</v>
      </c>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26.25" customHeight="1">
      <c r="A106" s="38"/>
      <c r="B106" s="39"/>
      <c r="C106" s="40"/>
      <c r="D106" s="40"/>
      <c r="E106" s="174" t="str">
        <f>E7</f>
        <v>24006 - 2varianta Dyje, VD Vranov, ř. km 161,9 – 162,2, Vranov n. D., oprava toku pod VD</v>
      </c>
      <c r="F106" s="32"/>
      <c r="G106" s="32"/>
      <c r="H106" s="32"/>
      <c r="I106" s="40"/>
      <c r="J106" s="40"/>
      <c r="K106" s="40"/>
      <c r="L106" s="63"/>
      <c r="S106" s="38"/>
      <c r="T106" s="38"/>
      <c r="U106" s="38"/>
      <c r="V106" s="38"/>
      <c r="W106" s="38"/>
      <c r="X106" s="38"/>
      <c r="Y106" s="38"/>
      <c r="Z106" s="38"/>
      <c r="AA106" s="38"/>
      <c r="AB106" s="38"/>
      <c r="AC106" s="38"/>
      <c r="AD106" s="38"/>
      <c r="AE106" s="38"/>
    </row>
    <row r="107" s="2" customFormat="1" ht="12" customHeight="1">
      <c r="A107" s="38"/>
      <c r="B107" s="39"/>
      <c r="C107" s="32" t="s">
        <v>94</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16.5" customHeight="1">
      <c r="A108" s="38"/>
      <c r="B108" s="39"/>
      <c r="C108" s="40"/>
      <c r="D108" s="40"/>
      <c r="E108" s="76" t="str">
        <f>E9</f>
        <v>SO-00 - VRN</v>
      </c>
      <c r="F108" s="40"/>
      <c r="G108" s="40"/>
      <c r="H108" s="40"/>
      <c r="I108" s="40"/>
      <c r="J108" s="40"/>
      <c r="K108" s="40"/>
      <c r="L108" s="63"/>
      <c r="S108" s="38"/>
      <c r="T108" s="38"/>
      <c r="U108" s="38"/>
      <c r="V108" s="38"/>
      <c r="W108" s="38"/>
      <c r="X108" s="38"/>
      <c r="Y108" s="38"/>
      <c r="Z108" s="38"/>
      <c r="AA108" s="38"/>
      <c r="AB108" s="38"/>
      <c r="AC108" s="38"/>
      <c r="AD108" s="38"/>
      <c r="AE108" s="38"/>
    </row>
    <row r="109" s="2" customFormat="1" ht="6.96" customHeight="1">
      <c r="A109" s="38"/>
      <c r="B109" s="39"/>
      <c r="C109" s="40"/>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2" t="s">
        <v>20</v>
      </c>
      <c r="D110" s="40"/>
      <c r="E110" s="40"/>
      <c r="F110" s="27" t="str">
        <f>F12</f>
        <v xml:space="preserve"> </v>
      </c>
      <c r="G110" s="40"/>
      <c r="H110" s="40"/>
      <c r="I110" s="32" t="s">
        <v>22</v>
      </c>
      <c r="J110" s="79" t="str">
        <f>IF(J12="","",J12)</f>
        <v>6. 4. 2025</v>
      </c>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5.15" customHeight="1">
      <c r="A112" s="38"/>
      <c r="B112" s="39"/>
      <c r="C112" s="32" t="s">
        <v>24</v>
      </c>
      <c r="D112" s="40"/>
      <c r="E112" s="40"/>
      <c r="F112" s="27" t="str">
        <f>E15</f>
        <v>Povodí Moravy, s.p.</v>
      </c>
      <c r="G112" s="40"/>
      <c r="H112" s="40"/>
      <c r="I112" s="32" t="s">
        <v>32</v>
      </c>
      <c r="J112" s="36" t="str">
        <f>E21</f>
        <v>Jesep s.r.o.</v>
      </c>
      <c r="K112" s="40"/>
      <c r="L112" s="63"/>
      <c r="S112" s="38"/>
      <c r="T112" s="38"/>
      <c r="U112" s="38"/>
      <c r="V112" s="38"/>
      <c r="W112" s="38"/>
      <c r="X112" s="38"/>
      <c r="Y112" s="38"/>
      <c r="Z112" s="38"/>
      <c r="AA112" s="38"/>
      <c r="AB112" s="38"/>
      <c r="AC112" s="38"/>
      <c r="AD112" s="38"/>
      <c r="AE112" s="38"/>
    </row>
    <row r="113" s="2" customFormat="1" ht="15.15" customHeight="1">
      <c r="A113" s="38"/>
      <c r="B113" s="39"/>
      <c r="C113" s="32" t="s">
        <v>30</v>
      </c>
      <c r="D113" s="40"/>
      <c r="E113" s="40"/>
      <c r="F113" s="27" t="str">
        <f>IF(E18="","",E18)</f>
        <v>Vyplň údaj</v>
      </c>
      <c r="G113" s="40"/>
      <c r="H113" s="40"/>
      <c r="I113" s="32" t="s">
        <v>37</v>
      </c>
      <c r="J113" s="36" t="str">
        <f>E24</f>
        <v xml:space="preserve"> </v>
      </c>
      <c r="K113" s="40"/>
      <c r="L113" s="63"/>
      <c r="S113" s="38"/>
      <c r="T113" s="38"/>
      <c r="U113" s="38"/>
      <c r="V113" s="38"/>
      <c r="W113" s="38"/>
      <c r="X113" s="38"/>
      <c r="Y113" s="38"/>
      <c r="Z113" s="38"/>
      <c r="AA113" s="38"/>
      <c r="AB113" s="38"/>
      <c r="AC113" s="38"/>
      <c r="AD113" s="38"/>
      <c r="AE113" s="38"/>
    </row>
    <row r="114" s="2" customFormat="1" ht="10.32" customHeight="1">
      <c r="A114" s="38"/>
      <c r="B114" s="39"/>
      <c r="C114" s="40"/>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9" customFormat="1" ht="29.28" customHeight="1">
      <c r="A115" s="179"/>
      <c r="B115" s="180"/>
      <c r="C115" s="181" t="s">
        <v>102</v>
      </c>
      <c r="D115" s="182" t="s">
        <v>64</v>
      </c>
      <c r="E115" s="182" t="s">
        <v>60</v>
      </c>
      <c r="F115" s="182" t="s">
        <v>61</v>
      </c>
      <c r="G115" s="182" t="s">
        <v>103</v>
      </c>
      <c r="H115" s="182" t="s">
        <v>104</v>
      </c>
      <c r="I115" s="182" t="s">
        <v>105</v>
      </c>
      <c r="J115" s="182" t="s">
        <v>98</v>
      </c>
      <c r="K115" s="183" t="s">
        <v>106</v>
      </c>
      <c r="L115" s="184"/>
      <c r="M115" s="100" t="s">
        <v>1</v>
      </c>
      <c r="N115" s="101" t="s">
        <v>43</v>
      </c>
      <c r="O115" s="101" t="s">
        <v>107</v>
      </c>
      <c r="P115" s="101" t="s">
        <v>108</v>
      </c>
      <c r="Q115" s="101" t="s">
        <v>109</v>
      </c>
      <c r="R115" s="101" t="s">
        <v>110</v>
      </c>
      <c r="S115" s="101" t="s">
        <v>111</v>
      </c>
      <c r="T115" s="102" t="s">
        <v>112</v>
      </c>
      <c r="U115" s="179"/>
      <c r="V115" s="179"/>
      <c r="W115" s="179"/>
      <c r="X115" s="179"/>
      <c r="Y115" s="179"/>
      <c r="Z115" s="179"/>
      <c r="AA115" s="179"/>
      <c r="AB115" s="179"/>
      <c r="AC115" s="179"/>
      <c r="AD115" s="179"/>
      <c r="AE115" s="179"/>
    </row>
    <row r="116" s="2" customFormat="1" ht="22.8" customHeight="1">
      <c r="A116" s="38"/>
      <c r="B116" s="39"/>
      <c r="C116" s="107" t="s">
        <v>113</v>
      </c>
      <c r="D116" s="40"/>
      <c r="E116" s="40"/>
      <c r="F116" s="40"/>
      <c r="G116" s="40"/>
      <c r="H116" s="40"/>
      <c r="I116" s="40"/>
      <c r="J116" s="185">
        <f>BK116</f>
        <v>0</v>
      </c>
      <c r="K116" s="40"/>
      <c r="L116" s="44"/>
      <c r="M116" s="103"/>
      <c r="N116" s="186"/>
      <c r="O116" s="104"/>
      <c r="P116" s="187">
        <f>SUM(P117:P178)</f>
        <v>0</v>
      </c>
      <c r="Q116" s="104"/>
      <c r="R116" s="187">
        <f>SUM(R117:R178)</f>
        <v>0.32025000000000003</v>
      </c>
      <c r="S116" s="104"/>
      <c r="T116" s="188">
        <f>SUM(T117:T178)</f>
        <v>0.01</v>
      </c>
      <c r="U116" s="38"/>
      <c r="V116" s="38"/>
      <c r="W116" s="38"/>
      <c r="X116" s="38"/>
      <c r="Y116" s="38"/>
      <c r="Z116" s="38"/>
      <c r="AA116" s="38"/>
      <c r="AB116" s="38"/>
      <c r="AC116" s="38"/>
      <c r="AD116" s="38"/>
      <c r="AE116" s="38"/>
      <c r="AT116" s="17" t="s">
        <v>78</v>
      </c>
      <c r="AU116" s="17" t="s">
        <v>100</v>
      </c>
      <c r="BK116" s="189">
        <f>SUM(BK117:BK178)</f>
        <v>0</v>
      </c>
    </row>
    <row r="117" s="2" customFormat="1" ht="16.5" customHeight="1">
      <c r="A117" s="38"/>
      <c r="B117" s="39"/>
      <c r="C117" s="190" t="s">
        <v>87</v>
      </c>
      <c r="D117" s="190" t="s">
        <v>114</v>
      </c>
      <c r="E117" s="191" t="s">
        <v>115</v>
      </c>
      <c r="F117" s="192" t="s">
        <v>116</v>
      </c>
      <c r="G117" s="193" t="s">
        <v>117</v>
      </c>
      <c r="H117" s="194">
        <v>1</v>
      </c>
      <c r="I117" s="195"/>
      <c r="J117" s="196">
        <f>ROUND(I117*H117,2)</f>
        <v>0</v>
      </c>
      <c r="K117" s="192" t="s">
        <v>118</v>
      </c>
      <c r="L117" s="44"/>
      <c r="M117" s="197" t="s">
        <v>1</v>
      </c>
      <c r="N117" s="198" t="s">
        <v>44</v>
      </c>
      <c r="O117" s="91"/>
      <c r="P117" s="199">
        <f>O117*H117</f>
        <v>0</v>
      </c>
      <c r="Q117" s="199">
        <v>0</v>
      </c>
      <c r="R117" s="199">
        <f>Q117*H117</f>
        <v>0</v>
      </c>
      <c r="S117" s="199">
        <v>0</v>
      </c>
      <c r="T117" s="200">
        <f>S117*H117</f>
        <v>0</v>
      </c>
      <c r="U117" s="38"/>
      <c r="V117" s="38"/>
      <c r="W117" s="38"/>
      <c r="X117" s="38"/>
      <c r="Y117" s="38"/>
      <c r="Z117" s="38"/>
      <c r="AA117" s="38"/>
      <c r="AB117" s="38"/>
      <c r="AC117" s="38"/>
      <c r="AD117" s="38"/>
      <c r="AE117" s="38"/>
      <c r="AR117" s="201" t="s">
        <v>119</v>
      </c>
      <c r="AT117" s="201" t="s">
        <v>114</v>
      </c>
      <c r="AU117" s="201" t="s">
        <v>79</v>
      </c>
      <c r="AY117" s="17" t="s">
        <v>120</v>
      </c>
      <c r="BE117" s="202">
        <f>IF(N117="základní",J117,0)</f>
        <v>0</v>
      </c>
      <c r="BF117" s="202">
        <f>IF(N117="snížená",J117,0)</f>
        <v>0</v>
      </c>
      <c r="BG117" s="202">
        <f>IF(N117="zákl. přenesená",J117,0)</f>
        <v>0</v>
      </c>
      <c r="BH117" s="202">
        <f>IF(N117="sníž. přenesená",J117,0)</f>
        <v>0</v>
      </c>
      <c r="BI117" s="202">
        <f>IF(N117="nulová",J117,0)</f>
        <v>0</v>
      </c>
      <c r="BJ117" s="17" t="s">
        <v>87</v>
      </c>
      <c r="BK117" s="202">
        <f>ROUND(I117*H117,2)</f>
        <v>0</v>
      </c>
      <c r="BL117" s="17" t="s">
        <v>119</v>
      </c>
      <c r="BM117" s="201" t="s">
        <v>121</v>
      </c>
    </row>
    <row r="118" s="2" customFormat="1">
      <c r="A118" s="38"/>
      <c r="B118" s="39"/>
      <c r="C118" s="40"/>
      <c r="D118" s="203" t="s">
        <v>122</v>
      </c>
      <c r="E118" s="40"/>
      <c r="F118" s="204" t="s">
        <v>123</v>
      </c>
      <c r="G118" s="40"/>
      <c r="H118" s="40"/>
      <c r="I118" s="205"/>
      <c r="J118" s="40"/>
      <c r="K118" s="40"/>
      <c r="L118" s="44"/>
      <c r="M118" s="206"/>
      <c r="N118" s="207"/>
      <c r="O118" s="91"/>
      <c r="P118" s="91"/>
      <c r="Q118" s="91"/>
      <c r="R118" s="91"/>
      <c r="S118" s="91"/>
      <c r="T118" s="92"/>
      <c r="U118" s="38"/>
      <c r="V118" s="38"/>
      <c r="W118" s="38"/>
      <c r="X118" s="38"/>
      <c r="Y118" s="38"/>
      <c r="Z118" s="38"/>
      <c r="AA118" s="38"/>
      <c r="AB118" s="38"/>
      <c r="AC118" s="38"/>
      <c r="AD118" s="38"/>
      <c r="AE118" s="38"/>
      <c r="AT118" s="17" t="s">
        <v>122</v>
      </c>
      <c r="AU118" s="17" t="s">
        <v>79</v>
      </c>
    </row>
    <row r="119" s="2" customFormat="1">
      <c r="A119" s="38"/>
      <c r="B119" s="39"/>
      <c r="C119" s="40"/>
      <c r="D119" s="208" t="s">
        <v>124</v>
      </c>
      <c r="E119" s="40"/>
      <c r="F119" s="209" t="s">
        <v>125</v>
      </c>
      <c r="G119" s="40"/>
      <c r="H119" s="40"/>
      <c r="I119" s="205"/>
      <c r="J119" s="40"/>
      <c r="K119" s="40"/>
      <c r="L119" s="44"/>
      <c r="M119" s="206"/>
      <c r="N119" s="207"/>
      <c r="O119" s="91"/>
      <c r="P119" s="91"/>
      <c r="Q119" s="91"/>
      <c r="R119" s="91"/>
      <c r="S119" s="91"/>
      <c r="T119" s="92"/>
      <c r="U119" s="38"/>
      <c r="V119" s="38"/>
      <c r="W119" s="38"/>
      <c r="X119" s="38"/>
      <c r="Y119" s="38"/>
      <c r="Z119" s="38"/>
      <c r="AA119" s="38"/>
      <c r="AB119" s="38"/>
      <c r="AC119" s="38"/>
      <c r="AD119" s="38"/>
      <c r="AE119" s="38"/>
      <c r="AT119" s="17" t="s">
        <v>124</v>
      </c>
      <c r="AU119" s="17" t="s">
        <v>79</v>
      </c>
    </row>
    <row r="120" s="2" customFormat="1" ht="49.05" customHeight="1">
      <c r="A120" s="38"/>
      <c r="B120" s="39"/>
      <c r="C120" s="190" t="s">
        <v>89</v>
      </c>
      <c r="D120" s="190" t="s">
        <v>114</v>
      </c>
      <c r="E120" s="191" t="s">
        <v>126</v>
      </c>
      <c r="F120" s="192" t="s">
        <v>127</v>
      </c>
      <c r="G120" s="193" t="s">
        <v>117</v>
      </c>
      <c r="H120" s="194">
        <v>1</v>
      </c>
      <c r="I120" s="195"/>
      <c r="J120" s="196">
        <f>ROUND(I120*H120,2)</f>
        <v>0</v>
      </c>
      <c r="K120" s="192" t="s">
        <v>118</v>
      </c>
      <c r="L120" s="44"/>
      <c r="M120" s="197" t="s">
        <v>1</v>
      </c>
      <c r="N120" s="198" t="s">
        <v>44</v>
      </c>
      <c r="O120" s="91"/>
      <c r="P120" s="199">
        <f>O120*H120</f>
        <v>0</v>
      </c>
      <c r="Q120" s="199">
        <v>0</v>
      </c>
      <c r="R120" s="199">
        <f>Q120*H120</f>
        <v>0</v>
      </c>
      <c r="S120" s="199">
        <v>0</v>
      </c>
      <c r="T120" s="200">
        <f>S120*H120</f>
        <v>0</v>
      </c>
      <c r="U120" s="38"/>
      <c r="V120" s="38"/>
      <c r="W120" s="38"/>
      <c r="X120" s="38"/>
      <c r="Y120" s="38"/>
      <c r="Z120" s="38"/>
      <c r="AA120" s="38"/>
      <c r="AB120" s="38"/>
      <c r="AC120" s="38"/>
      <c r="AD120" s="38"/>
      <c r="AE120" s="38"/>
      <c r="AR120" s="201" t="s">
        <v>119</v>
      </c>
      <c r="AT120" s="201" t="s">
        <v>114</v>
      </c>
      <c r="AU120" s="201" t="s">
        <v>79</v>
      </c>
      <c r="AY120" s="17" t="s">
        <v>120</v>
      </c>
      <c r="BE120" s="202">
        <f>IF(N120="základní",J120,0)</f>
        <v>0</v>
      </c>
      <c r="BF120" s="202">
        <f>IF(N120="snížená",J120,0)</f>
        <v>0</v>
      </c>
      <c r="BG120" s="202">
        <f>IF(N120="zákl. přenesená",J120,0)</f>
        <v>0</v>
      </c>
      <c r="BH120" s="202">
        <f>IF(N120="sníž. přenesená",J120,0)</f>
        <v>0</v>
      </c>
      <c r="BI120" s="202">
        <f>IF(N120="nulová",J120,0)</f>
        <v>0</v>
      </c>
      <c r="BJ120" s="17" t="s">
        <v>87</v>
      </c>
      <c r="BK120" s="202">
        <f>ROUND(I120*H120,2)</f>
        <v>0</v>
      </c>
      <c r="BL120" s="17" t="s">
        <v>119</v>
      </c>
      <c r="BM120" s="201" t="s">
        <v>128</v>
      </c>
    </row>
    <row r="121" s="2" customFormat="1">
      <c r="A121" s="38"/>
      <c r="B121" s="39"/>
      <c r="C121" s="40"/>
      <c r="D121" s="208" t="s">
        <v>129</v>
      </c>
      <c r="E121" s="40"/>
      <c r="F121" s="210" t="s">
        <v>130</v>
      </c>
      <c r="G121" s="40"/>
      <c r="H121" s="40"/>
      <c r="I121" s="205"/>
      <c r="J121" s="40"/>
      <c r="K121" s="40"/>
      <c r="L121" s="44"/>
      <c r="M121" s="206"/>
      <c r="N121" s="207"/>
      <c r="O121" s="91"/>
      <c r="P121" s="91"/>
      <c r="Q121" s="91"/>
      <c r="R121" s="91"/>
      <c r="S121" s="91"/>
      <c r="T121" s="92"/>
      <c r="U121" s="38"/>
      <c r="V121" s="38"/>
      <c r="W121" s="38"/>
      <c r="X121" s="38"/>
      <c r="Y121" s="38"/>
      <c r="Z121" s="38"/>
      <c r="AA121" s="38"/>
      <c r="AB121" s="38"/>
      <c r="AC121" s="38"/>
      <c r="AD121" s="38"/>
      <c r="AE121" s="38"/>
      <c r="AT121" s="17" t="s">
        <v>129</v>
      </c>
      <c r="AU121" s="17" t="s">
        <v>79</v>
      </c>
    </row>
    <row r="122" s="2" customFormat="1">
      <c r="A122" s="38"/>
      <c r="B122" s="39"/>
      <c r="C122" s="40"/>
      <c r="D122" s="203" t="s">
        <v>122</v>
      </c>
      <c r="E122" s="40"/>
      <c r="F122" s="204" t="s">
        <v>131</v>
      </c>
      <c r="G122" s="40"/>
      <c r="H122" s="40"/>
      <c r="I122" s="205"/>
      <c r="J122" s="40"/>
      <c r="K122" s="40"/>
      <c r="L122" s="44"/>
      <c r="M122" s="206"/>
      <c r="N122" s="207"/>
      <c r="O122" s="91"/>
      <c r="P122" s="91"/>
      <c r="Q122" s="91"/>
      <c r="R122" s="91"/>
      <c r="S122" s="91"/>
      <c r="T122" s="92"/>
      <c r="U122" s="38"/>
      <c r="V122" s="38"/>
      <c r="W122" s="38"/>
      <c r="X122" s="38"/>
      <c r="Y122" s="38"/>
      <c r="Z122" s="38"/>
      <c r="AA122" s="38"/>
      <c r="AB122" s="38"/>
      <c r="AC122" s="38"/>
      <c r="AD122" s="38"/>
      <c r="AE122" s="38"/>
      <c r="AT122" s="17" t="s">
        <v>122</v>
      </c>
      <c r="AU122" s="17" t="s">
        <v>79</v>
      </c>
    </row>
    <row r="123" s="2" customFormat="1">
      <c r="A123" s="38"/>
      <c r="B123" s="39"/>
      <c r="C123" s="40"/>
      <c r="D123" s="208" t="s">
        <v>124</v>
      </c>
      <c r="E123" s="40"/>
      <c r="F123" s="209" t="s">
        <v>132</v>
      </c>
      <c r="G123" s="40"/>
      <c r="H123" s="40"/>
      <c r="I123" s="205"/>
      <c r="J123" s="40"/>
      <c r="K123" s="40"/>
      <c r="L123" s="44"/>
      <c r="M123" s="206"/>
      <c r="N123" s="207"/>
      <c r="O123" s="91"/>
      <c r="P123" s="91"/>
      <c r="Q123" s="91"/>
      <c r="R123" s="91"/>
      <c r="S123" s="91"/>
      <c r="T123" s="92"/>
      <c r="U123" s="38"/>
      <c r="V123" s="38"/>
      <c r="W123" s="38"/>
      <c r="X123" s="38"/>
      <c r="Y123" s="38"/>
      <c r="Z123" s="38"/>
      <c r="AA123" s="38"/>
      <c r="AB123" s="38"/>
      <c r="AC123" s="38"/>
      <c r="AD123" s="38"/>
      <c r="AE123" s="38"/>
      <c r="AT123" s="17" t="s">
        <v>124</v>
      </c>
      <c r="AU123" s="17" t="s">
        <v>79</v>
      </c>
    </row>
    <row r="124" s="2" customFormat="1" ht="16.5" customHeight="1">
      <c r="A124" s="38"/>
      <c r="B124" s="39"/>
      <c r="C124" s="190" t="s">
        <v>133</v>
      </c>
      <c r="D124" s="190" t="s">
        <v>114</v>
      </c>
      <c r="E124" s="191" t="s">
        <v>134</v>
      </c>
      <c r="F124" s="192" t="s">
        <v>135</v>
      </c>
      <c r="G124" s="193" t="s">
        <v>117</v>
      </c>
      <c r="H124" s="194">
        <v>1</v>
      </c>
      <c r="I124" s="195"/>
      <c r="J124" s="196">
        <f>ROUND(I124*H124,2)</f>
        <v>0</v>
      </c>
      <c r="K124" s="192" t="s">
        <v>118</v>
      </c>
      <c r="L124" s="44"/>
      <c r="M124" s="197" t="s">
        <v>1</v>
      </c>
      <c r="N124" s="198" t="s">
        <v>44</v>
      </c>
      <c r="O124" s="91"/>
      <c r="P124" s="199">
        <f>O124*H124</f>
        <v>0</v>
      </c>
      <c r="Q124" s="199">
        <v>0</v>
      </c>
      <c r="R124" s="199">
        <f>Q124*H124</f>
        <v>0</v>
      </c>
      <c r="S124" s="199">
        <v>0</v>
      </c>
      <c r="T124" s="200">
        <f>S124*H124</f>
        <v>0</v>
      </c>
      <c r="U124" s="38"/>
      <c r="V124" s="38"/>
      <c r="W124" s="38"/>
      <c r="X124" s="38"/>
      <c r="Y124" s="38"/>
      <c r="Z124" s="38"/>
      <c r="AA124" s="38"/>
      <c r="AB124" s="38"/>
      <c r="AC124" s="38"/>
      <c r="AD124" s="38"/>
      <c r="AE124" s="38"/>
      <c r="AR124" s="201" t="s">
        <v>119</v>
      </c>
      <c r="AT124" s="201" t="s">
        <v>114</v>
      </c>
      <c r="AU124" s="201" t="s">
        <v>79</v>
      </c>
      <c r="AY124" s="17" t="s">
        <v>120</v>
      </c>
      <c r="BE124" s="202">
        <f>IF(N124="základní",J124,0)</f>
        <v>0</v>
      </c>
      <c r="BF124" s="202">
        <f>IF(N124="snížená",J124,0)</f>
        <v>0</v>
      </c>
      <c r="BG124" s="202">
        <f>IF(N124="zákl. přenesená",J124,0)</f>
        <v>0</v>
      </c>
      <c r="BH124" s="202">
        <f>IF(N124="sníž. přenesená",J124,0)</f>
        <v>0</v>
      </c>
      <c r="BI124" s="202">
        <f>IF(N124="nulová",J124,0)</f>
        <v>0</v>
      </c>
      <c r="BJ124" s="17" t="s">
        <v>87</v>
      </c>
      <c r="BK124" s="202">
        <f>ROUND(I124*H124,2)</f>
        <v>0</v>
      </c>
      <c r="BL124" s="17" t="s">
        <v>119</v>
      </c>
      <c r="BM124" s="201" t="s">
        <v>136</v>
      </c>
    </row>
    <row r="125" s="2" customFormat="1">
      <c r="A125" s="38"/>
      <c r="B125" s="39"/>
      <c r="C125" s="40"/>
      <c r="D125" s="208" t="s">
        <v>129</v>
      </c>
      <c r="E125" s="40"/>
      <c r="F125" s="210" t="s">
        <v>137</v>
      </c>
      <c r="G125" s="40"/>
      <c r="H125" s="40"/>
      <c r="I125" s="205"/>
      <c r="J125" s="40"/>
      <c r="K125" s="40"/>
      <c r="L125" s="44"/>
      <c r="M125" s="206"/>
      <c r="N125" s="207"/>
      <c r="O125" s="91"/>
      <c r="P125" s="91"/>
      <c r="Q125" s="91"/>
      <c r="R125" s="91"/>
      <c r="S125" s="91"/>
      <c r="T125" s="92"/>
      <c r="U125" s="38"/>
      <c r="V125" s="38"/>
      <c r="W125" s="38"/>
      <c r="X125" s="38"/>
      <c r="Y125" s="38"/>
      <c r="Z125" s="38"/>
      <c r="AA125" s="38"/>
      <c r="AB125" s="38"/>
      <c r="AC125" s="38"/>
      <c r="AD125" s="38"/>
      <c r="AE125" s="38"/>
      <c r="AT125" s="17" t="s">
        <v>129</v>
      </c>
      <c r="AU125" s="17" t="s">
        <v>79</v>
      </c>
    </row>
    <row r="126" s="2" customFormat="1">
      <c r="A126" s="38"/>
      <c r="B126" s="39"/>
      <c r="C126" s="40"/>
      <c r="D126" s="203" t="s">
        <v>122</v>
      </c>
      <c r="E126" s="40"/>
      <c r="F126" s="204" t="s">
        <v>138</v>
      </c>
      <c r="G126" s="40"/>
      <c r="H126" s="40"/>
      <c r="I126" s="205"/>
      <c r="J126" s="40"/>
      <c r="K126" s="40"/>
      <c r="L126" s="44"/>
      <c r="M126" s="206"/>
      <c r="N126" s="207"/>
      <c r="O126" s="91"/>
      <c r="P126" s="91"/>
      <c r="Q126" s="91"/>
      <c r="R126" s="91"/>
      <c r="S126" s="91"/>
      <c r="T126" s="92"/>
      <c r="U126" s="38"/>
      <c r="V126" s="38"/>
      <c r="W126" s="38"/>
      <c r="X126" s="38"/>
      <c r="Y126" s="38"/>
      <c r="Z126" s="38"/>
      <c r="AA126" s="38"/>
      <c r="AB126" s="38"/>
      <c r="AC126" s="38"/>
      <c r="AD126" s="38"/>
      <c r="AE126" s="38"/>
      <c r="AT126" s="17" t="s">
        <v>122</v>
      </c>
      <c r="AU126" s="17" t="s">
        <v>79</v>
      </c>
    </row>
    <row r="127" s="2" customFormat="1">
      <c r="A127" s="38"/>
      <c r="B127" s="39"/>
      <c r="C127" s="40"/>
      <c r="D127" s="208" t="s">
        <v>124</v>
      </c>
      <c r="E127" s="40"/>
      <c r="F127" s="209" t="s">
        <v>139</v>
      </c>
      <c r="G127" s="40"/>
      <c r="H127" s="40"/>
      <c r="I127" s="205"/>
      <c r="J127" s="40"/>
      <c r="K127" s="40"/>
      <c r="L127" s="44"/>
      <c r="M127" s="206"/>
      <c r="N127" s="207"/>
      <c r="O127" s="91"/>
      <c r="P127" s="91"/>
      <c r="Q127" s="91"/>
      <c r="R127" s="91"/>
      <c r="S127" s="91"/>
      <c r="T127" s="92"/>
      <c r="U127" s="38"/>
      <c r="V127" s="38"/>
      <c r="W127" s="38"/>
      <c r="X127" s="38"/>
      <c r="Y127" s="38"/>
      <c r="Z127" s="38"/>
      <c r="AA127" s="38"/>
      <c r="AB127" s="38"/>
      <c r="AC127" s="38"/>
      <c r="AD127" s="38"/>
      <c r="AE127" s="38"/>
      <c r="AT127" s="17" t="s">
        <v>124</v>
      </c>
      <c r="AU127" s="17" t="s">
        <v>79</v>
      </c>
    </row>
    <row r="128" s="10" customFormat="1">
      <c r="A128" s="10"/>
      <c r="B128" s="211"/>
      <c r="C128" s="212"/>
      <c r="D128" s="208" t="s">
        <v>140</v>
      </c>
      <c r="E128" s="213" t="s">
        <v>1</v>
      </c>
      <c r="F128" s="214" t="s">
        <v>87</v>
      </c>
      <c r="G128" s="212"/>
      <c r="H128" s="215">
        <v>1</v>
      </c>
      <c r="I128" s="216"/>
      <c r="J128" s="212"/>
      <c r="K128" s="212"/>
      <c r="L128" s="217"/>
      <c r="M128" s="218"/>
      <c r="N128" s="219"/>
      <c r="O128" s="219"/>
      <c r="P128" s="219"/>
      <c r="Q128" s="219"/>
      <c r="R128" s="219"/>
      <c r="S128" s="219"/>
      <c r="T128" s="220"/>
      <c r="U128" s="10"/>
      <c r="V128" s="10"/>
      <c r="W128" s="10"/>
      <c r="X128" s="10"/>
      <c r="Y128" s="10"/>
      <c r="Z128" s="10"/>
      <c r="AA128" s="10"/>
      <c r="AB128" s="10"/>
      <c r="AC128" s="10"/>
      <c r="AD128" s="10"/>
      <c r="AE128" s="10"/>
      <c r="AT128" s="221" t="s">
        <v>140</v>
      </c>
      <c r="AU128" s="221" t="s">
        <v>79</v>
      </c>
      <c r="AV128" s="10" t="s">
        <v>89</v>
      </c>
      <c r="AW128" s="10" t="s">
        <v>36</v>
      </c>
      <c r="AX128" s="10" t="s">
        <v>87</v>
      </c>
      <c r="AY128" s="221" t="s">
        <v>120</v>
      </c>
    </row>
    <row r="129" s="2" customFormat="1" ht="16.5" customHeight="1">
      <c r="A129" s="38"/>
      <c r="B129" s="39"/>
      <c r="C129" s="190" t="s">
        <v>141</v>
      </c>
      <c r="D129" s="190" t="s">
        <v>114</v>
      </c>
      <c r="E129" s="191" t="s">
        <v>142</v>
      </c>
      <c r="F129" s="192" t="s">
        <v>143</v>
      </c>
      <c r="G129" s="193" t="s">
        <v>117</v>
      </c>
      <c r="H129" s="194">
        <v>1</v>
      </c>
      <c r="I129" s="195"/>
      <c r="J129" s="196">
        <f>ROUND(I129*H129,2)</f>
        <v>0</v>
      </c>
      <c r="K129" s="192" t="s">
        <v>118</v>
      </c>
      <c r="L129" s="44"/>
      <c r="M129" s="197" t="s">
        <v>1</v>
      </c>
      <c r="N129" s="198" t="s">
        <v>44</v>
      </c>
      <c r="O129" s="91"/>
      <c r="P129" s="199">
        <f>O129*H129</f>
        <v>0</v>
      </c>
      <c r="Q129" s="199">
        <v>0</v>
      </c>
      <c r="R129" s="199">
        <f>Q129*H129</f>
        <v>0</v>
      </c>
      <c r="S129" s="199">
        <v>0</v>
      </c>
      <c r="T129" s="200">
        <f>S129*H129</f>
        <v>0</v>
      </c>
      <c r="U129" s="38"/>
      <c r="V129" s="38"/>
      <c r="W129" s="38"/>
      <c r="X129" s="38"/>
      <c r="Y129" s="38"/>
      <c r="Z129" s="38"/>
      <c r="AA129" s="38"/>
      <c r="AB129" s="38"/>
      <c r="AC129" s="38"/>
      <c r="AD129" s="38"/>
      <c r="AE129" s="38"/>
      <c r="AR129" s="201" t="s">
        <v>119</v>
      </c>
      <c r="AT129" s="201" t="s">
        <v>114</v>
      </c>
      <c r="AU129" s="201" t="s">
        <v>79</v>
      </c>
      <c r="AY129" s="17" t="s">
        <v>120</v>
      </c>
      <c r="BE129" s="202">
        <f>IF(N129="základní",J129,0)</f>
        <v>0</v>
      </c>
      <c r="BF129" s="202">
        <f>IF(N129="snížená",J129,0)</f>
        <v>0</v>
      </c>
      <c r="BG129" s="202">
        <f>IF(N129="zákl. přenesená",J129,0)</f>
        <v>0</v>
      </c>
      <c r="BH129" s="202">
        <f>IF(N129="sníž. přenesená",J129,0)</f>
        <v>0</v>
      </c>
      <c r="BI129" s="202">
        <f>IF(N129="nulová",J129,0)</f>
        <v>0</v>
      </c>
      <c r="BJ129" s="17" t="s">
        <v>87</v>
      </c>
      <c r="BK129" s="202">
        <f>ROUND(I129*H129,2)</f>
        <v>0</v>
      </c>
      <c r="BL129" s="17" t="s">
        <v>119</v>
      </c>
      <c r="BM129" s="201" t="s">
        <v>144</v>
      </c>
    </row>
    <row r="130" s="2" customFormat="1">
      <c r="A130" s="38"/>
      <c r="B130" s="39"/>
      <c r="C130" s="40"/>
      <c r="D130" s="208" t="s">
        <v>129</v>
      </c>
      <c r="E130" s="40"/>
      <c r="F130" s="210" t="s">
        <v>145</v>
      </c>
      <c r="G130" s="40"/>
      <c r="H130" s="40"/>
      <c r="I130" s="205"/>
      <c r="J130" s="40"/>
      <c r="K130" s="40"/>
      <c r="L130" s="44"/>
      <c r="M130" s="206"/>
      <c r="N130" s="207"/>
      <c r="O130" s="91"/>
      <c r="P130" s="91"/>
      <c r="Q130" s="91"/>
      <c r="R130" s="91"/>
      <c r="S130" s="91"/>
      <c r="T130" s="92"/>
      <c r="U130" s="38"/>
      <c r="V130" s="38"/>
      <c r="W130" s="38"/>
      <c r="X130" s="38"/>
      <c r="Y130" s="38"/>
      <c r="Z130" s="38"/>
      <c r="AA130" s="38"/>
      <c r="AB130" s="38"/>
      <c r="AC130" s="38"/>
      <c r="AD130" s="38"/>
      <c r="AE130" s="38"/>
      <c r="AT130" s="17" t="s">
        <v>129</v>
      </c>
      <c r="AU130" s="17" t="s">
        <v>79</v>
      </c>
    </row>
    <row r="131" s="2" customFormat="1">
      <c r="A131" s="38"/>
      <c r="B131" s="39"/>
      <c r="C131" s="40"/>
      <c r="D131" s="203" t="s">
        <v>122</v>
      </c>
      <c r="E131" s="40"/>
      <c r="F131" s="204" t="s">
        <v>146</v>
      </c>
      <c r="G131" s="40"/>
      <c r="H131" s="40"/>
      <c r="I131" s="205"/>
      <c r="J131" s="40"/>
      <c r="K131" s="40"/>
      <c r="L131" s="44"/>
      <c r="M131" s="206"/>
      <c r="N131" s="207"/>
      <c r="O131" s="91"/>
      <c r="P131" s="91"/>
      <c r="Q131" s="91"/>
      <c r="R131" s="91"/>
      <c r="S131" s="91"/>
      <c r="T131" s="92"/>
      <c r="U131" s="38"/>
      <c r="V131" s="38"/>
      <c r="W131" s="38"/>
      <c r="X131" s="38"/>
      <c r="Y131" s="38"/>
      <c r="Z131" s="38"/>
      <c r="AA131" s="38"/>
      <c r="AB131" s="38"/>
      <c r="AC131" s="38"/>
      <c r="AD131" s="38"/>
      <c r="AE131" s="38"/>
      <c r="AT131" s="17" t="s">
        <v>122</v>
      </c>
      <c r="AU131" s="17" t="s">
        <v>79</v>
      </c>
    </row>
    <row r="132" s="2" customFormat="1">
      <c r="A132" s="38"/>
      <c r="B132" s="39"/>
      <c r="C132" s="40"/>
      <c r="D132" s="208" t="s">
        <v>124</v>
      </c>
      <c r="E132" s="40"/>
      <c r="F132" s="209" t="s">
        <v>147</v>
      </c>
      <c r="G132" s="40"/>
      <c r="H132" s="40"/>
      <c r="I132" s="205"/>
      <c r="J132" s="40"/>
      <c r="K132" s="40"/>
      <c r="L132" s="44"/>
      <c r="M132" s="206"/>
      <c r="N132" s="207"/>
      <c r="O132" s="91"/>
      <c r="P132" s="91"/>
      <c r="Q132" s="91"/>
      <c r="R132" s="91"/>
      <c r="S132" s="91"/>
      <c r="T132" s="92"/>
      <c r="U132" s="38"/>
      <c r="V132" s="38"/>
      <c r="W132" s="38"/>
      <c r="X132" s="38"/>
      <c r="Y132" s="38"/>
      <c r="Z132" s="38"/>
      <c r="AA132" s="38"/>
      <c r="AB132" s="38"/>
      <c r="AC132" s="38"/>
      <c r="AD132" s="38"/>
      <c r="AE132" s="38"/>
      <c r="AT132" s="17" t="s">
        <v>124</v>
      </c>
      <c r="AU132" s="17" t="s">
        <v>79</v>
      </c>
    </row>
    <row r="133" s="10" customFormat="1">
      <c r="A133" s="10"/>
      <c r="B133" s="211"/>
      <c r="C133" s="212"/>
      <c r="D133" s="208" t="s">
        <v>140</v>
      </c>
      <c r="E133" s="213" t="s">
        <v>1</v>
      </c>
      <c r="F133" s="214" t="s">
        <v>87</v>
      </c>
      <c r="G133" s="212"/>
      <c r="H133" s="215">
        <v>1</v>
      </c>
      <c r="I133" s="216"/>
      <c r="J133" s="212"/>
      <c r="K133" s="212"/>
      <c r="L133" s="217"/>
      <c r="M133" s="218"/>
      <c r="N133" s="219"/>
      <c r="O133" s="219"/>
      <c r="P133" s="219"/>
      <c r="Q133" s="219"/>
      <c r="R133" s="219"/>
      <c r="S133" s="219"/>
      <c r="T133" s="220"/>
      <c r="U133" s="10"/>
      <c r="V133" s="10"/>
      <c r="W133" s="10"/>
      <c r="X133" s="10"/>
      <c r="Y133" s="10"/>
      <c r="Z133" s="10"/>
      <c r="AA133" s="10"/>
      <c r="AB133" s="10"/>
      <c r="AC133" s="10"/>
      <c r="AD133" s="10"/>
      <c r="AE133" s="10"/>
      <c r="AT133" s="221" t="s">
        <v>140</v>
      </c>
      <c r="AU133" s="221" t="s">
        <v>79</v>
      </c>
      <c r="AV133" s="10" t="s">
        <v>89</v>
      </c>
      <c r="AW133" s="10" t="s">
        <v>36</v>
      </c>
      <c r="AX133" s="10" t="s">
        <v>87</v>
      </c>
      <c r="AY133" s="221" t="s">
        <v>120</v>
      </c>
    </row>
    <row r="134" s="2" customFormat="1" ht="16.5" customHeight="1">
      <c r="A134" s="38"/>
      <c r="B134" s="39"/>
      <c r="C134" s="190" t="s">
        <v>148</v>
      </c>
      <c r="D134" s="190" t="s">
        <v>114</v>
      </c>
      <c r="E134" s="191" t="s">
        <v>149</v>
      </c>
      <c r="F134" s="192" t="s">
        <v>150</v>
      </c>
      <c r="G134" s="193" t="s">
        <v>117</v>
      </c>
      <c r="H134" s="194">
        <v>1</v>
      </c>
      <c r="I134" s="195"/>
      <c r="J134" s="196">
        <f>ROUND(I134*H134,2)</f>
        <v>0</v>
      </c>
      <c r="K134" s="192" t="s">
        <v>118</v>
      </c>
      <c r="L134" s="44"/>
      <c r="M134" s="197" t="s">
        <v>1</v>
      </c>
      <c r="N134" s="198" t="s">
        <v>44</v>
      </c>
      <c r="O134" s="91"/>
      <c r="P134" s="199">
        <f>O134*H134</f>
        <v>0</v>
      </c>
      <c r="Q134" s="199">
        <v>0</v>
      </c>
      <c r="R134" s="199">
        <f>Q134*H134</f>
        <v>0</v>
      </c>
      <c r="S134" s="199">
        <v>0</v>
      </c>
      <c r="T134" s="200">
        <f>S134*H134</f>
        <v>0</v>
      </c>
      <c r="U134" s="38"/>
      <c r="V134" s="38"/>
      <c r="W134" s="38"/>
      <c r="X134" s="38"/>
      <c r="Y134" s="38"/>
      <c r="Z134" s="38"/>
      <c r="AA134" s="38"/>
      <c r="AB134" s="38"/>
      <c r="AC134" s="38"/>
      <c r="AD134" s="38"/>
      <c r="AE134" s="38"/>
      <c r="AR134" s="201" t="s">
        <v>119</v>
      </c>
      <c r="AT134" s="201" t="s">
        <v>114</v>
      </c>
      <c r="AU134" s="201" t="s">
        <v>79</v>
      </c>
      <c r="AY134" s="17" t="s">
        <v>120</v>
      </c>
      <c r="BE134" s="202">
        <f>IF(N134="základní",J134,0)</f>
        <v>0</v>
      </c>
      <c r="BF134" s="202">
        <f>IF(N134="snížená",J134,0)</f>
        <v>0</v>
      </c>
      <c r="BG134" s="202">
        <f>IF(N134="zákl. přenesená",J134,0)</f>
        <v>0</v>
      </c>
      <c r="BH134" s="202">
        <f>IF(N134="sníž. přenesená",J134,0)</f>
        <v>0</v>
      </c>
      <c r="BI134" s="202">
        <f>IF(N134="nulová",J134,0)</f>
        <v>0</v>
      </c>
      <c r="BJ134" s="17" t="s">
        <v>87</v>
      </c>
      <c r="BK134" s="202">
        <f>ROUND(I134*H134,2)</f>
        <v>0</v>
      </c>
      <c r="BL134" s="17" t="s">
        <v>119</v>
      </c>
      <c r="BM134" s="201" t="s">
        <v>151</v>
      </c>
    </row>
    <row r="135" s="2" customFormat="1">
      <c r="A135" s="38"/>
      <c r="B135" s="39"/>
      <c r="C135" s="40"/>
      <c r="D135" s="208" t="s">
        <v>129</v>
      </c>
      <c r="E135" s="40"/>
      <c r="F135" s="210" t="s">
        <v>150</v>
      </c>
      <c r="G135" s="40"/>
      <c r="H135" s="40"/>
      <c r="I135" s="205"/>
      <c r="J135" s="40"/>
      <c r="K135" s="40"/>
      <c r="L135" s="44"/>
      <c r="M135" s="206"/>
      <c r="N135" s="207"/>
      <c r="O135" s="91"/>
      <c r="P135" s="91"/>
      <c r="Q135" s="91"/>
      <c r="R135" s="91"/>
      <c r="S135" s="91"/>
      <c r="T135" s="92"/>
      <c r="U135" s="38"/>
      <c r="V135" s="38"/>
      <c r="W135" s="38"/>
      <c r="X135" s="38"/>
      <c r="Y135" s="38"/>
      <c r="Z135" s="38"/>
      <c r="AA135" s="38"/>
      <c r="AB135" s="38"/>
      <c r="AC135" s="38"/>
      <c r="AD135" s="38"/>
      <c r="AE135" s="38"/>
      <c r="AT135" s="17" t="s">
        <v>129</v>
      </c>
      <c r="AU135" s="17" t="s">
        <v>79</v>
      </c>
    </row>
    <row r="136" s="2" customFormat="1">
      <c r="A136" s="38"/>
      <c r="B136" s="39"/>
      <c r="C136" s="40"/>
      <c r="D136" s="203" t="s">
        <v>122</v>
      </c>
      <c r="E136" s="40"/>
      <c r="F136" s="204" t="s">
        <v>152</v>
      </c>
      <c r="G136" s="40"/>
      <c r="H136" s="40"/>
      <c r="I136" s="205"/>
      <c r="J136" s="40"/>
      <c r="K136" s="40"/>
      <c r="L136" s="44"/>
      <c r="M136" s="206"/>
      <c r="N136" s="207"/>
      <c r="O136" s="91"/>
      <c r="P136" s="91"/>
      <c r="Q136" s="91"/>
      <c r="R136" s="91"/>
      <c r="S136" s="91"/>
      <c r="T136" s="92"/>
      <c r="U136" s="38"/>
      <c r="V136" s="38"/>
      <c r="W136" s="38"/>
      <c r="X136" s="38"/>
      <c r="Y136" s="38"/>
      <c r="Z136" s="38"/>
      <c r="AA136" s="38"/>
      <c r="AB136" s="38"/>
      <c r="AC136" s="38"/>
      <c r="AD136" s="38"/>
      <c r="AE136" s="38"/>
      <c r="AT136" s="17" t="s">
        <v>122</v>
      </c>
      <c r="AU136" s="17" t="s">
        <v>79</v>
      </c>
    </row>
    <row r="137" s="2" customFormat="1">
      <c r="A137" s="38"/>
      <c r="B137" s="39"/>
      <c r="C137" s="40"/>
      <c r="D137" s="208" t="s">
        <v>124</v>
      </c>
      <c r="E137" s="40"/>
      <c r="F137" s="209" t="s">
        <v>153</v>
      </c>
      <c r="G137" s="40"/>
      <c r="H137" s="40"/>
      <c r="I137" s="205"/>
      <c r="J137" s="40"/>
      <c r="K137" s="40"/>
      <c r="L137" s="44"/>
      <c r="M137" s="206"/>
      <c r="N137" s="207"/>
      <c r="O137" s="91"/>
      <c r="P137" s="91"/>
      <c r="Q137" s="91"/>
      <c r="R137" s="91"/>
      <c r="S137" s="91"/>
      <c r="T137" s="92"/>
      <c r="U137" s="38"/>
      <c r="V137" s="38"/>
      <c r="W137" s="38"/>
      <c r="X137" s="38"/>
      <c r="Y137" s="38"/>
      <c r="Z137" s="38"/>
      <c r="AA137" s="38"/>
      <c r="AB137" s="38"/>
      <c r="AC137" s="38"/>
      <c r="AD137" s="38"/>
      <c r="AE137" s="38"/>
      <c r="AT137" s="17" t="s">
        <v>124</v>
      </c>
      <c r="AU137" s="17" t="s">
        <v>79</v>
      </c>
    </row>
    <row r="138" s="10" customFormat="1">
      <c r="A138" s="10"/>
      <c r="B138" s="211"/>
      <c r="C138" s="212"/>
      <c r="D138" s="208" t="s">
        <v>140</v>
      </c>
      <c r="E138" s="213" t="s">
        <v>1</v>
      </c>
      <c r="F138" s="214" t="s">
        <v>87</v>
      </c>
      <c r="G138" s="212"/>
      <c r="H138" s="215">
        <v>1</v>
      </c>
      <c r="I138" s="216"/>
      <c r="J138" s="212"/>
      <c r="K138" s="212"/>
      <c r="L138" s="217"/>
      <c r="M138" s="218"/>
      <c r="N138" s="219"/>
      <c r="O138" s="219"/>
      <c r="P138" s="219"/>
      <c r="Q138" s="219"/>
      <c r="R138" s="219"/>
      <c r="S138" s="219"/>
      <c r="T138" s="220"/>
      <c r="U138" s="10"/>
      <c r="V138" s="10"/>
      <c r="W138" s="10"/>
      <c r="X138" s="10"/>
      <c r="Y138" s="10"/>
      <c r="Z138" s="10"/>
      <c r="AA138" s="10"/>
      <c r="AB138" s="10"/>
      <c r="AC138" s="10"/>
      <c r="AD138" s="10"/>
      <c r="AE138" s="10"/>
      <c r="AT138" s="221" t="s">
        <v>140</v>
      </c>
      <c r="AU138" s="221" t="s">
        <v>79</v>
      </c>
      <c r="AV138" s="10" t="s">
        <v>89</v>
      </c>
      <c r="AW138" s="10" t="s">
        <v>36</v>
      </c>
      <c r="AX138" s="10" t="s">
        <v>87</v>
      </c>
      <c r="AY138" s="221" t="s">
        <v>120</v>
      </c>
    </row>
    <row r="139" s="2" customFormat="1" ht="16.5" customHeight="1">
      <c r="A139" s="38"/>
      <c r="B139" s="39"/>
      <c r="C139" s="190" t="s">
        <v>154</v>
      </c>
      <c r="D139" s="190" t="s">
        <v>114</v>
      </c>
      <c r="E139" s="191" t="s">
        <v>155</v>
      </c>
      <c r="F139" s="192" t="s">
        <v>156</v>
      </c>
      <c r="G139" s="193" t="s">
        <v>117</v>
      </c>
      <c r="H139" s="194">
        <v>1</v>
      </c>
      <c r="I139" s="195"/>
      <c r="J139" s="196">
        <f>ROUND(I139*H139,2)</f>
        <v>0</v>
      </c>
      <c r="K139" s="192" t="s">
        <v>118</v>
      </c>
      <c r="L139" s="44"/>
      <c r="M139" s="197" t="s">
        <v>1</v>
      </c>
      <c r="N139" s="198" t="s">
        <v>44</v>
      </c>
      <c r="O139" s="91"/>
      <c r="P139" s="199">
        <f>O139*H139</f>
        <v>0</v>
      </c>
      <c r="Q139" s="199">
        <v>0</v>
      </c>
      <c r="R139" s="199">
        <f>Q139*H139</f>
        <v>0</v>
      </c>
      <c r="S139" s="199">
        <v>0</v>
      </c>
      <c r="T139" s="200">
        <f>S139*H139</f>
        <v>0</v>
      </c>
      <c r="U139" s="38"/>
      <c r="V139" s="38"/>
      <c r="W139" s="38"/>
      <c r="X139" s="38"/>
      <c r="Y139" s="38"/>
      <c r="Z139" s="38"/>
      <c r="AA139" s="38"/>
      <c r="AB139" s="38"/>
      <c r="AC139" s="38"/>
      <c r="AD139" s="38"/>
      <c r="AE139" s="38"/>
      <c r="AR139" s="201" t="s">
        <v>119</v>
      </c>
      <c r="AT139" s="201" t="s">
        <v>114</v>
      </c>
      <c r="AU139" s="201" t="s">
        <v>79</v>
      </c>
      <c r="AY139" s="17" t="s">
        <v>120</v>
      </c>
      <c r="BE139" s="202">
        <f>IF(N139="základní",J139,0)</f>
        <v>0</v>
      </c>
      <c r="BF139" s="202">
        <f>IF(N139="snížená",J139,0)</f>
        <v>0</v>
      </c>
      <c r="BG139" s="202">
        <f>IF(N139="zákl. přenesená",J139,0)</f>
        <v>0</v>
      </c>
      <c r="BH139" s="202">
        <f>IF(N139="sníž. přenesená",J139,0)</f>
        <v>0</v>
      </c>
      <c r="BI139" s="202">
        <f>IF(N139="nulová",J139,0)</f>
        <v>0</v>
      </c>
      <c r="BJ139" s="17" t="s">
        <v>87</v>
      </c>
      <c r="BK139" s="202">
        <f>ROUND(I139*H139,2)</f>
        <v>0</v>
      </c>
      <c r="BL139" s="17" t="s">
        <v>119</v>
      </c>
      <c r="BM139" s="201" t="s">
        <v>157</v>
      </c>
    </row>
    <row r="140" s="2" customFormat="1">
      <c r="A140" s="38"/>
      <c r="B140" s="39"/>
      <c r="C140" s="40"/>
      <c r="D140" s="208" t="s">
        <v>129</v>
      </c>
      <c r="E140" s="40"/>
      <c r="F140" s="210" t="s">
        <v>158</v>
      </c>
      <c r="G140" s="40"/>
      <c r="H140" s="40"/>
      <c r="I140" s="205"/>
      <c r="J140" s="40"/>
      <c r="K140" s="40"/>
      <c r="L140" s="44"/>
      <c r="M140" s="206"/>
      <c r="N140" s="207"/>
      <c r="O140" s="91"/>
      <c r="P140" s="91"/>
      <c r="Q140" s="91"/>
      <c r="R140" s="91"/>
      <c r="S140" s="91"/>
      <c r="T140" s="92"/>
      <c r="U140" s="38"/>
      <c r="V140" s="38"/>
      <c r="W140" s="38"/>
      <c r="X140" s="38"/>
      <c r="Y140" s="38"/>
      <c r="Z140" s="38"/>
      <c r="AA140" s="38"/>
      <c r="AB140" s="38"/>
      <c r="AC140" s="38"/>
      <c r="AD140" s="38"/>
      <c r="AE140" s="38"/>
      <c r="AT140" s="17" t="s">
        <v>129</v>
      </c>
      <c r="AU140" s="17" t="s">
        <v>79</v>
      </c>
    </row>
    <row r="141" s="2" customFormat="1">
      <c r="A141" s="38"/>
      <c r="B141" s="39"/>
      <c r="C141" s="40"/>
      <c r="D141" s="203" t="s">
        <v>122</v>
      </c>
      <c r="E141" s="40"/>
      <c r="F141" s="204" t="s">
        <v>159</v>
      </c>
      <c r="G141" s="40"/>
      <c r="H141" s="40"/>
      <c r="I141" s="205"/>
      <c r="J141" s="40"/>
      <c r="K141" s="40"/>
      <c r="L141" s="44"/>
      <c r="M141" s="206"/>
      <c r="N141" s="207"/>
      <c r="O141" s="91"/>
      <c r="P141" s="91"/>
      <c r="Q141" s="91"/>
      <c r="R141" s="91"/>
      <c r="S141" s="91"/>
      <c r="T141" s="92"/>
      <c r="U141" s="38"/>
      <c r="V141" s="38"/>
      <c r="W141" s="38"/>
      <c r="X141" s="38"/>
      <c r="Y141" s="38"/>
      <c r="Z141" s="38"/>
      <c r="AA141" s="38"/>
      <c r="AB141" s="38"/>
      <c r="AC141" s="38"/>
      <c r="AD141" s="38"/>
      <c r="AE141" s="38"/>
      <c r="AT141" s="17" t="s">
        <v>122</v>
      </c>
      <c r="AU141" s="17" t="s">
        <v>79</v>
      </c>
    </row>
    <row r="142" s="2" customFormat="1">
      <c r="A142" s="38"/>
      <c r="B142" s="39"/>
      <c r="C142" s="40"/>
      <c r="D142" s="208" t="s">
        <v>124</v>
      </c>
      <c r="E142" s="40"/>
      <c r="F142" s="209" t="s">
        <v>160</v>
      </c>
      <c r="G142" s="40"/>
      <c r="H142" s="40"/>
      <c r="I142" s="205"/>
      <c r="J142" s="40"/>
      <c r="K142" s="40"/>
      <c r="L142" s="44"/>
      <c r="M142" s="206"/>
      <c r="N142" s="207"/>
      <c r="O142" s="91"/>
      <c r="P142" s="91"/>
      <c r="Q142" s="91"/>
      <c r="R142" s="91"/>
      <c r="S142" s="91"/>
      <c r="T142" s="92"/>
      <c r="U142" s="38"/>
      <c r="V142" s="38"/>
      <c r="W142" s="38"/>
      <c r="X142" s="38"/>
      <c r="Y142" s="38"/>
      <c r="Z142" s="38"/>
      <c r="AA142" s="38"/>
      <c r="AB142" s="38"/>
      <c r="AC142" s="38"/>
      <c r="AD142" s="38"/>
      <c r="AE142" s="38"/>
      <c r="AT142" s="17" t="s">
        <v>124</v>
      </c>
      <c r="AU142" s="17" t="s">
        <v>79</v>
      </c>
    </row>
    <row r="143" s="2" customFormat="1" ht="16.5" customHeight="1">
      <c r="A143" s="38"/>
      <c r="B143" s="39"/>
      <c r="C143" s="190" t="s">
        <v>161</v>
      </c>
      <c r="D143" s="190" t="s">
        <v>114</v>
      </c>
      <c r="E143" s="191" t="s">
        <v>162</v>
      </c>
      <c r="F143" s="192" t="s">
        <v>163</v>
      </c>
      <c r="G143" s="193" t="s">
        <v>117</v>
      </c>
      <c r="H143" s="194">
        <v>1</v>
      </c>
      <c r="I143" s="195"/>
      <c r="J143" s="196">
        <f>ROUND(I143*H143,2)</f>
        <v>0</v>
      </c>
      <c r="K143" s="192" t="s">
        <v>118</v>
      </c>
      <c r="L143" s="44"/>
      <c r="M143" s="197" t="s">
        <v>1</v>
      </c>
      <c r="N143" s="198" t="s">
        <v>44</v>
      </c>
      <c r="O143" s="91"/>
      <c r="P143" s="199">
        <f>O143*H143</f>
        <v>0</v>
      </c>
      <c r="Q143" s="199">
        <v>0</v>
      </c>
      <c r="R143" s="199">
        <f>Q143*H143</f>
        <v>0</v>
      </c>
      <c r="S143" s="199">
        <v>0</v>
      </c>
      <c r="T143" s="200">
        <f>S143*H143</f>
        <v>0</v>
      </c>
      <c r="U143" s="38"/>
      <c r="V143" s="38"/>
      <c r="W143" s="38"/>
      <c r="X143" s="38"/>
      <c r="Y143" s="38"/>
      <c r="Z143" s="38"/>
      <c r="AA143" s="38"/>
      <c r="AB143" s="38"/>
      <c r="AC143" s="38"/>
      <c r="AD143" s="38"/>
      <c r="AE143" s="38"/>
      <c r="AR143" s="201" t="s">
        <v>119</v>
      </c>
      <c r="AT143" s="201" t="s">
        <v>114</v>
      </c>
      <c r="AU143" s="201" t="s">
        <v>79</v>
      </c>
      <c r="AY143" s="17" t="s">
        <v>120</v>
      </c>
      <c r="BE143" s="202">
        <f>IF(N143="základní",J143,0)</f>
        <v>0</v>
      </c>
      <c r="BF143" s="202">
        <f>IF(N143="snížená",J143,0)</f>
        <v>0</v>
      </c>
      <c r="BG143" s="202">
        <f>IF(N143="zákl. přenesená",J143,0)</f>
        <v>0</v>
      </c>
      <c r="BH143" s="202">
        <f>IF(N143="sníž. přenesená",J143,0)</f>
        <v>0</v>
      </c>
      <c r="BI143" s="202">
        <f>IF(N143="nulová",J143,0)</f>
        <v>0</v>
      </c>
      <c r="BJ143" s="17" t="s">
        <v>87</v>
      </c>
      <c r="BK143" s="202">
        <f>ROUND(I143*H143,2)</f>
        <v>0</v>
      </c>
      <c r="BL143" s="17" t="s">
        <v>119</v>
      </c>
      <c r="BM143" s="201" t="s">
        <v>164</v>
      </c>
    </row>
    <row r="144" s="2" customFormat="1">
      <c r="A144" s="38"/>
      <c r="B144" s="39"/>
      <c r="C144" s="40"/>
      <c r="D144" s="203" t="s">
        <v>122</v>
      </c>
      <c r="E144" s="40"/>
      <c r="F144" s="204" t="s">
        <v>165</v>
      </c>
      <c r="G144" s="40"/>
      <c r="H144" s="40"/>
      <c r="I144" s="205"/>
      <c r="J144" s="40"/>
      <c r="K144" s="40"/>
      <c r="L144" s="44"/>
      <c r="M144" s="206"/>
      <c r="N144" s="207"/>
      <c r="O144" s="91"/>
      <c r="P144" s="91"/>
      <c r="Q144" s="91"/>
      <c r="R144" s="91"/>
      <c r="S144" s="91"/>
      <c r="T144" s="92"/>
      <c r="U144" s="38"/>
      <c r="V144" s="38"/>
      <c r="W144" s="38"/>
      <c r="X144" s="38"/>
      <c r="Y144" s="38"/>
      <c r="Z144" s="38"/>
      <c r="AA144" s="38"/>
      <c r="AB144" s="38"/>
      <c r="AC144" s="38"/>
      <c r="AD144" s="38"/>
      <c r="AE144" s="38"/>
      <c r="AT144" s="17" t="s">
        <v>122</v>
      </c>
      <c r="AU144" s="17" t="s">
        <v>79</v>
      </c>
    </row>
    <row r="145" s="2" customFormat="1">
      <c r="A145" s="38"/>
      <c r="B145" s="39"/>
      <c r="C145" s="40"/>
      <c r="D145" s="208" t="s">
        <v>124</v>
      </c>
      <c r="E145" s="40"/>
      <c r="F145" s="209" t="s">
        <v>166</v>
      </c>
      <c r="G145" s="40"/>
      <c r="H145" s="40"/>
      <c r="I145" s="205"/>
      <c r="J145" s="40"/>
      <c r="K145" s="40"/>
      <c r="L145" s="44"/>
      <c r="M145" s="206"/>
      <c r="N145" s="207"/>
      <c r="O145" s="91"/>
      <c r="P145" s="91"/>
      <c r="Q145" s="91"/>
      <c r="R145" s="91"/>
      <c r="S145" s="91"/>
      <c r="T145" s="92"/>
      <c r="U145" s="38"/>
      <c r="V145" s="38"/>
      <c r="W145" s="38"/>
      <c r="X145" s="38"/>
      <c r="Y145" s="38"/>
      <c r="Z145" s="38"/>
      <c r="AA145" s="38"/>
      <c r="AB145" s="38"/>
      <c r="AC145" s="38"/>
      <c r="AD145" s="38"/>
      <c r="AE145" s="38"/>
      <c r="AT145" s="17" t="s">
        <v>124</v>
      </c>
      <c r="AU145" s="17" t="s">
        <v>79</v>
      </c>
    </row>
    <row r="146" s="2" customFormat="1" ht="44.25" customHeight="1">
      <c r="A146" s="38"/>
      <c r="B146" s="39"/>
      <c r="C146" s="190" t="s">
        <v>167</v>
      </c>
      <c r="D146" s="190" t="s">
        <v>114</v>
      </c>
      <c r="E146" s="191" t="s">
        <v>168</v>
      </c>
      <c r="F146" s="192" t="s">
        <v>169</v>
      </c>
      <c r="G146" s="193" t="s">
        <v>117</v>
      </c>
      <c r="H146" s="194">
        <v>1</v>
      </c>
      <c r="I146" s="195"/>
      <c r="J146" s="196">
        <f>ROUND(I146*H146,2)</f>
        <v>0</v>
      </c>
      <c r="K146" s="192" t="s">
        <v>118</v>
      </c>
      <c r="L146" s="44"/>
      <c r="M146" s="197" t="s">
        <v>1</v>
      </c>
      <c r="N146" s="198" t="s">
        <v>44</v>
      </c>
      <c r="O146" s="91"/>
      <c r="P146" s="199">
        <f>O146*H146</f>
        <v>0</v>
      </c>
      <c r="Q146" s="199">
        <v>0</v>
      </c>
      <c r="R146" s="199">
        <f>Q146*H146</f>
        <v>0</v>
      </c>
      <c r="S146" s="199">
        <v>0</v>
      </c>
      <c r="T146" s="200">
        <f>S146*H146</f>
        <v>0</v>
      </c>
      <c r="U146" s="38"/>
      <c r="V146" s="38"/>
      <c r="W146" s="38"/>
      <c r="X146" s="38"/>
      <c r="Y146" s="38"/>
      <c r="Z146" s="38"/>
      <c r="AA146" s="38"/>
      <c r="AB146" s="38"/>
      <c r="AC146" s="38"/>
      <c r="AD146" s="38"/>
      <c r="AE146" s="38"/>
      <c r="AR146" s="201" t="s">
        <v>119</v>
      </c>
      <c r="AT146" s="201" t="s">
        <v>114</v>
      </c>
      <c r="AU146" s="201" t="s">
        <v>79</v>
      </c>
      <c r="AY146" s="17" t="s">
        <v>120</v>
      </c>
      <c r="BE146" s="202">
        <f>IF(N146="základní",J146,0)</f>
        <v>0</v>
      </c>
      <c r="BF146" s="202">
        <f>IF(N146="snížená",J146,0)</f>
        <v>0</v>
      </c>
      <c r="BG146" s="202">
        <f>IF(N146="zákl. přenesená",J146,0)</f>
        <v>0</v>
      </c>
      <c r="BH146" s="202">
        <f>IF(N146="sníž. přenesená",J146,0)</f>
        <v>0</v>
      </c>
      <c r="BI146" s="202">
        <f>IF(N146="nulová",J146,0)</f>
        <v>0</v>
      </c>
      <c r="BJ146" s="17" t="s">
        <v>87</v>
      </c>
      <c r="BK146" s="202">
        <f>ROUND(I146*H146,2)</f>
        <v>0</v>
      </c>
      <c r="BL146" s="17" t="s">
        <v>119</v>
      </c>
      <c r="BM146" s="201" t="s">
        <v>170</v>
      </c>
    </row>
    <row r="147" s="2" customFormat="1">
      <c r="A147" s="38"/>
      <c r="B147" s="39"/>
      <c r="C147" s="40"/>
      <c r="D147" s="208" t="s">
        <v>129</v>
      </c>
      <c r="E147" s="40"/>
      <c r="F147" s="210" t="s">
        <v>171</v>
      </c>
      <c r="G147" s="40"/>
      <c r="H147" s="40"/>
      <c r="I147" s="205"/>
      <c r="J147" s="40"/>
      <c r="K147" s="40"/>
      <c r="L147" s="44"/>
      <c r="M147" s="206"/>
      <c r="N147" s="207"/>
      <c r="O147" s="91"/>
      <c r="P147" s="91"/>
      <c r="Q147" s="91"/>
      <c r="R147" s="91"/>
      <c r="S147" s="91"/>
      <c r="T147" s="92"/>
      <c r="U147" s="38"/>
      <c r="V147" s="38"/>
      <c r="W147" s="38"/>
      <c r="X147" s="38"/>
      <c r="Y147" s="38"/>
      <c r="Z147" s="38"/>
      <c r="AA147" s="38"/>
      <c r="AB147" s="38"/>
      <c r="AC147" s="38"/>
      <c r="AD147" s="38"/>
      <c r="AE147" s="38"/>
      <c r="AT147" s="17" t="s">
        <v>129</v>
      </c>
      <c r="AU147" s="17" t="s">
        <v>79</v>
      </c>
    </row>
    <row r="148" s="2" customFormat="1">
      <c r="A148" s="38"/>
      <c r="B148" s="39"/>
      <c r="C148" s="40"/>
      <c r="D148" s="203" t="s">
        <v>122</v>
      </c>
      <c r="E148" s="40"/>
      <c r="F148" s="204" t="s">
        <v>172</v>
      </c>
      <c r="G148" s="40"/>
      <c r="H148" s="40"/>
      <c r="I148" s="205"/>
      <c r="J148" s="40"/>
      <c r="K148" s="40"/>
      <c r="L148" s="44"/>
      <c r="M148" s="206"/>
      <c r="N148" s="207"/>
      <c r="O148" s="91"/>
      <c r="P148" s="91"/>
      <c r="Q148" s="91"/>
      <c r="R148" s="91"/>
      <c r="S148" s="91"/>
      <c r="T148" s="92"/>
      <c r="U148" s="38"/>
      <c r="V148" s="38"/>
      <c r="W148" s="38"/>
      <c r="X148" s="38"/>
      <c r="Y148" s="38"/>
      <c r="Z148" s="38"/>
      <c r="AA148" s="38"/>
      <c r="AB148" s="38"/>
      <c r="AC148" s="38"/>
      <c r="AD148" s="38"/>
      <c r="AE148" s="38"/>
      <c r="AT148" s="17" t="s">
        <v>122</v>
      </c>
      <c r="AU148" s="17" t="s">
        <v>79</v>
      </c>
    </row>
    <row r="149" s="2" customFormat="1" ht="16.5" customHeight="1">
      <c r="A149" s="38"/>
      <c r="B149" s="39"/>
      <c r="C149" s="190" t="s">
        <v>173</v>
      </c>
      <c r="D149" s="190" t="s">
        <v>114</v>
      </c>
      <c r="E149" s="191" t="s">
        <v>174</v>
      </c>
      <c r="F149" s="192" t="s">
        <v>175</v>
      </c>
      <c r="G149" s="193" t="s">
        <v>117</v>
      </c>
      <c r="H149" s="194">
        <v>1</v>
      </c>
      <c r="I149" s="195"/>
      <c r="J149" s="196">
        <f>ROUND(I149*H149,2)</f>
        <v>0</v>
      </c>
      <c r="K149" s="192" t="s">
        <v>118</v>
      </c>
      <c r="L149" s="44"/>
      <c r="M149" s="197" t="s">
        <v>1</v>
      </c>
      <c r="N149" s="198" t="s">
        <v>44</v>
      </c>
      <c r="O149" s="91"/>
      <c r="P149" s="199">
        <f>O149*H149</f>
        <v>0</v>
      </c>
      <c r="Q149" s="199">
        <v>0</v>
      </c>
      <c r="R149" s="199">
        <f>Q149*H149</f>
        <v>0</v>
      </c>
      <c r="S149" s="199">
        <v>0</v>
      </c>
      <c r="T149" s="200">
        <f>S149*H149</f>
        <v>0</v>
      </c>
      <c r="U149" s="38"/>
      <c r="V149" s="38"/>
      <c r="W149" s="38"/>
      <c r="X149" s="38"/>
      <c r="Y149" s="38"/>
      <c r="Z149" s="38"/>
      <c r="AA149" s="38"/>
      <c r="AB149" s="38"/>
      <c r="AC149" s="38"/>
      <c r="AD149" s="38"/>
      <c r="AE149" s="38"/>
      <c r="AR149" s="201" t="s">
        <v>119</v>
      </c>
      <c r="AT149" s="201" t="s">
        <v>114</v>
      </c>
      <c r="AU149" s="201" t="s">
        <v>79</v>
      </c>
      <c r="AY149" s="17" t="s">
        <v>120</v>
      </c>
      <c r="BE149" s="202">
        <f>IF(N149="základní",J149,0)</f>
        <v>0</v>
      </c>
      <c r="BF149" s="202">
        <f>IF(N149="snížená",J149,0)</f>
        <v>0</v>
      </c>
      <c r="BG149" s="202">
        <f>IF(N149="zákl. přenesená",J149,0)</f>
        <v>0</v>
      </c>
      <c r="BH149" s="202">
        <f>IF(N149="sníž. přenesená",J149,0)</f>
        <v>0</v>
      </c>
      <c r="BI149" s="202">
        <f>IF(N149="nulová",J149,0)</f>
        <v>0</v>
      </c>
      <c r="BJ149" s="17" t="s">
        <v>87</v>
      </c>
      <c r="BK149" s="202">
        <f>ROUND(I149*H149,2)</f>
        <v>0</v>
      </c>
      <c r="BL149" s="17" t="s">
        <v>119</v>
      </c>
      <c r="BM149" s="201" t="s">
        <v>176</v>
      </c>
    </row>
    <row r="150" s="2" customFormat="1">
      <c r="A150" s="38"/>
      <c r="B150" s="39"/>
      <c r="C150" s="40"/>
      <c r="D150" s="208" t="s">
        <v>129</v>
      </c>
      <c r="E150" s="40"/>
      <c r="F150" s="210" t="s">
        <v>177</v>
      </c>
      <c r="G150" s="40"/>
      <c r="H150" s="40"/>
      <c r="I150" s="205"/>
      <c r="J150" s="40"/>
      <c r="K150" s="40"/>
      <c r="L150" s="44"/>
      <c r="M150" s="206"/>
      <c r="N150" s="207"/>
      <c r="O150" s="91"/>
      <c r="P150" s="91"/>
      <c r="Q150" s="91"/>
      <c r="R150" s="91"/>
      <c r="S150" s="91"/>
      <c r="T150" s="92"/>
      <c r="U150" s="38"/>
      <c r="V150" s="38"/>
      <c r="W150" s="38"/>
      <c r="X150" s="38"/>
      <c r="Y150" s="38"/>
      <c r="Z150" s="38"/>
      <c r="AA150" s="38"/>
      <c r="AB150" s="38"/>
      <c r="AC150" s="38"/>
      <c r="AD150" s="38"/>
      <c r="AE150" s="38"/>
      <c r="AT150" s="17" t="s">
        <v>129</v>
      </c>
      <c r="AU150" s="17" t="s">
        <v>79</v>
      </c>
    </row>
    <row r="151" s="2" customFormat="1">
      <c r="A151" s="38"/>
      <c r="B151" s="39"/>
      <c r="C151" s="40"/>
      <c r="D151" s="203" t="s">
        <v>122</v>
      </c>
      <c r="E151" s="40"/>
      <c r="F151" s="204" t="s">
        <v>178</v>
      </c>
      <c r="G151" s="40"/>
      <c r="H151" s="40"/>
      <c r="I151" s="205"/>
      <c r="J151" s="40"/>
      <c r="K151" s="40"/>
      <c r="L151" s="44"/>
      <c r="M151" s="206"/>
      <c r="N151" s="207"/>
      <c r="O151" s="91"/>
      <c r="P151" s="91"/>
      <c r="Q151" s="91"/>
      <c r="R151" s="91"/>
      <c r="S151" s="91"/>
      <c r="T151" s="92"/>
      <c r="U151" s="38"/>
      <c r="V151" s="38"/>
      <c r="W151" s="38"/>
      <c r="X151" s="38"/>
      <c r="Y151" s="38"/>
      <c r="Z151" s="38"/>
      <c r="AA151" s="38"/>
      <c r="AB151" s="38"/>
      <c r="AC151" s="38"/>
      <c r="AD151" s="38"/>
      <c r="AE151" s="38"/>
      <c r="AT151" s="17" t="s">
        <v>122</v>
      </c>
      <c r="AU151" s="17" t="s">
        <v>79</v>
      </c>
    </row>
    <row r="152" s="2" customFormat="1">
      <c r="A152" s="38"/>
      <c r="B152" s="39"/>
      <c r="C152" s="40"/>
      <c r="D152" s="208" t="s">
        <v>124</v>
      </c>
      <c r="E152" s="40"/>
      <c r="F152" s="209" t="s">
        <v>179</v>
      </c>
      <c r="G152" s="40"/>
      <c r="H152" s="40"/>
      <c r="I152" s="205"/>
      <c r="J152" s="40"/>
      <c r="K152" s="40"/>
      <c r="L152" s="44"/>
      <c r="M152" s="206"/>
      <c r="N152" s="207"/>
      <c r="O152" s="91"/>
      <c r="P152" s="91"/>
      <c r="Q152" s="91"/>
      <c r="R152" s="91"/>
      <c r="S152" s="91"/>
      <c r="T152" s="92"/>
      <c r="U152" s="38"/>
      <c r="V152" s="38"/>
      <c r="W152" s="38"/>
      <c r="X152" s="38"/>
      <c r="Y152" s="38"/>
      <c r="Z152" s="38"/>
      <c r="AA152" s="38"/>
      <c r="AB152" s="38"/>
      <c r="AC152" s="38"/>
      <c r="AD152" s="38"/>
      <c r="AE152" s="38"/>
      <c r="AT152" s="17" t="s">
        <v>124</v>
      </c>
      <c r="AU152" s="17" t="s">
        <v>79</v>
      </c>
    </row>
    <row r="153" s="2" customFormat="1" ht="37.8" customHeight="1">
      <c r="A153" s="38"/>
      <c r="B153" s="39"/>
      <c r="C153" s="190" t="s">
        <v>180</v>
      </c>
      <c r="D153" s="190" t="s">
        <v>114</v>
      </c>
      <c r="E153" s="191" t="s">
        <v>181</v>
      </c>
      <c r="F153" s="192" t="s">
        <v>182</v>
      </c>
      <c r="G153" s="193" t="s">
        <v>117</v>
      </c>
      <c r="H153" s="194">
        <v>1</v>
      </c>
      <c r="I153" s="195"/>
      <c r="J153" s="196">
        <f>ROUND(I153*H153,2)</f>
        <v>0</v>
      </c>
      <c r="K153" s="192" t="s">
        <v>118</v>
      </c>
      <c r="L153" s="44"/>
      <c r="M153" s="197" t="s">
        <v>1</v>
      </c>
      <c r="N153" s="198" t="s">
        <v>44</v>
      </c>
      <c r="O153" s="91"/>
      <c r="P153" s="199">
        <f>O153*H153</f>
        <v>0</v>
      </c>
      <c r="Q153" s="199">
        <v>0</v>
      </c>
      <c r="R153" s="199">
        <f>Q153*H153</f>
        <v>0</v>
      </c>
      <c r="S153" s="199">
        <v>0</v>
      </c>
      <c r="T153" s="200">
        <f>S153*H153</f>
        <v>0</v>
      </c>
      <c r="U153" s="38"/>
      <c r="V153" s="38"/>
      <c r="W153" s="38"/>
      <c r="X153" s="38"/>
      <c r="Y153" s="38"/>
      <c r="Z153" s="38"/>
      <c r="AA153" s="38"/>
      <c r="AB153" s="38"/>
      <c r="AC153" s="38"/>
      <c r="AD153" s="38"/>
      <c r="AE153" s="38"/>
      <c r="AR153" s="201" t="s">
        <v>119</v>
      </c>
      <c r="AT153" s="201" t="s">
        <v>114</v>
      </c>
      <c r="AU153" s="201" t="s">
        <v>79</v>
      </c>
      <c r="AY153" s="17" t="s">
        <v>120</v>
      </c>
      <c r="BE153" s="202">
        <f>IF(N153="základní",J153,0)</f>
        <v>0</v>
      </c>
      <c r="BF153" s="202">
        <f>IF(N153="snížená",J153,0)</f>
        <v>0</v>
      </c>
      <c r="BG153" s="202">
        <f>IF(N153="zákl. přenesená",J153,0)</f>
        <v>0</v>
      </c>
      <c r="BH153" s="202">
        <f>IF(N153="sníž. přenesená",J153,0)</f>
        <v>0</v>
      </c>
      <c r="BI153" s="202">
        <f>IF(N153="nulová",J153,0)</f>
        <v>0</v>
      </c>
      <c r="BJ153" s="17" t="s">
        <v>87</v>
      </c>
      <c r="BK153" s="202">
        <f>ROUND(I153*H153,2)</f>
        <v>0</v>
      </c>
      <c r="BL153" s="17" t="s">
        <v>119</v>
      </c>
      <c r="BM153" s="201" t="s">
        <v>183</v>
      </c>
    </row>
    <row r="154" s="2" customFormat="1">
      <c r="A154" s="38"/>
      <c r="B154" s="39"/>
      <c r="C154" s="40"/>
      <c r="D154" s="203" t="s">
        <v>122</v>
      </c>
      <c r="E154" s="40"/>
      <c r="F154" s="204" t="s">
        <v>184</v>
      </c>
      <c r="G154" s="40"/>
      <c r="H154" s="40"/>
      <c r="I154" s="205"/>
      <c r="J154" s="40"/>
      <c r="K154" s="40"/>
      <c r="L154" s="44"/>
      <c r="M154" s="206"/>
      <c r="N154" s="207"/>
      <c r="O154" s="91"/>
      <c r="P154" s="91"/>
      <c r="Q154" s="91"/>
      <c r="R154" s="91"/>
      <c r="S154" s="91"/>
      <c r="T154" s="92"/>
      <c r="U154" s="38"/>
      <c r="V154" s="38"/>
      <c r="W154" s="38"/>
      <c r="X154" s="38"/>
      <c r="Y154" s="38"/>
      <c r="Z154" s="38"/>
      <c r="AA154" s="38"/>
      <c r="AB154" s="38"/>
      <c r="AC154" s="38"/>
      <c r="AD154" s="38"/>
      <c r="AE154" s="38"/>
      <c r="AT154" s="17" t="s">
        <v>122</v>
      </c>
      <c r="AU154" s="17" t="s">
        <v>79</v>
      </c>
    </row>
    <row r="155" s="2" customFormat="1" ht="24.15" customHeight="1">
      <c r="A155" s="38"/>
      <c r="B155" s="39"/>
      <c r="C155" s="190" t="s">
        <v>185</v>
      </c>
      <c r="D155" s="190" t="s">
        <v>114</v>
      </c>
      <c r="E155" s="191" t="s">
        <v>186</v>
      </c>
      <c r="F155" s="192" t="s">
        <v>187</v>
      </c>
      <c r="G155" s="193" t="s">
        <v>117</v>
      </c>
      <c r="H155" s="194">
        <v>1</v>
      </c>
      <c r="I155" s="195"/>
      <c r="J155" s="196">
        <f>ROUND(I155*H155,2)</f>
        <v>0</v>
      </c>
      <c r="K155" s="192" t="s">
        <v>118</v>
      </c>
      <c r="L155" s="44"/>
      <c r="M155" s="197" t="s">
        <v>1</v>
      </c>
      <c r="N155" s="198" t="s">
        <v>44</v>
      </c>
      <c r="O155" s="91"/>
      <c r="P155" s="199">
        <f>O155*H155</f>
        <v>0</v>
      </c>
      <c r="Q155" s="199">
        <v>0</v>
      </c>
      <c r="R155" s="199">
        <f>Q155*H155</f>
        <v>0</v>
      </c>
      <c r="S155" s="199">
        <v>0</v>
      </c>
      <c r="T155" s="200">
        <f>S155*H155</f>
        <v>0</v>
      </c>
      <c r="U155" s="38"/>
      <c r="V155" s="38"/>
      <c r="W155" s="38"/>
      <c r="X155" s="38"/>
      <c r="Y155" s="38"/>
      <c r="Z155" s="38"/>
      <c r="AA155" s="38"/>
      <c r="AB155" s="38"/>
      <c r="AC155" s="38"/>
      <c r="AD155" s="38"/>
      <c r="AE155" s="38"/>
      <c r="AR155" s="201" t="s">
        <v>119</v>
      </c>
      <c r="AT155" s="201" t="s">
        <v>114</v>
      </c>
      <c r="AU155" s="201" t="s">
        <v>79</v>
      </c>
      <c r="AY155" s="17" t="s">
        <v>120</v>
      </c>
      <c r="BE155" s="202">
        <f>IF(N155="základní",J155,0)</f>
        <v>0</v>
      </c>
      <c r="BF155" s="202">
        <f>IF(N155="snížená",J155,0)</f>
        <v>0</v>
      </c>
      <c r="BG155" s="202">
        <f>IF(N155="zákl. přenesená",J155,0)</f>
        <v>0</v>
      </c>
      <c r="BH155" s="202">
        <f>IF(N155="sníž. přenesená",J155,0)</f>
        <v>0</v>
      </c>
      <c r="BI155" s="202">
        <f>IF(N155="nulová",J155,0)</f>
        <v>0</v>
      </c>
      <c r="BJ155" s="17" t="s">
        <v>87</v>
      </c>
      <c r="BK155" s="202">
        <f>ROUND(I155*H155,2)</f>
        <v>0</v>
      </c>
      <c r="BL155" s="17" t="s">
        <v>119</v>
      </c>
      <c r="BM155" s="201" t="s">
        <v>188</v>
      </c>
    </row>
    <row r="156" s="2" customFormat="1">
      <c r="A156" s="38"/>
      <c r="B156" s="39"/>
      <c r="C156" s="40"/>
      <c r="D156" s="208" t="s">
        <v>129</v>
      </c>
      <c r="E156" s="40"/>
      <c r="F156" s="210" t="s">
        <v>187</v>
      </c>
      <c r="G156" s="40"/>
      <c r="H156" s="40"/>
      <c r="I156" s="205"/>
      <c r="J156" s="40"/>
      <c r="K156" s="40"/>
      <c r="L156" s="44"/>
      <c r="M156" s="206"/>
      <c r="N156" s="207"/>
      <c r="O156" s="91"/>
      <c r="P156" s="91"/>
      <c r="Q156" s="91"/>
      <c r="R156" s="91"/>
      <c r="S156" s="91"/>
      <c r="T156" s="92"/>
      <c r="U156" s="38"/>
      <c r="V156" s="38"/>
      <c r="W156" s="38"/>
      <c r="X156" s="38"/>
      <c r="Y156" s="38"/>
      <c r="Z156" s="38"/>
      <c r="AA156" s="38"/>
      <c r="AB156" s="38"/>
      <c r="AC156" s="38"/>
      <c r="AD156" s="38"/>
      <c r="AE156" s="38"/>
      <c r="AT156" s="17" t="s">
        <v>129</v>
      </c>
      <c r="AU156" s="17" t="s">
        <v>79</v>
      </c>
    </row>
    <row r="157" s="2" customFormat="1">
      <c r="A157" s="38"/>
      <c r="B157" s="39"/>
      <c r="C157" s="40"/>
      <c r="D157" s="203" t="s">
        <v>122</v>
      </c>
      <c r="E157" s="40"/>
      <c r="F157" s="204" t="s">
        <v>189</v>
      </c>
      <c r="G157" s="40"/>
      <c r="H157" s="40"/>
      <c r="I157" s="205"/>
      <c r="J157" s="40"/>
      <c r="K157" s="40"/>
      <c r="L157" s="44"/>
      <c r="M157" s="206"/>
      <c r="N157" s="207"/>
      <c r="O157" s="91"/>
      <c r="P157" s="91"/>
      <c r="Q157" s="91"/>
      <c r="R157" s="91"/>
      <c r="S157" s="91"/>
      <c r="T157" s="92"/>
      <c r="U157" s="38"/>
      <c r="V157" s="38"/>
      <c r="W157" s="38"/>
      <c r="X157" s="38"/>
      <c r="Y157" s="38"/>
      <c r="Z157" s="38"/>
      <c r="AA157" s="38"/>
      <c r="AB157" s="38"/>
      <c r="AC157" s="38"/>
      <c r="AD157" s="38"/>
      <c r="AE157" s="38"/>
      <c r="AT157" s="17" t="s">
        <v>122</v>
      </c>
      <c r="AU157" s="17" t="s">
        <v>79</v>
      </c>
    </row>
    <row r="158" s="2" customFormat="1">
      <c r="A158" s="38"/>
      <c r="B158" s="39"/>
      <c r="C158" s="40"/>
      <c r="D158" s="208" t="s">
        <v>124</v>
      </c>
      <c r="E158" s="40"/>
      <c r="F158" s="209" t="s">
        <v>190</v>
      </c>
      <c r="G158" s="40"/>
      <c r="H158" s="40"/>
      <c r="I158" s="205"/>
      <c r="J158" s="40"/>
      <c r="K158" s="40"/>
      <c r="L158" s="44"/>
      <c r="M158" s="206"/>
      <c r="N158" s="207"/>
      <c r="O158" s="91"/>
      <c r="P158" s="91"/>
      <c r="Q158" s="91"/>
      <c r="R158" s="91"/>
      <c r="S158" s="91"/>
      <c r="T158" s="92"/>
      <c r="U158" s="38"/>
      <c r="V158" s="38"/>
      <c r="W158" s="38"/>
      <c r="X158" s="38"/>
      <c r="Y158" s="38"/>
      <c r="Z158" s="38"/>
      <c r="AA158" s="38"/>
      <c r="AB158" s="38"/>
      <c r="AC158" s="38"/>
      <c r="AD158" s="38"/>
      <c r="AE158" s="38"/>
      <c r="AT158" s="17" t="s">
        <v>124</v>
      </c>
      <c r="AU158" s="17" t="s">
        <v>79</v>
      </c>
    </row>
    <row r="159" s="2" customFormat="1" ht="21.75" customHeight="1">
      <c r="A159" s="38"/>
      <c r="B159" s="39"/>
      <c r="C159" s="190" t="s">
        <v>8</v>
      </c>
      <c r="D159" s="190" t="s">
        <v>114</v>
      </c>
      <c r="E159" s="191" t="s">
        <v>191</v>
      </c>
      <c r="F159" s="192" t="s">
        <v>192</v>
      </c>
      <c r="G159" s="193" t="s">
        <v>117</v>
      </c>
      <c r="H159" s="194">
        <v>1</v>
      </c>
      <c r="I159" s="195"/>
      <c r="J159" s="196">
        <f>ROUND(I159*H159,2)</f>
        <v>0</v>
      </c>
      <c r="K159" s="192" t="s">
        <v>118</v>
      </c>
      <c r="L159" s="44"/>
      <c r="M159" s="197" t="s">
        <v>1</v>
      </c>
      <c r="N159" s="198" t="s">
        <v>44</v>
      </c>
      <c r="O159" s="91"/>
      <c r="P159" s="199">
        <f>O159*H159</f>
        <v>0</v>
      </c>
      <c r="Q159" s="199">
        <v>0</v>
      </c>
      <c r="R159" s="199">
        <f>Q159*H159</f>
        <v>0</v>
      </c>
      <c r="S159" s="199">
        <v>0</v>
      </c>
      <c r="T159" s="200">
        <f>S159*H159</f>
        <v>0</v>
      </c>
      <c r="U159" s="38"/>
      <c r="V159" s="38"/>
      <c r="W159" s="38"/>
      <c r="X159" s="38"/>
      <c r="Y159" s="38"/>
      <c r="Z159" s="38"/>
      <c r="AA159" s="38"/>
      <c r="AB159" s="38"/>
      <c r="AC159" s="38"/>
      <c r="AD159" s="38"/>
      <c r="AE159" s="38"/>
      <c r="AR159" s="201" t="s">
        <v>119</v>
      </c>
      <c r="AT159" s="201" t="s">
        <v>114</v>
      </c>
      <c r="AU159" s="201" t="s">
        <v>79</v>
      </c>
      <c r="AY159" s="17" t="s">
        <v>120</v>
      </c>
      <c r="BE159" s="202">
        <f>IF(N159="základní",J159,0)</f>
        <v>0</v>
      </c>
      <c r="BF159" s="202">
        <f>IF(N159="snížená",J159,0)</f>
        <v>0</v>
      </c>
      <c r="BG159" s="202">
        <f>IF(N159="zákl. přenesená",J159,0)</f>
        <v>0</v>
      </c>
      <c r="BH159" s="202">
        <f>IF(N159="sníž. přenesená",J159,0)</f>
        <v>0</v>
      </c>
      <c r="BI159" s="202">
        <f>IF(N159="nulová",J159,0)</f>
        <v>0</v>
      </c>
      <c r="BJ159" s="17" t="s">
        <v>87</v>
      </c>
      <c r="BK159" s="202">
        <f>ROUND(I159*H159,2)</f>
        <v>0</v>
      </c>
      <c r="BL159" s="17" t="s">
        <v>119</v>
      </c>
      <c r="BM159" s="201" t="s">
        <v>193</v>
      </c>
    </row>
    <row r="160" s="2" customFormat="1">
      <c r="A160" s="38"/>
      <c r="B160" s="39"/>
      <c r="C160" s="40"/>
      <c r="D160" s="208" t="s">
        <v>129</v>
      </c>
      <c r="E160" s="40"/>
      <c r="F160" s="210" t="s">
        <v>194</v>
      </c>
      <c r="G160" s="40"/>
      <c r="H160" s="40"/>
      <c r="I160" s="205"/>
      <c r="J160" s="40"/>
      <c r="K160" s="40"/>
      <c r="L160" s="44"/>
      <c r="M160" s="206"/>
      <c r="N160" s="207"/>
      <c r="O160" s="91"/>
      <c r="P160" s="91"/>
      <c r="Q160" s="91"/>
      <c r="R160" s="91"/>
      <c r="S160" s="91"/>
      <c r="T160" s="92"/>
      <c r="U160" s="38"/>
      <c r="V160" s="38"/>
      <c r="W160" s="38"/>
      <c r="X160" s="38"/>
      <c r="Y160" s="38"/>
      <c r="Z160" s="38"/>
      <c r="AA160" s="38"/>
      <c r="AB160" s="38"/>
      <c r="AC160" s="38"/>
      <c r="AD160" s="38"/>
      <c r="AE160" s="38"/>
      <c r="AT160" s="17" t="s">
        <v>129</v>
      </c>
      <c r="AU160" s="17" t="s">
        <v>79</v>
      </c>
    </row>
    <row r="161" s="2" customFormat="1">
      <c r="A161" s="38"/>
      <c r="B161" s="39"/>
      <c r="C161" s="40"/>
      <c r="D161" s="203" t="s">
        <v>122</v>
      </c>
      <c r="E161" s="40"/>
      <c r="F161" s="204" t="s">
        <v>195</v>
      </c>
      <c r="G161" s="40"/>
      <c r="H161" s="40"/>
      <c r="I161" s="205"/>
      <c r="J161" s="40"/>
      <c r="K161" s="40"/>
      <c r="L161" s="44"/>
      <c r="M161" s="206"/>
      <c r="N161" s="207"/>
      <c r="O161" s="91"/>
      <c r="P161" s="91"/>
      <c r="Q161" s="91"/>
      <c r="R161" s="91"/>
      <c r="S161" s="91"/>
      <c r="T161" s="92"/>
      <c r="U161" s="38"/>
      <c r="V161" s="38"/>
      <c r="W161" s="38"/>
      <c r="X161" s="38"/>
      <c r="Y161" s="38"/>
      <c r="Z161" s="38"/>
      <c r="AA161" s="38"/>
      <c r="AB161" s="38"/>
      <c r="AC161" s="38"/>
      <c r="AD161" s="38"/>
      <c r="AE161" s="38"/>
      <c r="AT161" s="17" t="s">
        <v>122</v>
      </c>
      <c r="AU161" s="17" t="s">
        <v>79</v>
      </c>
    </row>
    <row r="162" s="2" customFormat="1">
      <c r="A162" s="38"/>
      <c r="B162" s="39"/>
      <c r="C162" s="40"/>
      <c r="D162" s="208" t="s">
        <v>124</v>
      </c>
      <c r="E162" s="40"/>
      <c r="F162" s="209" t="s">
        <v>196</v>
      </c>
      <c r="G162" s="40"/>
      <c r="H162" s="40"/>
      <c r="I162" s="205"/>
      <c r="J162" s="40"/>
      <c r="K162" s="40"/>
      <c r="L162" s="44"/>
      <c r="M162" s="206"/>
      <c r="N162" s="207"/>
      <c r="O162" s="91"/>
      <c r="P162" s="91"/>
      <c r="Q162" s="91"/>
      <c r="R162" s="91"/>
      <c r="S162" s="91"/>
      <c r="T162" s="92"/>
      <c r="U162" s="38"/>
      <c r="V162" s="38"/>
      <c r="W162" s="38"/>
      <c r="X162" s="38"/>
      <c r="Y162" s="38"/>
      <c r="Z162" s="38"/>
      <c r="AA162" s="38"/>
      <c r="AB162" s="38"/>
      <c r="AC162" s="38"/>
      <c r="AD162" s="38"/>
      <c r="AE162" s="38"/>
      <c r="AT162" s="17" t="s">
        <v>124</v>
      </c>
      <c r="AU162" s="17" t="s">
        <v>79</v>
      </c>
    </row>
    <row r="163" s="2" customFormat="1" ht="16.5" customHeight="1">
      <c r="A163" s="38"/>
      <c r="B163" s="39"/>
      <c r="C163" s="190" t="s">
        <v>197</v>
      </c>
      <c r="D163" s="190" t="s">
        <v>114</v>
      </c>
      <c r="E163" s="191" t="s">
        <v>198</v>
      </c>
      <c r="F163" s="192" t="s">
        <v>199</v>
      </c>
      <c r="G163" s="193" t="s">
        <v>117</v>
      </c>
      <c r="H163" s="194">
        <v>1</v>
      </c>
      <c r="I163" s="195"/>
      <c r="J163" s="196">
        <f>ROUND(I163*H163,2)</f>
        <v>0</v>
      </c>
      <c r="K163" s="192" t="s">
        <v>118</v>
      </c>
      <c r="L163" s="44"/>
      <c r="M163" s="197" t="s">
        <v>1</v>
      </c>
      <c r="N163" s="198" t="s">
        <v>44</v>
      </c>
      <c r="O163" s="91"/>
      <c r="P163" s="199">
        <f>O163*H163</f>
        <v>0</v>
      </c>
      <c r="Q163" s="199">
        <v>0</v>
      </c>
      <c r="R163" s="199">
        <f>Q163*H163</f>
        <v>0</v>
      </c>
      <c r="S163" s="199">
        <v>0</v>
      </c>
      <c r="T163" s="200">
        <f>S163*H163</f>
        <v>0</v>
      </c>
      <c r="U163" s="38"/>
      <c r="V163" s="38"/>
      <c r="W163" s="38"/>
      <c r="X163" s="38"/>
      <c r="Y163" s="38"/>
      <c r="Z163" s="38"/>
      <c r="AA163" s="38"/>
      <c r="AB163" s="38"/>
      <c r="AC163" s="38"/>
      <c r="AD163" s="38"/>
      <c r="AE163" s="38"/>
      <c r="AR163" s="201" t="s">
        <v>119</v>
      </c>
      <c r="AT163" s="201" t="s">
        <v>114</v>
      </c>
      <c r="AU163" s="201" t="s">
        <v>79</v>
      </c>
      <c r="AY163" s="17" t="s">
        <v>120</v>
      </c>
      <c r="BE163" s="202">
        <f>IF(N163="základní",J163,0)</f>
        <v>0</v>
      </c>
      <c r="BF163" s="202">
        <f>IF(N163="snížená",J163,0)</f>
        <v>0</v>
      </c>
      <c r="BG163" s="202">
        <f>IF(N163="zákl. přenesená",J163,0)</f>
        <v>0</v>
      </c>
      <c r="BH163" s="202">
        <f>IF(N163="sníž. přenesená",J163,0)</f>
        <v>0</v>
      </c>
      <c r="BI163" s="202">
        <f>IF(N163="nulová",J163,0)</f>
        <v>0</v>
      </c>
      <c r="BJ163" s="17" t="s">
        <v>87</v>
      </c>
      <c r="BK163" s="202">
        <f>ROUND(I163*H163,2)</f>
        <v>0</v>
      </c>
      <c r="BL163" s="17" t="s">
        <v>119</v>
      </c>
      <c r="BM163" s="201" t="s">
        <v>200</v>
      </c>
    </row>
    <row r="164" s="2" customFormat="1">
      <c r="A164" s="38"/>
      <c r="B164" s="39"/>
      <c r="C164" s="40"/>
      <c r="D164" s="203" t="s">
        <v>122</v>
      </c>
      <c r="E164" s="40"/>
      <c r="F164" s="204" t="s">
        <v>201</v>
      </c>
      <c r="G164" s="40"/>
      <c r="H164" s="40"/>
      <c r="I164" s="205"/>
      <c r="J164" s="40"/>
      <c r="K164" s="40"/>
      <c r="L164" s="44"/>
      <c r="M164" s="206"/>
      <c r="N164" s="207"/>
      <c r="O164" s="91"/>
      <c r="P164" s="91"/>
      <c r="Q164" s="91"/>
      <c r="R164" s="91"/>
      <c r="S164" s="91"/>
      <c r="T164" s="92"/>
      <c r="U164" s="38"/>
      <c r="V164" s="38"/>
      <c r="W164" s="38"/>
      <c r="X164" s="38"/>
      <c r="Y164" s="38"/>
      <c r="Z164" s="38"/>
      <c r="AA164" s="38"/>
      <c r="AB164" s="38"/>
      <c r="AC164" s="38"/>
      <c r="AD164" s="38"/>
      <c r="AE164" s="38"/>
      <c r="AT164" s="17" t="s">
        <v>122</v>
      </c>
      <c r="AU164" s="17" t="s">
        <v>79</v>
      </c>
    </row>
    <row r="165" s="2" customFormat="1">
      <c r="A165" s="38"/>
      <c r="B165" s="39"/>
      <c r="C165" s="40"/>
      <c r="D165" s="208" t="s">
        <v>124</v>
      </c>
      <c r="E165" s="40"/>
      <c r="F165" s="209" t="s">
        <v>202</v>
      </c>
      <c r="G165" s="40"/>
      <c r="H165" s="40"/>
      <c r="I165" s="205"/>
      <c r="J165" s="40"/>
      <c r="K165" s="40"/>
      <c r="L165" s="44"/>
      <c r="M165" s="206"/>
      <c r="N165" s="207"/>
      <c r="O165" s="91"/>
      <c r="P165" s="91"/>
      <c r="Q165" s="91"/>
      <c r="R165" s="91"/>
      <c r="S165" s="91"/>
      <c r="T165" s="92"/>
      <c r="U165" s="38"/>
      <c r="V165" s="38"/>
      <c r="W165" s="38"/>
      <c r="X165" s="38"/>
      <c r="Y165" s="38"/>
      <c r="Z165" s="38"/>
      <c r="AA165" s="38"/>
      <c r="AB165" s="38"/>
      <c r="AC165" s="38"/>
      <c r="AD165" s="38"/>
      <c r="AE165" s="38"/>
      <c r="AT165" s="17" t="s">
        <v>124</v>
      </c>
      <c r="AU165" s="17" t="s">
        <v>79</v>
      </c>
    </row>
    <row r="166" s="2" customFormat="1" ht="24.15" customHeight="1">
      <c r="A166" s="38"/>
      <c r="B166" s="39"/>
      <c r="C166" s="190" t="s">
        <v>203</v>
      </c>
      <c r="D166" s="190" t="s">
        <v>114</v>
      </c>
      <c r="E166" s="191" t="s">
        <v>204</v>
      </c>
      <c r="F166" s="192" t="s">
        <v>205</v>
      </c>
      <c r="G166" s="193" t="s">
        <v>206</v>
      </c>
      <c r="H166" s="194">
        <v>15</v>
      </c>
      <c r="I166" s="195"/>
      <c r="J166" s="196">
        <f>ROUND(I166*H166,2)</f>
        <v>0</v>
      </c>
      <c r="K166" s="192" t="s">
        <v>118</v>
      </c>
      <c r="L166" s="44"/>
      <c r="M166" s="197" t="s">
        <v>1</v>
      </c>
      <c r="N166" s="198" t="s">
        <v>44</v>
      </c>
      <c r="O166" s="91"/>
      <c r="P166" s="199">
        <f>O166*H166</f>
        <v>0</v>
      </c>
      <c r="Q166" s="199">
        <v>0.021350000000000001</v>
      </c>
      <c r="R166" s="199">
        <f>Q166*H166</f>
        <v>0.32025000000000003</v>
      </c>
      <c r="S166" s="199">
        <v>0</v>
      </c>
      <c r="T166" s="200">
        <f>S166*H166</f>
        <v>0</v>
      </c>
      <c r="U166" s="38"/>
      <c r="V166" s="38"/>
      <c r="W166" s="38"/>
      <c r="X166" s="38"/>
      <c r="Y166" s="38"/>
      <c r="Z166" s="38"/>
      <c r="AA166" s="38"/>
      <c r="AB166" s="38"/>
      <c r="AC166" s="38"/>
      <c r="AD166" s="38"/>
      <c r="AE166" s="38"/>
      <c r="AR166" s="201" t="s">
        <v>119</v>
      </c>
      <c r="AT166" s="201" t="s">
        <v>114</v>
      </c>
      <c r="AU166" s="201" t="s">
        <v>79</v>
      </c>
      <c r="AY166" s="17" t="s">
        <v>120</v>
      </c>
      <c r="BE166" s="202">
        <f>IF(N166="základní",J166,0)</f>
        <v>0</v>
      </c>
      <c r="BF166" s="202">
        <f>IF(N166="snížená",J166,0)</f>
        <v>0</v>
      </c>
      <c r="BG166" s="202">
        <f>IF(N166="zákl. přenesená",J166,0)</f>
        <v>0</v>
      </c>
      <c r="BH166" s="202">
        <f>IF(N166="sníž. přenesená",J166,0)</f>
        <v>0</v>
      </c>
      <c r="BI166" s="202">
        <f>IF(N166="nulová",J166,0)</f>
        <v>0</v>
      </c>
      <c r="BJ166" s="17" t="s">
        <v>87</v>
      </c>
      <c r="BK166" s="202">
        <f>ROUND(I166*H166,2)</f>
        <v>0</v>
      </c>
      <c r="BL166" s="17" t="s">
        <v>119</v>
      </c>
      <c r="BM166" s="201" t="s">
        <v>207</v>
      </c>
    </row>
    <row r="167" s="2" customFormat="1">
      <c r="A167" s="38"/>
      <c r="B167" s="39"/>
      <c r="C167" s="40"/>
      <c r="D167" s="208" t="s">
        <v>129</v>
      </c>
      <c r="E167" s="40"/>
      <c r="F167" s="210" t="s">
        <v>208</v>
      </c>
      <c r="G167" s="40"/>
      <c r="H167" s="40"/>
      <c r="I167" s="205"/>
      <c r="J167" s="40"/>
      <c r="K167" s="40"/>
      <c r="L167" s="44"/>
      <c r="M167" s="206"/>
      <c r="N167" s="207"/>
      <c r="O167" s="91"/>
      <c r="P167" s="91"/>
      <c r="Q167" s="91"/>
      <c r="R167" s="91"/>
      <c r="S167" s="91"/>
      <c r="T167" s="92"/>
      <c r="U167" s="38"/>
      <c r="V167" s="38"/>
      <c r="W167" s="38"/>
      <c r="X167" s="38"/>
      <c r="Y167" s="38"/>
      <c r="Z167" s="38"/>
      <c r="AA167" s="38"/>
      <c r="AB167" s="38"/>
      <c r="AC167" s="38"/>
      <c r="AD167" s="38"/>
      <c r="AE167" s="38"/>
      <c r="AT167" s="17" t="s">
        <v>129</v>
      </c>
      <c r="AU167" s="17" t="s">
        <v>79</v>
      </c>
    </row>
    <row r="168" s="2" customFormat="1">
      <c r="A168" s="38"/>
      <c r="B168" s="39"/>
      <c r="C168" s="40"/>
      <c r="D168" s="203" t="s">
        <v>122</v>
      </c>
      <c r="E168" s="40"/>
      <c r="F168" s="204" t="s">
        <v>209</v>
      </c>
      <c r="G168" s="40"/>
      <c r="H168" s="40"/>
      <c r="I168" s="205"/>
      <c r="J168" s="40"/>
      <c r="K168" s="40"/>
      <c r="L168" s="44"/>
      <c r="M168" s="206"/>
      <c r="N168" s="207"/>
      <c r="O168" s="91"/>
      <c r="P168" s="91"/>
      <c r="Q168" s="91"/>
      <c r="R168" s="91"/>
      <c r="S168" s="91"/>
      <c r="T168" s="92"/>
      <c r="U168" s="38"/>
      <c r="V168" s="38"/>
      <c r="W168" s="38"/>
      <c r="X168" s="38"/>
      <c r="Y168" s="38"/>
      <c r="Z168" s="38"/>
      <c r="AA168" s="38"/>
      <c r="AB168" s="38"/>
      <c r="AC168" s="38"/>
      <c r="AD168" s="38"/>
      <c r="AE168" s="38"/>
      <c r="AT168" s="17" t="s">
        <v>122</v>
      </c>
      <c r="AU168" s="17" t="s">
        <v>79</v>
      </c>
    </row>
    <row r="169" s="2" customFormat="1" ht="16.5" customHeight="1">
      <c r="A169" s="38"/>
      <c r="B169" s="39"/>
      <c r="C169" s="190" t="s">
        <v>210</v>
      </c>
      <c r="D169" s="190" t="s">
        <v>114</v>
      </c>
      <c r="E169" s="191" t="s">
        <v>211</v>
      </c>
      <c r="F169" s="192" t="s">
        <v>212</v>
      </c>
      <c r="G169" s="193" t="s">
        <v>117</v>
      </c>
      <c r="H169" s="194">
        <v>1</v>
      </c>
      <c r="I169" s="195"/>
      <c r="J169" s="196">
        <f>ROUND(I169*H169,2)</f>
        <v>0</v>
      </c>
      <c r="K169" s="192" t="s">
        <v>1</v>
      </c>
      <c r="L169" s="44"/>
      <c r="M169" s="197" t="s">
        <v>1</v>
      </c>
      <c r="N169" s="198" t="s">
        <v>44</v>
      </c>
      <c r="O169" s="91"/>
      <c r="P169" s="199">
        <f>O169*H169</f>
        <v>0</v>
      </c>
      <c r="Q169" s="199">
        <v>0</v>
      </c>
      <c r="R169" s="199">
        <f>Q169*H169</f>
        <v>0</v>
      </c>
      <c r="S169" s="199">
        <v>0.01</v>
      </c>
      <c r="T169" s="200">
        <f>S169*H169</f>
        <v>0.01</v>
      </c>
      <c r="U169" s="38"/>
      <c r="V169" s="38"/>
      <c r="W169" s="38"/>
      <c r="X169" s="38"/>
      <c r="Y169" s="38"/>
      <c r="Z169" s="38"/>
      <c r="AA169" s="38"/>
      <c r="AB169" s="38"/>
      <c r="AC169" s="38"/>
      <c r="AD169" s="38"/>
      <c r="AE169" s="38"/>
      <c r="AR169" s="201" t="s">
        <v>119</v>
      </c>
      <c r="AT169" s="201" t="s">
        <v>114</v>
      </c>
      <c r="AU169" s="201" t="s">
        <v>79</v>
      </c>
      <c r="AY169" s="17" t="s">
        <v>120</v>
      </c>
      <c r="BE169" s="202">
        <f>IF(N169="základní",J169,0)</f>
        <v>0</v>
      </c>
      <c r="BF169" s="202">
        <f>IF(N169="snížená",J169,0)</f>
        <v>0</v>
      </c>
      <c r="BG169" s="202">
        <f>IF(N169="zákl. přenesená",J169,0)</f>
        <v>0</v>
      </c>
      <c r="BH169" s="202">
        <f>IF(N169="sníž. přenesená",J169,0)</f>
        <v>0</v>
      </c>
      <c r="BI169" s="202">
        <f>IF(N169="nulová",J169,0)</f>
        <v>0</v>
      </c>
      <c r="BJ169" s="17" t="s">
        <v>87</v>
      </c>
      <c r="BK169" s="202">
        <f>ROUND(I169*H169,2)</f>
        <v>0</v>
      </c>
      <c r="BL169" s="17" t="s">
        <v>119</v>
      </c>
      <c r="BM169" s="201" t="s">
        <v>213</v>
      </c>
    </row>
    <row r="170" s="2" customFormat="1">
      <c r="A170" s="38"/>
      <c r="B170" s="39"/>
      <c r="C170" s="40"/>
      <c r="D170" s="208" t="s">
        <v>124</v>
      </c>
      <c r="E170" s="40"/>
      <c r="F170" s="209" t="s">
        <v>214</v>
      </c>
      <c r="G170" s="40"/>
      <c r="H170" s="40"/>
      <c r="I170" s="205"/>
      <c r="J170" s="40"/>
      <c r="K170" s="40"/>
      <c r="L170" s="44"/>
      <c r="M170" s="206"/>
      <c r="N170" s="207"/>
      <c r="O170" s="91"/>
      <c r="P170" s="91"/>
      <c r="Q170" s="91"/>
      <c r="R170" s="91"/>
      <c r="S170" s="91"/>
      <c r="T170" s="92"/>
      <c r="U170" s="38"/>
      <c r="V170" s="38"/>
      <c r="W170" s="38"/>
      <c r="X170" s="38"/>
      <c r="Y170" s="38"/>
      <c r="Z170" s="38"/>
      <c r="AA170" s="38"/>
      <c r="AB170" s="38"/>
      <c r="AC170" s="38"/>
      <c r="AD170" s="38"/>
      <c r="AE170" s="38"/>
      <c r="AT170" s="17" t="s">
        <v>124</v>
      </c>
      <c r="AU170" s="17" t="s">
        <v>79</v>
      </c>
    </row>
    <row r="171" s="2" customFormat="1" ht="16.5" customHeight="1">
      <c r="A171" s="38"/>
      <c r="B171" s="39"/>
      <c r="C171" s="190" t="s">
        <v>215</v>
      </c>
      <c r="D171" s="190" t="s">
        <v>114</v>
      </c>
      <c r="E171" s="191" t="s">
        <v>216</v>
      </c>
      <c r="F171" s="192" t="s">
        <v>217</v>
      </c>
      <c r="G171" s="193" t="s">
        <v>117</v>
      </c>
      <c r="H171" s="194">
        <v>1</v>
      </c>
      <c r="I171" s="195"/>
      <c r="J171" s="196">
        <f>ROUND(I171*H171,2)</f>
        <v>0</v>
      </c>
      <c r="K171" s="192" t="s">
        <v>1</v>
      </c>
      <c r="L171" s="44"/>
      <c r="M171" s="197" t="s">
        <v>1</v>
      </c>
      <c r="N171" s="198" t="s">
        <v>44</v>
      </c>
      <c r="O171" s="91"/>
      <c r="P171" s="199">
        <f>O171*H171</f>
        <v>0</v>
      </c>
      <c r="Q171" s="199">
        <v>0</v>
      </c>
      <c r="R171" s="199">
        <f>Q171*H171</f>
        <v>0</v>
      </c>
      <c r="S171" s="199">
        <v>0</v>
      </c>
      <c r="T171" s="200">
        <f>S171*H171</f>
        <v>0</v>
      </c>
      <c r="U171" s="38"/>
      <c r="V171" s="38"/>
      <c r="W171" s="38"/>
      <c r="X171" s="38"/>
      <c r="Y171" s="38"/>
      <c r="Z171" s="38"/>
      <c r="AA171" s="38"/>
      <c r="AB171" s="38"/>
      <c r="AC171" s="38"/>
      <c r="AD171" s="38"/>
      <c r="AE171" s="38"/>
      <c r="AR171" s="201" t="s">
        <v>119</v>
      </c>
      <c r="AT171" s="201" t="s">
        <v>114</v>
      </c>
      <c r="AU171" s="201" t="s">
        <v>79</v>
      </c>
      <c r="AY171" s="17" t="s">
        <v>120</v>
      </c>
      <c r="BE171" s="202">
        <f>IF(N171="základní",J171,0)</f>
        <v>0</v>
      </c>
      <c r="BF171" s="202">
        <f>IF(N171="snížená",J171,0)</f>
        <v>0</v>
      </c>
      <c r="BG171" s="202">
        <f>IF(N171="zákl. přenesená",J171,0)</f>
        <v>0</v>
      </c>
      <c r="BH171" s="202">
        <f>IF(N171="sníž. přenesená",J171,0)</f>
        <v>0</v>
      </c>
      <c r="BI171" s="202">
        <f>IF(N171="nulová",J171,0)</f>
        <v>0</v>
      </c>
      <c r="BJ171" s="17" t="s">
        <v>87</v>
      </c>
      <c r="BK171" s="202">
        <f>ROUND(I171*H171,2)</f>
        <v>0</v>
      </c>
      <c r="BL171" s="17" t="s">
        <v>119</v>
      </c>
      <c r="BM171" s="201" t="s">
        <v>218</v>
      </c>
    </row>
    <row r="172" s="2" customFormat="1">
      <c r="A172" s="38"/>
      <c r="B172" s="39"/>
      <c r="C172" s="40"/>
      <c r="D172" s="208" t="s">
        <v>129</v>
      </c>
      <c r="E172" s="40"/>
      <c r="F172" s="210" t="s">
        <v>219</v>
      </c>
      <c r="G172" s="40"/>
      <c r="H172" s="40"/>
      <c r="I172" s="205"/>
      <c r="J172" s="40"/>
      <c r="K172" s="40"/>
      <c r="L172" s="44"/>
      <c r="M172" s="206"/>
      <c r="N172" s="207"/>
      <c r="O172" s="91"/>
      <c r="P172" s="91"/>
      <c r="Q172" s="91"/>
      <c r="R172" s="91"/>
      <c r="S172" s="91"/>
      <c r="T172" s="92"/>
      <c r="U172" s="38"/>
      <c r="V172" s="38"/>
      <c r="W172" s="38"/>
      <c r="X172" s="38"/>
      <c r="Y172" s="38"/>
      <c r="Z172" s="38"/>
      <c r="AA172" s="38"/>
      <c r="AB172" s="38"/>
      <c r="AC172" s="38"/>
      <c r="AD172" s="38"/>
      <c r="AE172" s="38"/>
      <c r="AT172" s="17" t="s">
        <v>129</v>
      </c>
      <c r="AU172" s="17" t="s">
        <v>79</v>
      </c>
    </row>
    <row r="173" s="2" customFormat="1">
      <c r="A173" s="38"/>
      <c r="B173" s="39"/>
      <c r="C173" s="40"/>
      <c r="D173" s="208" t="s">
        <v>124</v>
      </c>
      <c r="E173" s="40"/>
      <c r="F173" s="209" t="s">
        <v>220</v>
      </c>
      <c r="G173" s="40"/>
      <c r="H173" s="40"/>
      <c r="I173" s="205"/>
      <c r="J173" s="40"/>
      <c r="K173" s="40"/>
      <c r="L173" s="44"/>
      <c r="M173" s="206"/>
      <c r="N173" s="207"/>
      <c r="O173" s="91"/>
      <c r="P173" s="91"/>
      <c r="Q173" s="91"/>
      <c r="R173" s="91"/>
      <c r="S173" s="91"/>
      <c r="T173" s="92"/>
      <c r="U173" s="38"/>
      <c r="V173" s="38"/>
      <c r="W173" s="38"/>
      <c r="X173" s="38"/>
      <c r="Y173" s="38"/>
      <c r="Z173" s="38"/>
      <c r="AA173" s="38"/>
      <c r="AB173" s="38"/>
      <c r="AC173" s="38"/>
      <c r="AD173" s="38"/>
      <c r="AE173" s="38"/>
      <c r="AT173" s="17" t="s">
        <v>124</v>
      </c>
      <c r="AU173" s="17" t="s">
        <v>79</v>
      </c>
    </row>
    <row r="174" s="2" customFormat="1" ht="16.5" customHeight="1">
      <c r="A174" s="38"/>
      <c r="B174" s="39"/>
      <c r="C174" s="190" t="s">
        <v>221</v>
      </c>
      <c r="D174" s="190" t="s">
        <v>114</v>
      </c>
      <c r="E174" s="191" t="s">
        <v>222</v>
      </c>
      <c r="F174" s="192" t="s">
        <v>223</v>
      </c>
      <c r="G174" s="193" t="s">
        <v>224</v>
      </c>
      <c r="H174" s="194">
        <v>1</v>
      </c>
      <c r="I174" s="195"/>
      <c r="J174" s="196">
        <f>ROUND(I174*H174,2)</f>
        <v>0</v>
      </c>
      <c r="K174" s="192" t="s">
        <v>1</v>
      </c>
      <c r="L174" s="44"/>
      <c r="M174" s="197" t="s">
        <v>1</v>
      </c>
      <c r="N174" s="198" t="s">
        <v>44</v>
      </c>
      <c r="O174" s="91"/>
      <c r="P174" s="199">
        <f>O174*H174</f>
        <v>0</v>
      </c>
      <c r="Q174" s="199">
        <v>0</v>
      </c>
      <c r="R174" s="199">
        <f>Q174*H174</f>
        <v>0</v>
      </c>
      <c r="S174" s="199">
        <v>0</v>
      </c>
      <c r="T174" s="200">
        <f>S174*H174</f>
        <v>0</v>
      </c>
      <c r="U174" s="38"/>
      <c r="V174" s="38"/>
      <c r="W174" s="38"/>
      <c r="X174" s="38"/>
      <c r="Y174" s="38"/>
      <c r="Z174" s="38"/>
      <c r="AA174" s="38"/>
      <c r="AB174" s="38"/>
      <c r="AC174" s="38"/>
      <c r="AD174" s="38"/>
      <c r="AE174" s="38"/>
      <c r="AR174" s="201" t="s">
        <v>119</v>
      </c>
      <c r="AT174" s="201" t="s">
        <v>114</v>
      </c>
      <c r="AU174" s="201" t="s">
        <v>79</v>
      </c>
      <c r="AY174" s="17" t="s">
        <v>120</v>
      </c>
      <c r="BE174" s="202">
        <f>IF(N174="základní",J174,0)</f>
        <v>0</v>
      </c>
      <c r="BF174" s="202">
        <f>IF(N174="snížená",J174,0)</f>
        <v>0</v>
      </c>
      <c r="BG174" s="202">
        <f>IF(N174="zákl. přenesená",J174,0)</f>
        <v>0</v>
      </c>
      <c r="BH174" s="202">
        <f>IF(N174="sníž. přenesená",J174,0)</f>
        <v>0</v>
      </c>
      <c r="BI174" s="202">
        <f>IF(N174="nulová",J174,0)</f>
        <v>0</v>
      </c>
      <c r="BJ174" s="17" t="s">
        <v>87</v>
      </c>
      <c r="BK174" s="202">
        <f>ROUND(I174*H174,2)</f>
        <v>0</v>
      </c>
      <c r="BL174" s="17" t="s">
        <v>119</v>
      </c>
      <c r="BM174" s="201" t="s">
        <v>225</v>
      </c>
    </row>
    <row r="175" s="2" customFormat="1">
      <c r="A175" s="38"/>
      <c r="B175" s="39"/>
      <c r="C175" s="40"/>
      <c r="D175" s="208" t="s">
        <v>124</v>
      </c>
      <c r="E175" s="40"/>
      <c r="F175" s="209" t="s">
        <v>226</v>
      </c>
      <c r="G175" s="40"/>
      <c r="H175" s="40"/>
      <c r="I175" s="205"/>
      <c r="J175" s="40"/>
      <c r="K175" s="40"/>
      <c r="L175" s="44"/>
      <c r="M175" s="206"/>
      <c r="N175" s="207"/>
      <c r="O175" s="91"/>
      <c r="P175" s="91"/>
      <c r="Q175" s="91"/>
      <c r="R175" s="91"/>
      <c r="S175" s="91"/>
      <c r="T175" s="92"/>
      <c r="U175" s="38"/>
      <c r="V175" s="38"/>
      <c r="W175" s="38"/>
      <c r="X175" s="38"/>
      <c r="Y175" s="38"/>
      <c r="Z175" s="38"/>
      <c r="AA175" s="38"/>
      <c r="AB175" s="38"/>
      <c r="AC175" s="38"/>
      <c r="AD175" s="38"/>
      <c r="AE175" s="38"/>
      <c r="AT175" s="17" t="s">
        <v>124</v>
      </c>
      <c r="AU175" s="17" t="s">
        <v>79</v>
      </c>
    </row>
    <row r="176" s="2" customFormat="1" ht="16.5" customHeight="1">
      <c r="A176" s="38"/>
      <c r="B176" s="39"/>
      <c r="C176" s="190" t="s">
        <v>227</v>
      </c>
      <c r="D176" s="190" t="s">
        <v>114</v>
      </c>
      <c r="E176" s="191" t="s">
        <v>228</v>
      </c>
      <c r="F176" s="192" t="s">
        <v>229</v>
      </c>
      <c r="G176" s="193" t="s">
        <v>117</v>
      </c>
      <c r="H176" s="194">
        <v>1</v>
      </c>
      <c r="I176" s="195"/>
      <c r="J176" s="196">
        <f>ROUND(I176*H176,2)</f>
        <v>0</v>
      </c>
      <c r="K176" s="192" t="s">
        <v>1</v>
      </c>
      <c r="L176" s="44"/>
      <c r="M176" s="197" t="s">
        <v>1</v>
      </c>
      <c r="N176" s="198" t="s">
        <v>44</v>
      </c>
      <c r="O176" s="91"/>
      <c r="P176" s="199">
        <f>O176*H176</f>
        <v>0</v>
      </c>
      <c r="Q176" s="199">
        <v>0</v>
      </c>
      <c r="R176" s="199">
        <f>Q176*H176</f>
        <v>0</v>
      </c>
      <c r="S176" s="199">
        <v>0</v>
      </c>
      <c r="T176" s="200">
        <f>S176*H176</f>
        <v>0</v>
      </c>
      <c r="U176" s="38"/>
      <c r="V176" s="38"/>
      <c r="W176" s="38"/>
      <c r="X176" s="38"/>
      <c r="Y176" s="38"/>
      <c r="Z176" s="38"/>
      <c r="AA176" s="38"/>
      <c r="AB176" s="38"/>
      <c r="AC176" s="38"/>
      <c r="AD176" s="38"/>
      <c r="AE176" s="38"/>
      <c r="AR176" s="201" t="s">
        <v>119</v>
      </c>
      <c r="AT176" s="201" t="s">
        <v>114</v>
      </c>
      <c r="AU176" s="201" t="s">
        <v>79</v>
      </c>
      <c r="AY176" s="17" t="s">
        <v>120</v>
      </c>
      <c r="BE176" s="202">
        <f>IF(N176="základní",J176,0)</f>
        <v>0</v>
      </c>
      <c r="BF176" s="202">
        <f>IF(N176="snížená",J176,0)</f>
        <v>0</v>
      </c>
      <c r="BG176" s="202">
        <f>IF(N176="zákl. přenesená",J176,0)</f>
        <v>0</v>
      </c>
      <c r="BH176" s="202">
        <f>IF(N176="sníž. přenesená",J176,0)</f>
        <v>0</v>
      </c>
      <c r="BI176" s="202">
        <f>IF(N176="nulová",J176,0)</f>
        <v>0</v>
      </c>
      <c r="BJ176" s="17" t="s">
        <v>87</v>
      </c>
      <c r="BK176" s="202">
        <f>ROUND(I176*H176,2)</f>
        <v>0</v>
      </c>
      <c r="BL176" s="17" t="s">
        <v>119</v>
      </c>
      <c r="BM176" s="201" t="s">
        <v>230</v>
      </c>
    </row>
    <row r="177" s="2" customFormat="1">
      <c r="A177" s="38"/>
      <c r="B177" s="39"/>
      <c r="C177" s="40"/>
      <c r="D177" s="208" t="s">
        <v>129</v>
      </c>
      <c r="E177" s="40"/>
      <c r="F177" s="210" t="s">
        <v>229</v>
      </c>
      <c r="G177" s="40"/>
      <c r="H177" s="40"/>
      <c r="I177" s="205"/>
      <c r="J177" s="40"/>
      <c r="K177" s="40"/>
      <c r="L177" s="44"/>
      <c r="M177" s="206"/>
      <c r="N177" s="207"/>
      <c r="O177" s="91"/>
      <c r="P177" s="91"/>
      <c r="Q177" s="91"/>
      <c r="R177" s="91"/>
      <c r="S177" s="91"/>
      <c r="T177" s="92"/>
      <c r="U177" s="38"/>
      <c r="V177" s="38"/>
      <c r="W177" s="38"/>
      <c r="X177" s="38"/>
      <c r="Y177" s="38"/>
      <c r="Z177" s="38"/>
      <c r="AA177" s="38"/>
      <c r="AB177" s="38"/>
      <c r="AC177" s="38"/>
      <c r="AD177" s="38"/>
      <c r="AE177" s="38"/>
      <c r="AT177" s="17" t="s">
        <v>129</v>
      </c>
      <c r="AU177" s="17" t="s">
        <v>79</v>
      </c>
    </row>
    <row r="178" s="2" customFormat="1">
      <c r="A178" s="38"/>
      <c r="B178" s="39"/>
      <c r="C178" s="40"/>
      <c r="D178" s="208" t="s">
        <v>124</v>
      </c>
      <c r="E178" s="40"/>
      <c r="F178" s="209" t="s">
        <v>231</v>
      </c>
      <c r="G178" s="40"/>
      <c r="H178" s="40"/>
      <c r="I178" s="205"/>
      <c r="J178" s="40"/>
      <c r="K178" s="40"/>
      <c r="L178" s="44"/>
      <c r="M178" s="222"/>
      <c r="N178" s="223"/>
      <c r="O178" s="224"/>
      <c r="P178" s="224"/>
      <c r="Q178" s="224"/>
      <c r="R178" s="224"/>
      <c r="S178" s="224"/>
      <c r="T178" s="225"/>
      <c r="U178" s="38"/>
      <c r="V178" s="38"/>
      <c r="W178" s="38"/>
      <c r="X178" s="38"/>
      <c r="Y178" s="38"/>
      <c r="Z178" s="38"/>
      <c r="AA178" s="38"/>
      <c r="AB178" s="38"/>
      <c r="AC178" s="38"/>
      <c r="AD178" s="38"/>
      <c r="AE178" s="38"/>
      <c r="AT178" s="17" t="s">
        <v>124</v>
      </c>
      <c r="AU178" s="17" t="s">
        <v>79</v>
      </c>
    </row>
    <row r="179" s="2" customFormat="1" ht="6.96" customHeight="1">
      <c r="A179" s="38"/>
      <c r="B179" s="66"/>
      <c r="C179" s="67"/>
      <c r="D179" s="67"/>
      <c r="E179" s="67"/>
      <c r="F179" s="67"/>
      <c r="G179" s="67"/>
      <c r="H179" s="67"/>
      <c r="I179" s="67"/>
      <c r="J179" s="67"/>
      <c r="K179" s="67"/>
      <c r="L179" s="44"/>
      <c r="M179" s="38"/>
      <c r="O179" s="38"/>
      <c r="P179" s="38"/>
      <c r="Q179" s="38"/>
      <c r="R179" s="38"/>
      <c r="S179" s="38"/>
      <c r="T179" s="38"/>
      <c r="U179" s="38"/>
      <c r="V179" s="38"/>
      <c r="W179" s="38"/>
      <c r="X179" s="38"/>
      <c r="Y179" s="38"/>
      <c r="Z179" s="38"/>
      <c r="AA179" s="38"/>
      <c r="AB179" s="38"/>
      <c r="AC179" s="38"/>
      <c r="AD179" s="38"/>
      <c r="AE179" s="38"/>
    </row>
  </sheetData>
  <sheetProtection sheet="1" autoFilter="0" formatColumns="0" formatRows="0" objects="1" scenarios="1" spinCount="100000" saltValue="OYHRaCf+KpeLpdSiXv1Up52gMM3O4DH9XBTkD5RBpApdfsiBhU5vEINY8CfFKBL8D503M/OkbvttVfprSFPQWQ==" hashValue="pHFoZ4xaxuPisCJi9SZf84zDGMdWG3hJQAwwhAZlRZyJmxTj29d2kB8lYtnXGq/YuEnQLzyCJtR+b4QlZzUdow==" algorithmName="SHA-512" password="CC35"/>
  <autoFilter ref="C115:K178"/>
  <mergeCells count="9">
    <mergeCell ref="E7:H7"/>
    <mergeCell ref="E9:H9"/>
    <mergeCell ref="E18:H18"/>
    <mergeCell ref="E27:H27"/>
    <mergeCell ref="E85:H85"/>
    <mergeCell ref="E87:H87"/>
    <mergeCell ref="E106:H106"/>
    <mergeCell ref="E108:H108"/>
    <mergeCell ref="L2:V2"/>
  </mergeCells>
  <hyperlinks>
    <hyperlink ref="F118" r:id="rId1" display="https://podminky.urs.cz/item/CS_URS_2025_01/011303000"/>
    <hyperlink ref="F122" r:id="rId2" display="https://podminky.urs.cz/item/CS_URS_2025_01/011503000"/>
    <hyperlink ref="F126" r:id="rId3" display="https://podminky.urs.cz/item/CS_URS_2025_01/012103000"/>
    <hyperlink ref="F131" r:id="rId4" display="https://podminky.urs.cz/item/CS_URS_2025_01/012164000"/>
    <hyperlink ref="F136" r:id="rId5" display="https://podminky.urs.cz/item/CS_URS_2025_01/013254000"/>
    <hyperlink ref="F141" r:id="rId6" display="https://podminky.urs.cz/item/CS_URS_2025_01/013284000"/>
    <hyperlink ref="F144" r:id="rId7" display="https://podminky.urs.cz/item/CS_URS_2025_01/030001000"/>
    <hyperlink ref="F148" r:id="rId8" display="https://podminky.urs.cz/item/CS_URS_2025_01/031203000"/>
    <hyperlink ref="F151" r:id="rId9" display="https://podminky.urs.cz/item/CS_URS_2025_01/041903000"/>
    <hyperlink ref="F154" r:id="rId10" display="https://podminky.urs.cz/item/CS_URS_2025_01/049103000"/>
    <hyperlink ref="F157" r:id="rId11" display="https://podminky.urs.cz/item/CS_URS_2025_01/049303000"/>
    <hyperlink ref="F161" r:id="rId12" display="https://podminky.urs.cz/item/CS_URS_2025_01/070001000"/>
    <hyperlink ref="F164" r:id="rId13" display="https://podminky.urs.cz/item/CS_URS_2025_01/090001000"/>
    <hyperlink ref="F168" r:id="rId14" display="https://podminky.urs.cz/item/CS_URS_2025_01/184818232"/>
  </hyperlinks>
  <pageMargins left="0.39375" right="0.39375" top="0.39375" bottom="0.39375" header="0" footer="0"/>
  <pageSetup paperSize="9" orientation="portrait" blackAndWhite="1" fitToHeight="100"/>
  <headerFooter>
    <oddFooter>&amp;CStrana &amp;P z &amp;N</oddFooter>
  </headerFooter>
  <drawing r:id="rId15"/>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92</v>
      </c>
    </row>
    <row r="3" s="1" customFormat="1" ht="6.96" customHeight="1">
      <c r="B3" s="136"/>
      <c r="C3" s="137"/>
      <c r="D3" s="137"/>
      <c r="E3" s="137"/>
      <c r="F3" s="137"/>
      <c r="G3" s="137"/>
      <c r="H3" s="137"/>
      <c r="I3" s="137"/>
      <c r="J3" s="137"/>
      <c r="K3" s="137"/>
      <c r="L3" s="20"/>
      <c r="AT3" s="17" t="s">
        <v>89</v>
      </c>
    </row>
    <row r="4" s="1" customFormat="1" ht="24.96" customHeight="1">
      <c r="B4" s="20"/>
      <c r="D4" s="138" t="s">
        <v>93</v>
      </c>
      <c r="L4" s="20"/>
      <c r="M4" s="139" t="s">
        <v>10</v>
      </c>
      <c r="AT4" s="17" t="s">
        <v>4</v>
      </c>
    </row>
    <row r="5" s="1" customFormat="1" ht="6.96" customHeight="1">
      <c r="B5" s="20"/>
      <c r="L5" s="20"/>
    </row>
    <row r="6" s="1" customFormat="1" ht="12" customHeight="1">
      <c r="B6" s="20"/>
      <c r="D6" s="140" t="s">
        <v>16</v>
      </c>
      <c r="L6" s="20"/>
    </row>
    <row r="7" s="1" customFormat="1" ht="26.25" customHeight="1">
      <c r="B7" s="20"/>
      <c r="E7" s="141" t="str">
        <f>'Rekapitulace stavby'!K6</f>
        <v>24006 - 2varianta Dyje, VD Vranov, ř. km 161,9 – 162,2, Vranov n. D., oprava toku pod VD</v>
      </c>
      <c r="F7" s="140"/>
      <c r="G7" s="140"/>
      <c r="H7" s="140"/>
      <c r="L7" s="20"/>
    </row>
    <row r="8" s="2" customFormat="1" ht="12" customHeight="1">
      <c r="A8" s="38"/>
      <c r="B8" s="44"/>
      <c r="C8" s="38"/>
      <c r="D8" s="140" t="s">
        <v>94</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232</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s="2" customFormat="1" ht="12" customHeight="1">
      <c r="A12" s="38"/>
      <c r="B12" s="44"/>
      <c r="C12" s="38"/>
      <c r="D12" s="140" t="s">
        <v>20</v>
      </c>
      <c r="E12" s="38"/>
      <c r="F12" s="143" t="s">
        <v>21</v>
      </c>
      <c r="G12" s="38"/>
      <c r="H12" s="38"/>
      <c r="I12" s="140" t="s">
        <v>22</v>
      </c>
      <c r="J12" s="144" t="str">
        <f>'Rekapitulace stavby'!AN8</f>
        <v>6. 4. 2025</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24</v>
      </c>
      <c r="E14" s="38"/>
      <c r="F14" s="38"/>
      <c r="G14" s="38"/>
      <c r="H14" s="38"/>
      <c r="I14" s="140" t="s">
        <v>25</v>
      </c>
      <c r="J14" s="143" t="s">
        <v>26</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
        <v>27</v>
      </c>
      <c r="F15" s="38"/>
      <c r="G15" s="38"/>
      <c r="H15" s="38"/>
      <c r="I15" s="140" t="s">
        <v>28</v>
      </c>
      <c r="J15" s="143" t="s">
        <v>29</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30</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32</v>
      </c>
      <c r="E20" s="38"/>
      <c r="F20" s="38"/>
      <c r="G20" s="38"/>
      <c r="H20" s="38"/>
      <c r="I20" s="140" t="s">
        <v>25</v>
      </c>
      <c r="J20" s="143" t="s">
        <v>33</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34</v>
      </c>
      <c r="F21" s="38"/>
      <c r="G21" s="38"/>
      <c r="H21" s="38"/>
      <c r="I21" s="140" t="s">
        <v>28</v>
      </c>
      <c r="J21" s="143" t="s">
        <v>35</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37</v>
      </c>
      <c r="E23" s="38"/>
      <c r="F23" s="38"/>
      <c r="G23" s="38"/>
      <c r="H23" s="38"/>
      <c r="I23" s="140" t="s">
        <v>25</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 xml:space="preserve"> </v>
      </c>
      <c r="F24" s="38"/>
      <c r="G24" s="38"/>
      <c r="H24" s="38"/>
      <c r="I24" s="140" t="s">
        <v>28</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38</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39</v>
      </c>
      <c r="E30" s="38"/>
      <c r="F30" s="38"/>
      <c r="G30" s="38"/>
      <c r="H30" s="38"/>
      <c r="I30" s="38"/>
      <c r="J30" s="151">
        <f>ROUND(J126,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41</v>
      </c>
      <c r="G32" s="38"/>
      <c r="H32" s="38"/>
      <c r="I32" s="152" t="s">
        <v>40</v>
      </c>
      <c r="J32" s="152" t="s">
        <v>42</v>
      </c>
      <c r="K32" s="38"/>
      <c r="L32" s="63"/>
      <c r="S32" s="38"/>
      <c r="T32" s="38"/>
      <c r="U32" s="38"/>
      <c r="V32" s="38"/>
      <c r="W32" s="38"/>
      <c r="X32" s="38"/>
      <c r="Y32" s="38"/>
      <c r="Z32" s="38"/>
      <c r="AA32" s="38"/>
      <c r="AB32" s="38"/>
      <c r="AC32" s="38"/>
      <c r="AD32" s="38"/>
      <c r="AE32" s="38"/>
    </row>
    <row r="33" s="2" customFormat="1" ht="14.4" customHeight="1">
      <c r="A33" s="38"/>
      <c r="B33" s="44"/>
      <c r="C33" s="38"/>
      <c r="D33" s="153" t="s">
        <v>43</v>
      </c>
      <c r="E33" s="140" t="s">
        <v>44</v>
      </c>
      <c r="F33" s="154">
        <f>ROUND((SUM(BE126:BE248)),  2)</f>
        <v>0</v>
      </c>
      <c r="G33" s="38"/>
      <c r="H33" s="38"/>
      <c r="I33" s="155">
        <v>0.20999999999999999</v>
      </c>
      <c r="J33" s="154">
        <f>ROUND(((SUM(BE126:BE248))*I33),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45</v>
      </c>
      <c r="F34" s="154">
        <f>ROUND((SUM(BF126:BF248)),  2)</f>
        <v>0</v>
      </c>
      <c r="G34" s="38"/>
      <c r="H34" s="38"/>
      <c r="I34" s="155">
        <v>0.12</v>
      </c>
      <c r="J34" s="154">
        <f>ROUND(((SUM(BF126:BF248))*I34),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46</v>
      </c>
      <c r="F35" s="154">
        <f>ROUND((SUM(BG126:BG248)),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47</v>
      </c>
      <c r="F36" s="154">
        <f>ROUND((SUM(BH126:BH248)),  2)</f>
        <v>0</v>
      </c>
      <c r="G36" s="38"/>
      <c r="H36" s="38"/>
      <c r="I36" s="155">
        <v>0.12</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48</v>
      </c>
      <c r="F37" s="154">
        <f>ROUND((SUM(BI126:BI248)),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49</v>
      </c>
      <c r="E39" s="158"/>
      <c r="F39" s="158"/>
      <c r="G39" s="159" t="s">
        <v>50</v>
      </c>
      <c r="H39" s="160" t="s">
        <v>51</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52</v>
      </c>
      <c r="E50" s="164"/>
      <c r="F50" s="164"/>
      <c r="G50" s="163" t="s">
        <v>53</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54</v>
      </c>
      <c r="E61" s="166"/>
      <c r="F61" s="167" t="s">
        <v>55</v>
      </c>
      <c r="G61" s="165" t="s">
        <v>54</v>
      </c>
      <c r="H61" s="166"/>
      <c r="I61" s="166"/>
      <c r="J61" s="168" t="s">
        <v>55</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56</v>
      </c>
      <c r="E65" s="169"/>
      <c r="F65" s="169"/>
      <c r="G65" s="163" t="s">
        <v>57</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54</v>
      </c>
      <c r="E76" s="166"/>
      <c r="F76" s="167" t="s">
        <v>55</v>
      </c>
      <c r="G76" s="165" t="s">
        <v>54</v>
      </c>
      <c r="H76" s="166"/>
      <c r="I76" s="166"/>
      <c r="J76" s="168" t="s">
        <v>55</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s="2" customFormat="1" ht="24.96" customHeight="1">
      <c r="A82" s="38"/>
      <c r="B82" s="39"/>
      <c r="C82" s="23" t="s">
        <v>96</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74" t="str">
        <f>E7</f>
        <v>24006 - 2varianta Dyje, VD Vranov, ř. km 161,9 – 162,2, Vranov n. D., oprava toku pod VD</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94</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SO-01 - Oprava opevnění</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6. 4. 2025</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Povodí Moravy, s.p.</v>
      </c>
      <c r="G91" s="40"/>
      <c r="H91" s="40"/>
      <c r="I91" s="32" t="s">
        <v>32</v>
      </c>
      <c r="J91" s="36" t="str">
        <f>E21</f>
        <v>Jesep s.r.o.</v>
      </c>
      <c r="K91" s="40"/>
      <c r="L91" s="63"/>
      <c r="S91" s="38"/>
      <c r="T91" s="38"/>
      <c r="U91" s="38"/>
      <c r="V91" s="38"/>
      <c r="W91" s="38"/>
      <c r="X91" s="38"/>
      <c r="Y91" s="38"/>
      <c r="Z91" s="38"/>
      <c r="AA91" s="38"/>
      <c r="AB91" s="38"/>
      <c r="AC91" s="38"/>
      <c r="AD91" s="38"/>
      <c r="AE91" s="38"/>
    </row>
    <row r="92" s="2" customFormat="1" ht="15.15" customHeight="1">
      <c r="A92" s="38"/>
      <c r="B92" s="39"/>
      <c r="C92" s="32" t="s">
        <v>30</v>
      </c>
      <c r="D92" s="40"/>
      <c r="E92" s="40"/>
      <c r="F92" s="27" t="str">
        <f>IF(E18="","",E18)</f>
        <v>Vyplň údaj</v>
      </c>
      <c r="G92" s="40"/>
      <c r="H92" s="40"/>
      <c r="I92" s="32" t="s">
        <v>37</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5" t="s">
        <v>97</v>
      </c>
      <c r="D94" s="176"/>
      <c r="E94" s="176"/>
      <c r="F94" s="176"/>
      <c r="G94" s="176"/>
      <c r="H94" s="176"/>
      <c r="I94" s="176"/>
      <c r="J94" s="177" t="s">
        <v>98</v>
      </c>
      <c r="K94" s="176"/>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8" t="s">
        <v>99</v>
      </c>
      <c r="D96" s="40"/>
      <c r="E96" s="40"/>
      <c r="F96" s="40"/>
      <c r="G96" s="40"/>
      <c r="H96" s="40"/>
      <c r="I96" s="40"/>
      <c r="J96" s="110">
        <f>J126</f>
        <v>0</v>
      </c>
      <c r="K96" s="40"/>
      <c r="L96" s="63"/>
      <c r="S96" s="38"/>
      <c r="T96" s="38"/>
      <c r="U96" s="38"/>
      <c r="V96" s="38"/>
      <c r="W96" s="38"/>
      <c r="X96" s="38"/>
      <c r="Y96" s="38"/>
      <c r="Z96" s="38"/>
      <c r="AA96" s="38"/>
      <c r="AB96" s="38"/>
      <c r="AC96" s="38"/>
      <c r="AD96" s="38"/>
      <c r="AE96" s="38"/>
      <c r="AU96" s="17" t="s">
        <v>100</v>
      </c>
    </row>
    <row r="97" s="11" customFormat="1" ht="24.96" customHeight="1">
      <c r="A97" s="11"/>
      <c r="B97" s="226"/>
      <c r="C97" s="227"/>
      <c r="D97" s="228" t="s">
        <v>233</v>
      </c>
      <c r="E97" s="229"/>
      <c r="F97" s="229"/>
      <c r="G97" s="229"/>
      <c r="H97" s="229"/>
      <c r="I97" s="229"/>
      <c r="J97" s="230">
        <f>J127</f>
        <v>0</v>
      </c>
      <c r="K97" s="227"/>
      <c r="L97" s="231"/>
      <c r="S97" s="11"/>
      <c r="T97" s="11"/>
      <c r="U97" s="11"/>
      <c r="V97" s="11"/>
      <c r="W97" s="11"/>
      <c r="X97" s="11"/>
      <c r="Y97" s="11"/>
      <c r="Z97" s="11"/>
      <c r="AA97" s="11"/>
      <c r="AB97" s="11"/>
      <c r="AC97" s="11"/>
      <c r="AD97" s="11"/>
      <c r="AE97" s="11"/>
    </row>
    <row r="98" s="12" customFormat="1" ht="19.92" customHeight="1">
      <c r="A98" s="12"/>
      <c r="B98" s="232"/>
      <c r="C98" s="233"/>
      <c r="D98" s="234" t="s">
        <v>234</v>
      </c>
      <c r="E98" s="235"/>
      <c r="F98" s="235"/>
      <c r="G98" s="235"/>
      <c r="H98" s="235"/>
      <c r="I98" s="235"/>
      <c r="J98" s="236">
        <f>J128</f>
        <v>0</v>
      </c>
      <c r="K98" s="233"/>
      <c r="L98" s="237"/>
      <c r="S98" s="12"/>
      <c r="T98" s="12"/>
      <c r="U98" s="12"/>
      <c r="V98" s="12"/>
      <c r="W98" s="12"/>
      <c r="X98" s="12"/>
      <c r="Y98" s="12"/>
      <c r="Z98" s="12"/>
      <c r="AA98" s="12"/>
      <c r="AB98" s="12"/>
      <c r="AC98" s="12"/>
      <c r="AD98" s="12"/>
      <c r="AE98" s="12"/>
    </row>
    <row r="99" s="12" customFormat="1" ht="19.92" customHeight="1">
      <c r="A99" s="12"/>
      <c r="B99" s="232"/>
      <c r="C99" s="233"/>
      <c r="D99" s="234" t="s">
        <v>235</v>
      </c>
      <c r="E99" s="235"/>
      <c r="F99" s="235"/>
      <c r="G99" s="235"/>
      <c r="H99" s="235"/>
      <c r="I99" s="235"/>
      <c r="J99" s="236">
        <f>J159</f>
        <v>0</v>
      </c>
      <c r="K99" s="233"/>
      <c r="L99" s="237"/>
      <c r="S99" s="12"/>
      <c r="T99" s="12"/>
      <c r="U99" s="12"/>
      <c r="V99" s="12"/>
      <c r="W99" s="12"/>
      <c r="X99" s="12"/>
      <c r="Y99" s="12"/>
      <c r="Z99" s="12"/>
      <c r="AA99" s="12"/>
      <c r="AB99" s="12"/>
      <c r="AC99" s="12"/>
      <c r="AD99" s="12"/>
      <c r="AE99" s="12"/>
    </row>
    <row r="100" s="12" customFormat="1" ht="19.92" customHeight="1">
      <c r="A100" s="12"/>
      <c r="B100" s="232"/>
      <c r="C100" s="233"/>
      <c r="D100" s="234" t="s">
        <v>236</v>
      </c>
      <c r="E100" s="235"/>
      <c r="F100" s="235"/>
      <c r="G100" s="235"/>
      <c r="H100" s="235"/>
      <c r="I100" s="235"/>
      <c r="J100" s="236">
        <f>J200</f>
        <v>0</v>
      </c>
      <c r="K100" s="233"/>
      <c r="L100" s="237"/>
      <c r="S100" s="12"/>
      <c r="T100" s="12"/>
      <c r="U100" s="12"/>
      <c r="V100" s="12"/>
      <c r="W100" s="12"/>
      <c r="X100" s="12"/>
      <c r="Y100" s="12"/>
      <c r="Z100" s="12"/>
      <c r="AA100" s="12"/>
      <c r="AB100" s="12"/>
      <c r="AC100" s="12"/>
      <c r="AD100" s="12"/>
      <c r="AE100" s="12"/>
    </row>
    <row r="101" s="12" customFormat="1" ht="14.88" customHeight="1">
      <c r="A101" s="12"/>
      <c r="B101" s="232"/>
      <c r="C101" s="233"/>
      <c r="D101" s="234" t="s">
        <v>237</v>
      </c>
      <c r="E101" s="235"/>
      <c r="F101" s="235"/>
      <c r="G101" s="235"/>
      <c r="H101" s="235"/>
      <c r="I101" s="235"/>
      <c r="J101" s="236">
        <f>J201</f>
        <v>0</v>
      </c>
      <c r="K101" s="233"/>
      <c r="L101" s="237"/>
      <c r="S101" s="12"/>
      <c r="T101" s="12"/>
      <c r="U101" s="12"/>
      <c r="V101" s="12"/>
      <c r="W101" s="12"/>
      <c r="X101" s="12"/>
      <c r="Y101" s="12"/>
      <c r="Z101" s="12"/>
      <c r="AA101" s="12"/>
      <c r="AB101" s="12"/>
      <c r="AC101" s="12"/>
      <c r="AD101" s="12"/>
      <c r="AE101" s="12"/>
    </row>
    <row r="102" s="12" customFormat="1" ht="19.92" customHeight="1">
      <c r="A102" s="12"/>
      <c r="B102" s="232"/>
      <c r="C102" s="233"/>
      <c r="D102" s="234" t="s">
        <v>238</v>
      </c>
      <c r="E102" s="235"/>
      <c r="F102" s="235"/>
      <c r="G102" s="235"/>
      <c r="H102" s="235"/>
      <c r="I102" s="235"/>
      <c r="J102" s="236">
        <f>J214</f>
        <v>0</v>
      </c>
      <c r="K102" s="233"/>
      <c r="L102" s="237"/>
      <c r="S102" s="12"/>
      <c r="T102" s="12"/>
      <c r="U102" s="12"/>
      <c r="V102" s="12"/>
      <c r="W102" s="12"/>
      <c r="X102" s="12"/>
      <c r="Y102" s="12"/>
      <c r="Z102" s="12"/>
      <c r="AA102" s="12"/>
      <c r="AB102" s="12"/>
      <c r="AC102" s="12"/>
      <c r="AD102" s="12"/>
      <c r="AE102" s="12"/>
    </row>
    <row r="103" s="12" customFormat="1" ht="14.88" customHeight="1">
      <c r="A103" s="12"/>
      <c r="B103" s="232"/>
      <c r="C103" s="233"/>
      <c r="D103" s="234" t="s">
        <v>239</v>
      </c>
      <c r="E103" s="235"/>
      <c r="F103" s="235"/>
      <c r="G103" s="235"/>
      <c r="H103" s="235"/>
      <c r="I103" s="235"/>
      <c r="J103" s="236">
        <f>J215</f>
        <v>0</v>
      </c>
      <c r="K103" s="233"/>
      <c r="L103" s="237"/>
      <c r="S103" s="12"/>
      <c r="T103" s="12"/>
      <c r="U103" s="12"/>
      <c r="V103" s="12"/>
      <c r="W103" s="12"/>
      <c r="X103" s="12"/>
      <c r="Y103" s="12"/>
      <c r="Z103" s="12"/>
      <c r="AA103" s="12"/>
      <c r="AB103" s="12"/>
      <c r="AC103" s="12"/>
      <c r="AD103" s="12"/>
      <c r="AE103" s="12"/>
    </row>
    <row r="104" s="12" customFormat="1" ht="14.88" customHeight="1">
      <c r="A104" s="12"/>
      <c r="B104" s="232"/>
      <c r="C104" s="233"/>
      <c r="D104" s="234" t="s">
        <v>240</v>
      </c>
      <c r="E104" s="235"/>
      <c r="F104" s="235"/>
      <c r="G104" s="235"/>
      <c r="H104" s="235"/>
      <c r="I104" s="235"/>
      <c r="J104" s="236">
        <f>J223</f>
        <v>0</v>
      </c>
      <c r="K104" s="233"/>
      <c r="L104" s="237"/>
      <c r="S104" s="12"/>
      <c r="T104" s="12"/>
      <c r="U104" s="12"/>
      <c r="V104" s="12"/>
      <c r="W104" s="12"/>
      <c r="X104" s="12"/>
      <c r="Y104" s="12"/>
      <c r="Z104" s="12"/>
      <c r="AA104" s="12"/>
      <c r="AB104" s="12"/>
      <c r="AC104" s="12"/>
      <c r="AD104" s="12"/>
      <c r="AE104" s="12"/>
    </row>
    <row r="105" s="12" customFormat="1" ht="19.92" customHeight="1">
      <c r="A105" s="12"/>
      <c r="B105" s="232"/>
      <c r="C105" s="233"/>
      <c r="D105" s="234" t="s">
        <v>241</v>
      </c>
      <c r="E105" s="235"/>
      <c r="F105" s="235"/>
      <c r="G105" s="235"/>
      <c r="H105" s="235"/>
      <c r="I105" s="235"/>
      <c r="J105" s="236">
        <f>J228</f>
        <v>0</v>
      </c>
      <c r="K105" s="233"/>
      <c r="L105" s="237"/>
      <c r="S105" s="12"/>
      <c r="T105" s="12"/>
      <c r="U105" s="12"/>
      <c r="V105" s="12"/>
      <c r="W105" s="12"/>
      <c r="X105" s="12"/>
      <c r="Y105" s="12"/>
      <c r="Z105" s="12"/>
      <c r="AA105" s="12"/>
      <c r="AB105" s="12"/>
      <c r="AC105" s="12"/>
      <c r="AD105" s="12"/>
      <c r="AE105" s="12"/>
    </row>
    <row r="106" s="12" customFormat="1" ht="19.92" customHeight="1">
      <c r="A106" s="12"/>
      <c r="B106" s="232"/>
      <c r="C106" s="233"/>
      <c r="D106" s="234" t="s">
        <v>242</v>
      </c>
      <c r="E106" s="235"/>
      <c r="F106" s="235"/>
      <c r="G106" s="235"/>
      <c r="H106" s="235"/>
      <c r="I106" s="235"/>
      <c r="J106" s="236">
        <f>J245</f>
        <v>0</v>
      </c>
      <c r="K106" s="233"/>
      <c r="L106" s="237"/>
      <c r="S106" s="12"/>
      <c r="T106" s="12"/>
      <c r="U106" s="12"/>
      <c r="V106" s="12"/>
      <c r="W106" s="12"/>
      <c r="X106" s="12"/>
      <c r="Y106" s="12"/>
      <c r="Z106" s="12"/>
      <c r="AA106" s="12"/>
      <c r="AB106" s="12"/>
      <c r="AC106" s="12"/>
      <c r="AD106" s="12"/>
      <c r="AE106" s="12"/>
    </row>
    <row r="107" s="2" customFormat="1" ht="21.84" customHeight="1">
      <c r="A107" s="38"/>
      <c r="B107" s="39"/>
      <c r="C107" s="40"/>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6.96" customHeight="1">
      <c r="A108" s="38"/>
      <c r="B108" s="66"/>
      <c r="C108" s="67"/>
      <c r="D108" s="67"/>
      <c r="E108" s="67"/>
      <c r="F108" s="67"/>
      <c r="G108" s="67"/>
      <c r="H108" s="67"/>
      <c r="I108" s="67"/>
      <c r="J108" s="67"/>
      <c r="K108" s="67"/>
      <c r="L108" s="63"/>
      <c r="S108" s="38"/>
      <c r="T108" s="38"/>
      <c r="U108" s="38"/>
      <c r="V108" s="38"/>
      <c r="W108" s="38"/>
      <c r="X108" s="38"/>
      <c r="Y108" s="38"/>
      <c r="Z108" s="38"/>
      <c r="AA108" s="38"/>
      <c r="AB108" s="38"/>
      <c r="AC108" s="38"/>
      <c r="AD108" s="38"/>
      <c r="AE108" s="38"/>
    </row>
    <row r="112" s="2" customFormat="1" ht="6.96" customHeight="1">
      <c r="A112" s="38"/>
      <c r="B112" s="68"/>
      <c r="C112" s="69"/>
      <c r="D112" s="69"/>
      <c r="E112" s="69"/>
      <c r="F112" s="69"/>
      <c r="G112" s="69"/>
      <c r="H112" s="69"/>
      <c r="I112" s="69"/>
      <c r="J112" s="69"/>
      <c r="K112" s="69"/>
      <c r="L112" s="63"/>
      <c r="S112" s="38"/>
      <c r="T112" s="38"/>
      <c r="U112" s="38"/>
      <c r="V112" s="38"/>
      <c r="W112" s="38"/>
      <c r="X112" s="38"/>
      <c r="Y112" s="38"/>
      <c r="Z112" s="38"/>
      <c r="AA112" s="38"/>
      <c r="AB112" s="38"/>
      <c r="AC112" s="38"/>
      <c r="AD112" s="38"/>
      <c r="AE112" s="38"/>
    </row>
    <row r="113" s="2" customFormat="1" ht="24.96" customHeight="1">
      <c r="A113" s="38"/>
      <c r="B113" s="39"/>
      <c r="C113" s="23" t="s">
        <v>101</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16</v>
      </c>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26.25" customHeight="1">
      <c r="A116" s="38"/>
      <c r="B116" s="39"/>
      <c r="C116" s="40"/>
      <c r="D116" s="40"/>
      <c r="E116" s="174" t="str">
        <f>E7</f>
        <v>24006 - 2varianta Dyje, VD Vranov, ř. km 161,9 – 162,2, Vranov n. D., oprava toku pod VD</v>
      </c>
      <c r="F116" s="32"/>
      <c r="G116" s="32"/>
      <c r="H116" s="32"/>
      <c r="I116" s="40"/>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94</v>
      </c>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6.5" customHeight="1">
      <c r="A118" s="38"/>
      <c r="B118" s="39"/>
      <c r="C118" s="40"/>
      <c r="D118" s="40"/>
      <c r="E118" s="76" t="str">
        <f>E9</f>
        <v>SO-01 - Oprava opevnění</v>
      </c>
      <c r="F118" s="40"/>
      <c r="G118" s="40"/>
      <c r="H118" s="40"/>
      <c r="I118" s="40"/>
      <c r="J118" s="40"/>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2" customHeight="1">
      <c r="A120" s="38"/>
      <c r="B120" s="39"/>
      <c r="C120" s="32" t="s">
        <v>20</v>
      </c>
      <c r="D120" s="40"/>
      <c r="E120" s="40"/>
      <c r="F120" s="27" t="str">
        <f>F12</f>
        <v xml:space="preserve"> </v>
      </c>
      <c r="G120" s="40"/>
      <c r="H120" s="40"/>
      <c r="I120" s="32" t="s">
        <v>22</v>
      </c>
      <c r="J120" s="79" t="str">
        <f>IF(J12="","",J12)</f>
        <v>6. 4. 2025</v>
      </c>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5.15" customHeight="1">
      <c r="A122" s="38"/>
      <c r="B122" s="39"/>
      <c r="C122" s="32" t="s">
        <v>24</v>
      </c>
      <c r="D122" s="40"/>
      <c r="E122" s="40"/>
      <c r="F122" s="27" t="str">
        <f>E15</f>
        <v>Povodí Moravy, s.p.</v>
      </c>
      <c r="G122" s="40"/>
      <c r="H122" s="40"/>
      <c r="I122" s="32" t="s">
        <v>32</v>
      </c>
      <c r="J122" s="36" t="str">
        <f>E21</f>
        <v>Jesep s.r.o.</v>
      </c>
      <c r="K122" s="40"/>
      <c r="L122" s="63"/>
      <c r="S122" s="38"/>
      <c r="T122" s="38"/>
      <c r="U122" s="38"/>
      <c r="V122" s="38"/>
      <c r="W122" s="38"/>
      <c r="X122" s="38"/>
      <c r="Y122" s="38"/>
      <c r="Z122" s="38"/>
      <c r="AA122" s="38"/>
      <c r="AB122" s="38"/>
      <c r="AC122" s="38"/>
      <c r="AD122" s="38"/>
      <c r="AE122" s="38"/>
    </row>
    <row r="123" s="2" customFormat="1" ht="15.15" customHeight="1">
      <c r="A123" s="38"/>
      <c r="B123" s="39"/>
      <c r="C123" s="32" t="s">
        <v>30</v>
      </c>
      <c r="D123" s="40"/>
      <c r="E123" s="40"/>
      <c r="F123" s="27" t="str">
        <f>IF(E18="","",E18)</f>
        <v>Vyplň údaj</v>
      </c>
      <c r="G123" s="40"/>
      <c r="H123" s="40"/>
      <c r="I123" s="32" t="s">
        <v>37</v>
      </c>
      <c r="J123" s="36" t="str">
        <f>E24</f>
        <v xml:space="preserve"> </v>
      </c>
      <c r="K123" s="40"/>
      <c r="L123" s="63"/>
      <c r="S123" s="38"/>
      <c r="T123" s="38"/>
      <c r="U123" s="38"/>
      <c r="V123" s="38"/>
      <c r="W123" s="38"/>
      <c r="X123" s="38"/>
      <c r="Y123" s="38"/>
      <c r="Z123" s="38"/>
      <c r="AA123" s="38"/>
      <c r="AB123" s="38"/>
      <c r="AC123" s="38"/>
      <c r="AD123" s="38"/>
      <c r="AE123" s="38"/>
    </row>
    <row r="124" s="2" customFormat="1" ht="10.32" customHeight="1">
      <c r="A124" s="38"/>
      <c r="B124" s="39"/>
      <c r="C124" s="40"/>
      <c r="D124" s="40"/>
      <c r="E124" s="40"/>
      <c r="F124" s="40"/>
      <c r="G124" s="40"/>
      <c r="H124" s="40"/>
      <c r="I124" s="40"/>
      <c r="J124" s="40"/>
      <c r="K124" s="40"/>
      <c r="L124" s="63"/>
      <c r="S124" s="38"/>
      <c r="T124" s="38"/>
      <c r="U124" s="38"/>
      <c r="V124" s="38"/>
      <c r="W124" s="38"/>
      <c r="X124" s="38"/>
      <c r="Y124" s="38"/>
      <c r="Z124" s="38"/>
      <c r="AA124" s="38"/>
      <c r="AB124" s="38"/>
      <c r="AC124" s="38"/>
      <c r="AD124" s="38"/>
      <c r="AE124" s="38"/>
    </row>
    <row r="125" s="9" customFormat="1" ht="29.28" customHeight="1">
      <c r="A125" s="179"/>
      <c r="B125" s="180"/>
      <c r="C125" s="181" t="s">
        <v>102</v>
      </c>
      <c r="D125" s="182" t="s">
        <v>64</v>
      </c>
      <c r="E125" s="182" t="s">
        <v>60</v>
      </c>
      <c r="F125" s="182" t="s">
        <v>61</v>
      </c>
      <c r="G125" s="182" t="s">
        <v>103</v>
      </c>
      <c r="H125" s="182" t="s">
        <v>104</v>
      </c>
      <c r="I125" s="182" t="s">
        <v>105</v>
      </c>
      <c r="J125" s="182" t="s">
        <v>98</v>
      </c>
      <c r="K125" s="183" t="s">
        <v>106</v>
      </c>
      <c r="L125" s="184"/>
      <c r="M125" s="100" t="s">
        <v>1</v>
      </c>
      <c r="N125" s="101" t="s">
        <v>43</v>
      </c>
      <c r="O125" s="101" t="s">
        <v>107</v>
      </c>
      <c r="P125" s="101" t="s">
        <v>108</v>
      </c>
      <c r="Q125" s="101" t="s">
        <v>109</v>
      </c>
      <c r="R125" s="101" t="s">
        <v>110</v>
      </c>
      <c r="S125" s="101" t="s">
        <v>111</v>
      </c>
      <c r="T125" s="102" t="s">
        <v>112</v>
      </c>
      <c r="U125" s="179"/>
      <c r="V125" s="179"/>
      <c r="W125" s="179"/>
      <c r="X125" s="179"/>
      <c r="Y125" s="179"/>
      <c r="Z125" s="179"/>
      <c r="AA125" s="179"/>
      <c r="AB125" s="179"/>
      <c r="AC125" s="179"/>
      <c r="AD125" s="179"/>
      <c r="AE125" s="179"/>
    </row>
    <row r="126" s="2" customFormat="1" ht="22.8" customHeight="1">
      <c r="A126" s="38"/>
      <c r="B126" s="39"/>
      <c r="C126" s="107" t="s">
        <v>113</v>
      </c>
      <c r="D126" s="40"/>
      <c r="E126" s="40"/>
      <c r="F126" s="40"/>
      <c r="G126" s="40"/>
      <c r="H126" s="40"/>
      <c r="I126" s="40"/>
      <c r="J126" s="185">
        <f>BK126</f>
        <v>0</v>
      </c>
      <c r="K126" s="40"/>
      <c r="L126" s="44"/>
      <c r="M126" s="103"/>
      <c r="N126" s="186"/>
      <c r="O126" s="104"/>
      <c r="P126" s="187">
        <f>P127</f>
        <v>0</v>
      </c>
      <c r="Q126" s="104"/>
      <c r="R126" s="187">
        <f>R127</f>
        <v>828.17238597999994</v>
      </c>
      <c r="S126" s="104"/>
      <c r="T126" s="188">
        <f>T127</f>
        <v>53.344999999999999</v>
      </c>
      <c r="U126" s="38"/>
      <c r="V126" s="38"/>
      <c r="W126" s="38"/>
      <c r="X126" s="38"/>
      <c r="Y126" s="38"/>
      <c r="Z126" s="38"/>
      <c r="AA126" s="38"/>
      <c r="AB126" s="38"/>
      <c r="AC126" s="38"/>
      <c r="AD126" s="38"/>
      <c r="AE126" s="38"/>
      <c r="AT126" s="17" t="s">
        <v>78</v>
      </c>
      <c r="AU126" s="17" t="s">
        <v>100</v>
      </c>
      <c r="BK126" s="189">
        <f>BK127</f>
        <v>0</v>
      </c>
    </row>
    <row r="127" s="13" customFormat="1" ht="25.92" customHeight="1">
      <c r="A127" s="13"/>
      <c r="B127" s="238"/>
      <c r="C127" s="239"/>
      <c r="D127" s="240" t="s">
        <v>78</v>
      </c>
      <c r="E127" s="241" t="s">
        <v>243</v>
      </c>
      <c r="F127" s="241" t="s">
        <v>244</v>
      </c>
      <c r="G127" s="239"/>
      <c r="H127" s="239"/>
      <c r="I127" s="242"/>
      <c r="J127" s="243">
        <f>BK127</f>
        <v>0</v>
      </c>
      <c r="K127" s="239"/>
      <c r="L127" s="244"/>
      <c r="M127" s="245"/>
      <c r="N127" s="246"/>
      <c r="O127" s="246"/>
      <c r="P127" s="247">
        <f>P128+P159+P200+P214+P228+P245</f>
        <v>0</v>
      </c>
      <c r="Q127" s="246"/>
      <c r="R127" s="247">
        <f>R128+R159+R200+R214+R228+R245</f>
        <v>828.17238597999994</v>
      </c>
      <c r="S127" s="246"/>
      <c r="T127" s="248">
        <f>T128+T159+T200+T214+T228+T245</f>
        <v>53.344999999999999</v>
      </c>
      <c r="U127" s="13"/>
      <c r="V127" s="13"/>
      <c r="W127" s="13"/>
      <c r="X127" s="13"/>
      <c r="Y127" s="13"/>
      <c r="Z127" s="13"/>
      <c r="AA127" s="13"/>
      <c r="AB127" s="13"/>
      <c r="AC127" s="13"/>
      <c r="AD127" s="13"/>
      <c r="AE127" s="13"/>
      <c r="AR127" s="249" t="s">
        <v>87</v>
      </c>
      <c r="AT127" s="250" t="s">
        <v>78</v>
      </c>
      <c r="AU127" s="250" t="s">
        <v>79</v>
      </c>
      <c r="AY127" s="249" t="s">
        <v>120</v>
      </c>
      <c r="BK127" s="251">
        <f>BK128+BK159+BK200+BK214+BK228+BK245</f>
        <v>0</v>
      </c>
    </row>
    <row r="128" s="13" customFormat="1" ht="22.8" customHeight="1">
      <c r="A128" s="13"/>
      <c r="B128" s="238"/>
      <c r="C128" s="239"/>
      <c r="D128" s="240" t="s">
        <v>78</v>
      </c>
      <c r="E128" s="252" t="s">
        <v>87</v>
      </c>
      <c r="F128" s="252" t="s">
        <v>245</v>
      </c>
      <c r="G128" s="239"/>
      <c r="H128" s="239"/>
      <c r="I128" s="242"/>
      <c r="J128" s="253">
        <f>BK128</f>
        <v>0</v>
      </c>
      <c r="K128" s="239"/>
      <c r="L128" s="244"/>
      <c r="M128" s="245"/>
      <c r="N128" s="246"/>
      <c r="O128" s="246"/>
      <c r="P128" s="247">
        <f>SUM(P129:P158)</f>
        <v>0</v>
      </c>
      <c r="Q128" s="246"/>
      <c r="R128" s="247">
        <f>SUM(R129:R158)</f>
        <v>5.7354200000000004</v>
      </c>
      <c r="S128" s="246"/>
      <c r="T128" s="248">
        <f>SUM(T129:T158)</f>
        <v>0</v>
      </c>
      <c r="U128" s="13"/>
      <c r="V128" s="13"/>
      <c r="W128" s="13"/>
      <c r="X128" s="13"/>
      <c r="Y128" s="13"/>
      <c r="Z128" s="13"/>
      <c r="AA128" s="13"/>
      <c r="AB128" s="13"/>
      <c r="AC128" s="13"/>
      <c r="AD128" s="13"/>
      <c r="AE128" s="13"/>
      <c r="AR128" s="249" t="s">
        <v>87</v>
      </c>
      <c r="AT128" s="250" t="s">
        <v>78</v>
      </c>
      <c r="AU128" s="250" t="s">
        <v>87</v>
      </c>
      <c r="AY128" s="249" t="s">
        <v>120</v>
      </c>
      <c r="BK128" s="251">
        <f>SUM(BK129:BK158)</f>
        <v>0</v>
      </c>
    </row>
    <row r="129" s="2" customFormat="1" ht="24.15" customHeight="1">
      <c r="A129" s="38"/>
      <c r="B129" s="39"/>
      <c r="C129" s="190" t="s">
        <v>87</v>
      </c>
      <c r="D129" s="190" t="s">
        <v>114</v>
      </c>
      <c r="E129" s="191" t="s">
        <v>246</v>
      </c>
      <c r="F129" s="192" t="s">
        <v>247</v>
      </c>
      <c r="G129" s="193" t="s">
        <v>248</v>
      </c>
      <c r="H129" s="194">
        <v>100</v>
      </c>
      <c r="I129" s="195"/>
      <c r="J129" s="196">
        <f>ROUND(I129*H129,2)</f>
        <v>0</v>
      </c>
      <c r="K129" s="192" t="s">
        <v>118</v>
      </c>
      <c r="L129" s="44"/>
      <c r="M129" s="197" t="s">
        <v>1</v>
      </c>
      <c r="N129" s="198" t="s">
        <v>44</v>
      </c>
      <c r="O129" s="91"/>
      <c r="P129" s="199">
        <f>O129*H129</f>
        <v>0</v>
      </c>
      <c r="Q129" s="199">
        <v>6.0000000000000002E-05</v>
      </c>
      <c r="R129" s="199">
        <f>Q129*H129</f>
        <v>0.0060000000000000001</v>
      </c>
      <c r="S129" s="199">
        <v>0</v>
      </c>
      <c r="T129" s="200">
        <f>S129*H129</f>
        <v>0</v>
      </c>
      <c r="U129" s="38"/>
      <c r="V129" s="38"/>
      <c r="W129" s="38"/>
      <c r="X129" s="38"/>
      <c r="Y129" s="38"/>
      <c r="Z129" s="38"/>
      <c r="AA129" s="38"/>
      <c r="AB129" s="38"/>
      <c r="AC129" s="38"/>
      <c r="AD129" s="38"/>
      <c r="AE129" s="38"/>
      <c r="AR129" s="201" t="s">
        <v>141</v>
      </c>
      <c r="AT129" s="201" t="s">
        <v>114</v>
      </c>
      <c r="AU129" s="201" t="s">
        <v>89</v>
      </c>
      <c r="AY129" s="17" t="s">
        <v>120</v>
      </c>
      <c r="BE129" s="202">
        <f>IF(N129="základní",J129,0)</f>
        <v>0</v>
      </c>
      <c r="BF129" s="202">
        <f>IF(N129="snížená",J129,0)</f>
        <v>0</v>
      </c>
      <c r="BG129" s="202">
        <f>IF(N129="zákl. přenesená",J129,0)</f>
        <v>0</v>
      </c>
      <c r="BH129" s="202">
        <f>IF(N129="sníž. přenesená",J129,0)</f>
        <v>0</v>
      </c>
      <c r="BI129" s="202">
        <f>IF(N129="nulová",J129,0)</f>
        <v>0</v>
      </c>
      <c r="BJ129" s="17" t="s">
        <v>87</v>
      </c>
      <c r="BK129" s="202">
        <f>ROUND(I129*H129,2)</f>
        <v>0</v>
      </c>
      <c r="BL129" s="17" t="s">
        <v>141</v>
      </c>
      <c r="BM129" s="201" t="s">
        <v>249</v>
      </c>
    </row>
    <row r="130" s="2" customFormat="1">
      <c r="A130" s="38"/>
      <c r="B130" s="39"/>
      <c r="C130" s="40"/>
      <c r="D130" s="208" t="s">
        <v>129</v>
      </c>
      <c r="E130" s="40"/>
      <c r="F130" s="210" t="s">
        <v>250</v>
      </c>
      <c r="G130" s="40"/>
      <c r="H130" s="40"/>
      <c r="I130" s="205"/>
      <c r="J130" s="40"/>
      <c r="K130" s="40"/>
      <c r="L130" s="44"/>
      <c r="M130" s="206"/>
      <c r="N130" s="207"/>
      <c r="O130" s="91"/>
      <c r="P130" s="91"/>
      <c r="Q130" s="91"/>
      <c r="R130" s="91"/>
      <c r="S130" s="91"/>
      <c r="T130" s="92"/>
      <c r="U130" s="38"/>
      <c r="V130" s="38"/>
      <c r="W130" s="38"/>
      <c r="X130" s="38"/>
      <c r="Y130" s="38"/>
      <c r="Z130" s="38"/>
      <c r="AA130" s="38"/>
      <c r="AB130" s="38"/>
      <c r="AC130" s="38"/>
      <c r="AD130" s="38"/>
      <c r="AE130" s="38"/>
      <c r="AT130" s="17" t="s">
        <v>129</v>
      </c>
      <c r="AU130" s="17" t="s">
        <v>89</v>
      </c>
    </row>
    <row r="131" s="2" customFormat="1">
      <c r="A131" s="38"/>
      <c r="B131" s="39"/>
      <c r="C131" s="40"/>
      <c r="D131" s="203" t="s">
        <v>122</v>
      </c>
      <c r="E131" s="40"/>
      <c r="F131" s="204" t="s">
        <v>251</v>
      </c>
      <c r="G131" s="40"/>
      <c r="H131" s="40"/>
      <c r="I131" s="205"/>
      <c r="J131" s="40"/>
      <c r="K131" s="40"/>
      <c r="L131" s="44"/>
      <c r="M131" s="206"/>
      <c r="N131" s="207"/>
      <c r="O131" s="91"/>
      <c r="P131" s="91"/>
      <c r="Q131" s="91"/>
      <c r="R131" s="91"/>
      <c r="S131" s="91"/>
      <c r="T131" s="92"/>
      <c r="U131" s="38"/>
      <c r="V131" s="38"/>
      <c r="W131" s="38"/>
      <c r="X131" s="38"/>
      <c r="Y131" s="38"/>
      <c r="Z131" s="38"/>
      <c r="AA131" s="38"/>
      <c r="AB131" s="38"/>
      <c r="AC131" s="38"/>
      <c r="AD131" s="38"/>
      <c r="AE131" s="38"/>
      <c r="AT131" s="17" t="s">
        <v>122</v>
      </c>
      <c r="AU131" s="17" t="s">
        <v>89</v>
      </c>
    </row>
    <row r="132" s="10" customFormat="1">
      <c r="A132" s="10"/>
      <c r="B132" s="211"/>
      <c r="C132" s="212"/>
      <c r="D132" s="208" t="s">
        <v>140</v>
      </c>
      <c r="E132" s="213" t="s">
        <v>1</v>
      </c>
      <c r="F132" s="214" t="s">
        <v>252</v>
      </c>
      <c r="G132" s="212"/>
      <c r="H132" s="215">
        <v>100</v>
      </c>
      <c r="I132" s="216"/>
      <c r="J132" s="212"/>
      <c r="K132" s="212"/>
      <c r="L132" s="217"/>
      <c r="M132" s="218"/>
      <c r="N132" s="219"/>
      <c r="O132" s="219"/>
      <c r="P132" s="219"/>
      <c r="Q132" s="219"/>
      <c r="R132" s="219"/>
      <c r="S132" s="219"/>
      <c r="T132" s="220"/>
      <c r="U132" s="10"/>
      <c r="V132" s="10"/>
      <c r="W132" s="10"/>
      <c r="X132" s="10"/>
      <c r="Y132" s="10"/>
      <c r="Z132" s="10"/>
      <c r="AA132" s="10"/>
      <c r="AB132" s="10"/>
      <c r="AC132" s="10"/>
      <c r="AD132" s="10"/>
      <c r="AE132" s="10"/>
      <c r="AT132" s="221" t="s">
        <v>140</v>
      </c>
      <c r="AU132" s="221" t="s">
        <v>89</v>
      </c>
      <c r="AV132" s="10" t="s">
        <v>89</v>
      </c>
      <c r="AW132" s="10" t="s">
        <v>36</v>
      </c>
      <c r="AX132" s="10" t="s">
        <v>87</v>
      </c>
      <c r="AY132" s="221" t="s">
        <v>120</v>
      </c>
    </row>
    <row r="133" s="2" customFormat="1" ht="24.15" customHeight="1">
      <c r="A133" s="38"/>
      <c r="B133" s="39"/>
      <c r="C133" s="190" t="s">
        <v>89</v>
      </c>
      <c r="D133" s="190" t="s">
        <v>114</v>
      </c>
      <c r="E133" s="191" t="s">
        <v>253</v>
      </c>
      <c r="F133" s="192" t="s">
        <v>254</v>
      </c>
      <c r="G133" s="193" t="s">
        <v>248</v>
      </c>
      <c r="H133" s="194">
        <v>100</v>
      </c>
      <c r="I133" s="195"/>
      <c r="J133" s="196">
        <f>ROUND(I133*H133,2)</f>
        <v>0</v>
      </c>
      <c r="K133" s="192" t="s">
        <v>118</v>
      </c>
      <c r="L133" s="44"/>
      <c r="M133" s="197" t="s">
        <v>1</v>
      </c>
      <c r="N133" s="198" t="s">
        <v>44</v>
      </c>
      <c r="O133" s="91"/>
      <c r="P133" s="199">
        <f>O133*H133</f>
        <v>0</v>
      </c>
      <c r="Q133" s="199">
        <v>8.0000000000000007E-05</v>
      </c>
      <c r="R133" s="199">
        <f>Q133*H133</f>
        <v>0.0080000000000000002</v>
      </c>
      <c r="S133" s="199">
        <v>0</v>
      </c>
      <c r="T133" s="200">
        <f>S133*H133</f>
        <v>0</v>
      </c>
      <c r="U133" s="38"/>
      <c r="V133" s="38"/>
      <c r="W133" s="38"/>
      <c r="X133" s="38"/>
      <c r="Y133" s="38"/>
      <c r="Z133" s="38"/>
      <c r="AA133" s="38"/>
      <c r="AB133" s="38"/>
      <c r="AC133" s="38"/>
      <c r="AD133" s="38"/>
      <c r="AE133" s="38"/>
      <c r="AR133" s="201" t="s">
        <v>141</v>
      </c>
      <c r="AT133" s="201" t="s">
        <v>114</v>
      </c>
      <c r="AU133" s="201" t="s">
        <v>89</v>
      </c>
      <c r="AY133" s="17" t="s">
        <v>120</v>
      </c>
      <c r="BE133" s="202">
        <f>IF(N133="základní",J133,0)</f>
        <v>0</v>
      </c>
      <c r="BF133" s="202">
        <f>IF(N133="snížená",J133,0)</f>
        <v>0</v>
      </c>
      <c r="BG133" s="202">
        <f>IF(N133="zákl. přenesená",J133,0)</f>
        <v>0</v>
      </c>
      <c r="BH133" s="202">
        <f>IF(N133="sníž. přenesená",J133,0)</f>
        <v>0</v>
      </c>
      <c r="BI133" s="202">
        <f>IF(N133="nulová",J133,0)</f>
        <v>0</v>
      </c>
      <c r="BJ133" s="17" t="s">
        <v>87</v>
      </c>
      <c r="BK133" s="202">
        <f>ROUND(I133*H133,2)</f>
        <v>0</v>
      </c>
      <c r="BL133" s="17" t="s">
        <v>141</v>
      </c>
      <c r="BM133" s="201" t="s">
        <v>255</v>
      </c>
    </row>
    <row r="134" s="2" customFormat="1">
      <c r="A134" s="38"/>
      <c r="B134" s="39"/>
      <c r="C134" s="40"/>
      <c r="D134" s="208" t="s">
        <v>129</v>
      </c>
      <c r="E134" s="40"/>
      <c r="F134" s="210" t="s">
        <v>256</v>
      </c>
      <c r="G134" s="40"/>
      <c r="H134" s="40"/>
      <c r="I134" s="205"/>
      <c r="J134" s="40"/>
      <c r="K134" s="40"/>
      <c r="L134" s="44"/>
      <c r="M134" s="206"/>
      <c r="N134" s="207"/>
      <c r="O134" s="91"/>
      <c r="P134" s="91"/>
      <c r="Q134" s="91"/>
      <c r="R134" s="91"/>
      <c r="S134" s="91"/>
      <c r="T134" s="92"/>
      <c r="U134" s="38"/>
      <c r="V134" s="38"/>
      <c r="W134" s="38"/>
      <c r="X134" s="38"/>
      <c r="Y134" s="38"/>
      <c r="Z134" s="38"/>
      <c r="AA134" s="38"/>
      <c r="AB134" s="38"/>
      <c r="AC134" s="38"/>
      <c r="AD134" s="38"/>
      <c r="AE134" s="38"/>
      <c r="AT134" s="17" t="s">
        <v>129</v>
      </c>
      <c r="AU134" s="17" t="s">
        <v>89</v>
      </c>
    </row>
    <row r="135" s="2" customFormat="1">
      <c r="A135" s="38"/>
      <c r="B135" s="39"/>
      <c r="C135" s="40"/>
      <c r="D135" s="203" t="s">
        <v>122</v>
      </c>
      <c r="E135" s="40"/>
      <c r="F135" s="204" t="s">
        <v>257</v>
      </c>
      <c r="G135" s="40"/>
      <c r="H135" s="40"/>
      <c r="I135" s="205"/>
      <c r="J135" s="40"/>
      <c r="K135" s="40"/>
      <c r="L135" s="44"/>
      <c r="M135" s="206"/>
      <c r="N135" s="207"/>
      <c r="O135" s="91"/>
      <c r="P135" s="91"/>
      <c r="Q135" s="91"/>
      <c r="R135" s="91"/>
      <c r="S135" s="91"/>
      <c r="T135" s="92"/>
      <c r="U135" s="38"/>
      <c r="V135" s="38"/>
      <c r="W135" s="38"/>
      <c r="X135" s="38"/>
      <c r="Y135" s="38"/>
      <c r="Z135" s="38"/>
      <c r="AA135" s="38"/>
      <c r="AB135" s="38"/>
      <c r="AC135" s="38"/>
      <c r="AD135" s="38"/>
      <c r="AE135" s="38"/>
      <c r="AT135" s="17" t="s">
        <v>122</v>
      </c>
      <c r="AU135" s="17" t="s">
        <v>89</v>
      </c>
    </row>
    <row r="136" s="10" customFormat="1">
      <c r="A136" s="10"/>
      <c r="B136" s="211"/>
      <c r="C136" s="212"/>
      <c r="D136" s="208" t="s">
        <v>140</v>
      </c>
      <c r="E136" s="213" t="s">
        <v>1</v>
      </c>
      <c r="F136" s="214" t="s">
        <v>252</v>
      </c>
      <c r="G136" s="212"/>
      <c r="H136" s="215">
        <v>100</v>
      </c>
      <c r="I136" s="216"/>
      <c r="J136" s="212"/>
      <c r="K136" s="212"/>
      <c r="L136" s="217"/>
      <c r="M136" s="218"/>
      <c r="N136" s="219"/>
      <c r="O136" s="219"/>
      <c r="P136" s="219"/>
      <c r="Q136" s="219"/>
      <c r="R136" s="219"/>
      <c r="S136" s="219"/>
      <c r="T136" s="220"/>
      <c r="U136" s="10"/>
      <c r="V136" s="10"/>
      <c r="W136" s="10"/>
      <c r="X136" s="10"/>
      <c r="Y136" s="10"/>
      <c r="Z136" s="10"/>
      <c r="AA136" s="10"/>
      <c r="AB136" s="10"/>
      <c r="AC136" s="10"/>
      <c r="AD136" s="10"/>
      <c r="AE136" s="10"/>
      <c r="AT136" s="221" t="s">
        <v>140</v>
      </c>
      <c r="AU136" s="221" t="s">
        <v>89</v>
      </c>
      <c r="AV136" s="10" t="s">
        <v>89</v>
      </c>
      <c r="AW136" s="10" t="s">
        <v>36</v>
      </c>
      <c r="AX136" s="10" t="s">
        <v>87</v>
      </c>
      <c r="AY136" s="221" t="s">
        <v>120</v>
      </c>
    </row>
    <row r="137" s="2" customFormat="1" ht="24.15" customHeight="1">
      <c r="A137" s="38"/>
      <c r="B137" s="39"/>
      <c r="C137" s="190" t="s">
        <v>133</v>
      </c>
      <c r="D137" s="190" t="s">
        <v>114</v>
      </c>
      <c r="E137" s="191" t="s">
        <v>258</v>
      </c>
      <c r="F137" s="192" t="s">
        <v>259</v>
      </c>
      <c r="G137" s="193" t="s">
        <v>260</v>
      </c>
      <c r="H137" s="194">
        <v>10</v>
      </c>
      <c r="I137" s="195"/>
      <c r="J137" s="196">
        <f>ROUND(I137*H137,2)</f>
        <v>0</v>
      </c>
      <c r="K137" s="192" t="s">
        <v>118</v>
      </c>
      <c r="L137" s="44"/>
      <c r="M137" s="197" t="s">
        <v>1</v>
      </c>
      <c r="N137" s="198" t="s">
        <v>44</v>
      </c>
      <c r="O137" s="91"/>
      <c r="P137" s="199">
        <f>O137*H137</f>
        <v>0</v>
      </c>
      <c r="Q137" s="199">
        <v>0</v>
      </c>
      <c r="R137" s="199">
        <f>Q137*H137</f>
        <v>0</v>
      </c>
      <c r="S137" s="199">
        <v>0</v>
      </c>
      <c r="T137" s="200">
        <f>S137*H137</f>
        <v>0</v>
      </c>
      <c r="U137" s="38"/>
      <c r="V137" s="38"/>
      <c r="W137" s="38"/>
      <c r="X137" s="38"/>
      <c r="Y137" s="38"/>
      <c r="Z137" s="38"/>
      <c r="AA137" s="38"/>
      <c r="AB137" s="38"/>
      <c r="AC137" s="38"/>
      <c r="AD137" s="38"/>
      <c r="AE137" s="38"/>
      <c r="AR137" s="201" t="s">
        <v>141</v>
      </c>
      <c r="AT137" s="201" t="s">
        <v>114</v>
      </c>
      <c r="AU137" s="201" t="s">
        <v>89</v>
      </c>
      <c r="AY137" s="17" t="s">
        <v>120</v>
      </c>
      <c r="BE137" s="202">
        <f>IF(N137="základní",J137,0)</f>
        <v>0</v>
      </c>
      <c r="BF137" s="202">
        <f>IF(N137="snížená",J137,0)</f>
        <v>0</v>
      </c>
      <c r="BG137" s="202">
        <f>IF(N137="zákl. přenesená",J137,0)</f>
        <v>0</v>
      </c>
      <c r="BH137" s="202">
        <f>IF(N137="sníž. přenesená",J137,0)</f>
        <v>0</v>
      </c>
      <c r="BI137" s="202">
        <f>IF(N137="nulová",J137,0)</f>
        <v>0</v>
      </c>
      <c r="BJ137" s="17" t="s">
        <v>87</v>
      </c>
      <c r="BK137" s="202">
        <f>ROUND(I137*H137,2)</f>
        <v>0</v>
      </c>
      <c r="BL137" s="17" t="s">
        <v>141</v>
      </c>
      <c r="BM137" s="201" t="s">
        <v>261</v>
      </c>
    </row>
    <row r="138" s="2" customFormat="1">
      <c r="A138" s="38"/>
      <c r="B138" s="39"/>
      <c r="C138" s="40"/>
      <c r="D138" s="208" t="s">
        <v>129</v>
      </c>
      <c r="E138" s="40"/>
      <c r="F138" s="210" t="s">
        <v>262</v>
      </c>
      <c r="G138" s="40"/>
      <c r="H138" s="40"/>
      <c r="I138" s="205"/>
      <c r="J138" s="40"/>
      <c r="K138" s="40"/>
      <c r="L138" s="44"/>
      <c r="M138" s="206"/>
      <c r="N138" s="207"/>
      <c r="O138" s="91"/>
      <c r="P138" s="91"/>
      <c r="Q138" s="91"/>
      <c r="R138" s="91"/>
      <c r="S138" s="91"/>
      <c r="T138" s="92"/>
      <c r="U138" s="38"/>
      <c r="V138" s="38"/>
      <c r="W138" s="38"/>
      <c r="X138" s="38"/>
      <c r="Y138" s="38"/>
      <c r="Z138" s="38"/>
      <c r="AA138" s="38"/>
      <c r="AB138" s="38"/>
      <c r="AC138" s="38"/>
      <c r="AD138" s="38"/>
      <c r="AE138" s="38"/>
      <c r="AT138" s="17" t="s">
        <v>129</v>
      </c>
      <c r="AU138" s="17" t="s">
        <v>89</v>
      </c>
    </row>
    <row r="139" s="2" customFormat="1">
      <c r="A139" s="38"/>
      <c r="B139" s="39"/>
      <c r="C139" s="40"/>
      <c r="D139" s="203" t="s">
        <v>122</v>
      </c>
      <c r="E139" s="40"/>
      <c r="F139" s="204" t="s">
        <v>263</v>
      </c>
      <c r="G139" s="40"/>
      <c r="H139" s="40"/>
      <c r="I139" s="205"/>
      <c r="J139" s="40"/>
      <c r="K139" s="40"/>
      <c r="L139" s="44"/>
      <c r="M139" s="206"/>
      <c r="N139" s="207"/>
      <c r="O139" s="91"/>
      <c r="P139" s="91"/>
      <c r="Q139" s="91"/>
      <c r="R139" s="91"/>
      <c r="S139" s="91"/>
      <c r="T139" s="92"/>
      <c r="U139" s="38"/>
      <c r="V139" s="38"/>
      <c r="W139" s="38"/>
      <c r="X139" s="38"/>
      <c r="Y139" s="38"/>
      <c r="Z139" s="38"/>
      <c r="AA139" s="38"/>
      <c r="AB139" s="38"/>
      <c r="AC139" s="38"/>
      <c r="AD139" s="38"/>
      <c r="AE139" s="38"/>
      <c r="AT139" s="17" t="s">
        <v>122</v>
      </c>
      <c r="AU139" s="17" t="s">
        <v>89</v>
      </c>
    </row>
    <row r="140" s="2" customFormat="1" ht="24.15" customHeight="1">
      <c r="A140" s="38"/>
      <c r="B140" s="39"/>
      <c r="C140" s="190" t="s">
        <v>141</v>
      </c>
      <c r="D140" s="190" t="s">
        <v>114</v>
      </c>
      <c r="E140" s="191" t="s">
        <v>264</v>
      </c>
      <c r="F140" s="192" t="s">
        <v>265</v>
      </c>
      <c r="G140" s="193" t="s">
        <v>260</v>
      </c>
      <c r="H140" s="194">
        <v>10</v>
      </c>
      <c r="I140" s="195"/>
      <c r="J140" s="196">
        <f>ROUND(I140*H140,2)</f>
        <v>0</v>
      </c>
      <c r="K140" s="192" t="s">
        <v>118</v>
      </c>
      <c r="L140" s="44"/>
      <c r="M140" s="197" t="s">
        <v>1</v>
      </c>
      <c r="N140" s="198" t="s">
        <v>44</v>
      </c>
      <c r="O140" s="91"/>
      <c r="P140" s="199">
        <f>O140*H140</f>
        <v>0</v>
      </c>
      <c r="Q140" s="199">
        <v>0</v>
      </c>
      <c r="R140" s="199">
        <f>Q140*H140</f>
        <v>0</v>
      </c>
      <c r="S140" s="199">
        <v>0</v>
      </c>
      <c r="T140" s="200">
        <f>S140*H140</f>
        <v>0</v>
      </c>
      <c r="U140" s="38"/>
      <c r="V140" s="38"/>
      <c r="W140" s="38"/>
      <c r="X140" s="38"/>
      <c r="Y140" s="38"/>
      <c r="Z140" s="38"/>
      <c r="AA140" s="38"/>
      <c r="AB140" s="38"/>
      <c r="AC140" s="38"/>
      <c r="AD140" s="38"/>
      <c r="AE140" s="38"/>
      <c r="AR140" s="201" t="s">
        <v>141</v>
      </c>
      <c r="AT140" s="201" t="s">
        <v>114</v>
      </c>
      <c r="AU140" s="201" t="s">
        <v>89</v>
      </c>
      <c r="AY140" s="17" t="s">
        <v>120</v>
      </c>
      <c r="BE140" s="202">
        <f>IF(N140="základní",J140,0)</f>
        <v>0</v>
      </c>
      <c r="BF140" s="202">
        <f>IF(N140="snížená",J140,0)</f>
        <v>0</v>
      </c>
      <c r="BG140" s="202">
        <f>IF(N140="zákl. přenesená",J140,0)</f>
        <v>0</v>
      </c>
      <c r="BH140" s="202">
        <f>IF(N140="sníž. přenesená",J140,0)</f>
        <v>0</v>
      </c>
      <c r="BI140" s="202">
        <f>IF(N140="nulová",J140,0)</f>
        <v>0</v>
      </c>
      <c r="BJ140" s="17" t="s">
        <v>87</v>
      </c>
      <c r="BK140" s="202">
        <f>ROUND(I140*H140,2)</f>
        <v>0</v>
      </c>
      <c r="BL140" s="17" t="s">
        <v>141</v>
      </c>
      <c r="BM140" s="201" t="s">
        <v>266</v>
      </c>
    </row>
    <row r="141" s="2" customFormat="1">
      <c r="A141" s="38"/>
      <c r="B141" s="39"/>
      <c r="C141" s="40"/>
      <c r="D141" s="208" t="s">
        <v>129</v>
      </c>
      <c r="E141" s="40"/>
      <c r="F141" s="210" t="s">
        <v>267</v>
      </c>
      <c r="G141" s="40"/>
      <c r="H141" s="40"/>
      <c r="I141" s="205"/>
      <c r="J141" s="40"/>
      <c r="K141" s="40"/>
      <c r="L141" s="44"/>
      <c r="M141" s="206"/>
      <c r="N141" s="207"/>
      <c r="O141" s="91"/>
      <c r="P141" s="91"/>
      <c r="Q141" s="91"/>
      <c r="R141" s="91"/>
      <c r="S141" s="91"/>
      <c r="T141" s="92"/>
      <c r="U141" s="38"/>
      <c r="V141" s="38"/>
      <c r="W141" s="38"/>
      <c r="X141" s="38"/>
      <c r="Y141" s="38"/>
      <c r="Z141" s="38"/>
      <c r="AA141" s="38"/>
      <c r="AB141" s="38"/>
      <c r="AC141" s="38"/>
      <c r="AD141" s="38"/>
      <c r="AE141" s="38"/>
      <c r="AT141" s="17" t="s">
        <v>129</v>
      </c>
      <c r="AU141" s="17" t="s">
        <v>89</v>
      </c>
    </row>
    <row r="142" s="2" customFormat="1">
      <c r="A142" s="38"/>
      <c r="B142" s="39"/>
      <c r="C142" s="40"/>
      <c r="D142" s="203" t="s">
        <v>122</v>
      </c>
      <c r="E142" s="40"/>
      <c r="F142" s="204" t="s">
        <v>268</v>
      </c>
      <c r="G142" s="40"/>
      <c r="H142" s="40"/>
      <c r="I142" s="205"/>
      <c r="J142" s="40"/>
      <c r="K142" s="40"/>
      <c r="L142" s="44"/>
      <c r="M142" s="206"/>
      <c r="N142" s="207"/>
      <c r="O142" s="91"/>
      <c r="P142" s="91"/>
      <c r="Q142" s="91"/>
      <c r="R142" s="91"/>
      <c r="S142" s="91"/>
      <c r="T142" s="92"/>
      <c r="U142" s="38"/>
      <c r="V142" s="38"/>
      <c r="W142" s="38"/>
      <c r="X142" s="38"/>
      <c r="Y142" s="38"/>
      <c r="Z142" s="38"/>
      <c r="AA142" s="38"/>
      <c r="AB142" s="38"/>
      <c r="AC142" s="38"/>
      <c r="AD142" s="38"/>
      <c r="AE142" s="38"/>
      <c r="AT142" s="17" t="s">
        <v>122</v>
      </c>
      <c r="AU142" s="17" t="s">
        <v>89</v>
      </c>
    </row>
    <row r="143" s="2" customFormat="1" ht="24.15" customHeight="1">
      <c r="A143" s="38"/>
      <c r="B143" s="39"/>
      <c r="C143" s="190" t="s">
        <v>148</v>
      </c>
      <c r="D143" s="190" t="s">
        <v>114</v>
      </c>
      <c r="E143" s="191" t="s">
        <v>269</v>
      </c>
      <c r="F143" s="192" t="s">
        <v>270</v>
      </c>
      <c r="G143" s="193" t="s">
        <v>271</v>
      </c>
      <c r="H143" s="194">
        <v>334</v>
      </c>
      <c r="I143" s="195"/>
      <c r="J143" s="196">
        <f>ROUND(I143*H143,2)</f>
        <v>0</v>
      </c>
      <c r="K143" s="192" t="s">
        <v>118</v>
      </c>
      <c r="L143" s="44"/>
      <c r="M143" s="197" t="s">
        <v>1</v>
      </c>
      <c r="N143" s="198" t="s">
        <v>44</v>
      </c>
      <c r="O143" s="91"/>
      <c r="P143" s="199">
        <f>O143*H143</f>
        <v>0</v>
      </c>
      <c r="Q143" s="199">
        <v>0.017129999999999999</v>
      </c>
      <c r="R143" s="199">
        <f>Q143*H143</f>
        <v>5.7214200000000002</v>
      </c>
      <c r="S143" s="199">
        <v>0</v>
      </c>
      <c r="T143" s="200">
        <f>S143*H143</f>
        <v>0</v>
      </c>
      <c r="U143" s="38"/>
      <c r="V143" s="38"/>
      <c r="W143" s="38"/>
      <c r="X143" s="38"/>
      <c r="Y143" s="38"/>
      <c r="Z143" s="38"/>
      <c r="AA143" s="38"/>
      <c r="AB143" s="38"/>
      <c r="AC143" s="38"/>
      <c r="AD143" s="38"/>
      <c r="AE143" s="38"/>
      <c r="AR143" s="201" t="s">
        <v>141</v>
      </c>
      <c r="AT143" s="201" t="s">
        <v>114</v>
      </c>
      <c r="AU143" s="201" t="s">
        <v>89</v>
      </c>
      <c r="AY143" s="17" t="s">
        <v>120</v>
      </c>
      <c r="BE143" s="202">
        <f>IF(N143="základní",J143,0)</f>
        <v>0</v>
      </c>
      <c r="BF143" s="202">
        <f>IF(N143="snížená",J143,0)</f>
        <v>0</v>
      </c>
      <c r="BG143" s="202">
        <f>IF(N143="zákl. přenesená",J143,0)</f>
        <v>0</v>
      </c>
      <c r="BH143" s="202">
        <f>IF(N143="sníž. přenesená",J143,0)</f>
        <v>0</v>
      </c>
      <c r="BI143" s="202">
        <f>IF(N143="nulová",J143,0)</f>
        <v>0</v>
      </c>
      <c r="BJ143" s="17" t="s">
        <v>87</v>
      </c>
      <c r="BK143" s="202">
        <f>ROUND(I143*H143,2)</f>
        <v>0</v>
      </c>
      <c r="BL143" s="17" t="s">
        <v>141</v>
      </c>
      <c r="BM143" s="201" t="s">
        <v>272</v>
      </c>
    </row>
    <row r="144" s="2" customFormat="1">
      <c r="A144" s="38"/>
      <c r="B144" s="39"/>
      <c r="C144" s="40"/>
      <c r="D144" s="208" t="s">
        <v>129</v>
      </c>
      <c r="E144" s="40"/>
      <c r="F144" s="210" t="s">
        <v>273</v>
      </c>
      <c r="G144" s="40"/>
      <c r="H144" s="40"/>
      <c r="I144" s="205"/>
      <c r="J144" s="40"/>
      <c r="K144" s="40"/>
      <c r="L144" s="44"/>
      <c r="M144" s="206"/>
      <c r="N144" s="207"/>
      <c r="O144" s="91"/>
      <c r="P144" s="91"/>
      <c r="Q144" s="91"/>
      <c r="R144" s="91"/>
      <c r="S144" s="91"/>
      <c r="T144" s="92"/>
      <c r="U144" s="38"/>
      <c r="V144" s="38"/>
      <c r="W144" s="38"/>
      <c r="X144" s="38"/>
      <c r="Y144" s="38"/>
      <c r="Z144" s="38"/>
      <c r="AA144" s="38"/>
      <c r="AB144" s="38"/>
      <c r="AC144" s="38"/>
      <c r="AD144" s="38"/>
      <c r="AE144" s="38"/>
      <c r="AT144" s="17" t="s">
        <v>129</v>
      </c>
      <c r="AU144" s="17" t="s">
        <v>89</v>
      </c>
    </row>
    <row r="145" s="2" customFormat="1">
      <c r="A145" s="38"/>
      <c r="B145" s="39"/>
      <c r="C145" s="40"/>
      <c r="D145" s="203" t="s">
        <v>122</v>
      </c>
      <c r="E145" s="40"/>
      <c r="F145" s="204" t="s">
        <v>274</v>
      </c>
      <c r="G145" s="40"/>
      <c r="H145" s="40"/>
      <c r="I145" s="205"/>
      <c r="J145" s="40"/>
      <c r="K145" s="40"/>
      <c r="L145" s="44"/>
      <c r="M145" s="206"/>
      <c r="N145" s="207"/>
      <c r="O145" s="91"/>
      <c r="P145" s="91"/>
      <c r="Q145" s="91"/>
      <c r="R145" s="91"/>
      <c r="S145" s="91"/>
      <c r="T145" s="92"/>
      <c r="U145" s="38"/>
      <c r="V145" s="38"/>
      <c r="W145" s="38"/>
      <c r="X145" s="38"/>
      <c r="Y145" s="38"/>
      <c r="Z145" s="38"/>
      <c r="AA145" s="38"/>
      <c r="AB145" s="38"/>
      <c r="AC145" s="38"/>
      <c r="AD145" s="38"/>
      <c r="AE145" s="38"/>
      <c r="AT145" s="17" t="s">
        <v>122</v>
      </c>
      <c r="AU145" s="17" t="s">
        <v>89</v>
      </c>
    </row>
    <row r="146" s="10" customFormat="1">
      <c r="A146" s="10"/>
      <c r="B146" s="211"/>
      <c r="C146" s="212"/>
      <c r="D146" s="208" t="s">
        <v>140</v>
      </c>
      <c r="E146" s="213" t="s">
        <v>1</v>
      </c>
      <c r="F146" s="214" t="s">
        <v>275</v>
      </c>
      <c r="G146" s="212"/>
      <c r="H146" s="215">
        <v>334</v>
      </c>
      <c r="I146" s="216"/>
      <c r="J146" s="212"/>
      <c r="K146" s="212"/>
      <c r="L146" s="217"/>
      <c r="M146" s="218"/>
      <c r="N146" s="219"/>
      <c r="O146" s="219"/>
      <c r="P146" s="219"/>
      <c r="Q146" s="219"/>
      <c r="R146" s="219"/>
      <c r="S146" s="219"/>
      <c r="T146" s="220"/>
      <c r="U146" s="10"/>
      <c r="V146" s="10"/>
      <c r="W146" s="10"/>
      <c r="X146" s="10"/>
      <c r="Y146" s="10"/>
      <c r="Z146" s="10"/>
      <c r="AA146" s="10"/>
      <c r="AB146" s="10"/>
      <c r="AC146" s="10"/>
      <c r="AD146" s="10"/>
      <c r="AE146" s="10"/>
      <c r="AT146" s="221" t="s">
        <v>140</v>
      </c>
      <c r="AU146" s="221" t="s">
        <v>89</v>
      </c>
      <c r="AV146" s="10" t="s">
        <v>89</v>
      </c>
      <c r="AW146" s="10" t="s">
        <v>36</v>
      </c>
      <c r="AX146" s="10" t="s">
        <v>87</v>
      </c>
      <c r="AY146" s="221" t="s">
        <v>120</v>
      </c>
    </row>
    <row r="147" s="2" customFormat="1" ht="24.15" customHeight="1">
      <c r="A147" s="38"/>
      <c r="B147" s="39"/>
      <c r="C147" s="190" t="s">
        <v>154</v>
      </c>
      <c r="D147" s="190" t="s">
        <v>114</v>
      </c>
      <c r="E147" s="191" t="s">
        <v>276</v>
      </c>
      <c r="F147" s="192" t="s">
        <v>277</v>
      </c>
      <c r="G147" s="193" t="s">
        <v>271</v>
      </c>
      <c r="H147" s="194">
        <v>334</v>
      </c>
      <c r="I147" s="195"/>
      <c r="J147" s="196">
        <f>ROUND(I147*H147,2)</f>
        <v>0</v>
      </c>
      <c r="K147" s="192" t="s">
        <v>118</v>
      </c>
      <c r="L147" s="44"/>
      <c r="M147" s="197" t="s">
        <v>1</v>
      </c>
      <c r="N147" s="198" t="s">
        <v>44</v>
      </c>
      <c r="O147" s="91"/>
      <c r="P147" s="199">
        <f>O147*H147</f>
        <v>0</v>
      </c>
      <c r="Q147" s="199">
        <v>0</v>
      </c>
      <c r="R147" s="199">
        <f>Q147*H147</f>
        <v>0</v>
      </c>
      <c r="S147" s="199">
        <v>0</v>
      </c>
      <c r="T147" s="200">
        <f>S147*H147</f>
        <v>0</v>
      </c>
      <c r="U147" s="38"/>
      <c r="V147" s="38"/>
      <c r="W147" s="38"/>
      <c r="X147" s="38"/>
      <c r="Y147" s="38"/>
      <c r="Z147" s="38"/>
      <c r="AA147" s="38"/>
      <c r="AB147" s="38"/>
      <c r="AC147" s="38"/>
      <c r="AD147" s="38"/>
      <c r="AE147" s="38"/>
      <c r="AR147" s="201" t="s">
        <v>141</v>
      </c>
      <c r="AT147" s="201" t="s">
        <v>114</v>
      </c>
      <c r="AU147" s="201" t="s">
        <v>89</v>
      </c>
      <c r="AY147" s="17" t="s">
        <v>120</v>
      </c>
      <c r="BE147" s="202">
        <f>IF(N147="základní",J147,0)</f>
        <v>0</v>
      </c>
      <c r="BF147" s="202">
        <f>IF(N147="snížená",J147,0)</f>
        <v>0</v>
      </c>
      <c r="BG147" s="202">
        <f>IF(N147="zákl. přenesená",J147,0)</f>
        <v>0</v>
      </c>
      <c r="BH147" s="202">
        <f>IF(N147="sníž. přenesená",J147,0)</f>
        <v>0</v>
      </c>
      <c r="BI147" s="202">
        <f>IF(N147="nulová",J147,0)</f>
        <v>0</v>
      </c>
      <c r="BJ147" s="17" t="s">
        <v>87</v>
      </c>
      <c r="BK147" s="202">
        <f>ROUND(I147*H147,2)</f>
        <v>0</v>
      </c>
      <c r="BL147" s="17" t="s">
        <v>141</v>
      </c>
      <c r="BM147" s="201" t="s">
        <v>278</v>
      </c>
    </row>
    <row r="148" s="2" customFormat="1">
      <c r="A148" s="38"/>
      <c r="B148" s="39"/>
      <c r="C148" s="40"/>
      <c r="D148" s="208" t="s">
        <v>129</v>
      </c>
      <c r="E148" s="40"/>
      <c r="F148" s="210" t="s">
        <v>279</v>
      </c>
      <c r="G148" s="40"/>
      <c r="H148" s="40"/>
      <c r="I148" s="205"/>
      <c r="J148" s="40"/>
      <c r="K148" s="40"/>
      <c r="L148" s="44"/>
      <c r="M148" s="206"/>
      <c r="N148" s="207"/>
      <c r="O148" s="91"/>
      <c r="P148" s="91"/>
      <c r="Q148" s="91"/>
      <c r="R148" s="91"/>
      <c r="S148" s="91"/>
      <c r="T148" s="92"/>
      <c r="U148" s="38"/>
      <c r="V148" s="38"/>
      <c r="W148" s="38"/>
      <c r="X148" s="38"/>
      <c r="Y148" s="38"/>
      <c r="Z148" s="38"/>
      <c r="AA148" s="38"/>
      <c r="AB148" s="38"/>
      <c r="AC148" s="38"/>
      <c r="AD148" s="38"/>
      <c r="AE148" s="38"/>
      <c r="AT148" s="17" t="s">
        <v>129</v>
      </c>
      <c r="AU148" s="17" t="s">
        <v>89</v>
      </c>
    </row>
    <row r="149" s="2" customFormat="1">
      <c r="A149" s="38"/>
      <c r="B149" s="39"/>
      <c r="C149" s="40"/>
      <c r="D149" s="203" t="s">
        <v>122</v>
      </c>
      <c r="E149" s="40"/>
      <c r="F149" s="204" t="s">
        <v>280</v>
      </c>
      <c r="G149" s="40"/>
      <c r="H149" s="40"/>
      <c r="I149" s="205"/>
      <c r="J149" s="40"/>
      <c r="K149" s="40"/>
      <c r="L149" s="44"/>
      <c r="M149" s="206"/>
      <c r="N149" s="207"/>
      <c r="O149" s="91"/>
      <c r="P149" s="91"/>
      <c r="Q149" s="91"/>
      <c r="R149" s="91"/>
      <c r="S149" s="91"/>
      <c r="T149" s="92"/>
      <c r="U149" s="38"/>
      <c r="V149" s="38"/>
      <c r="W149" s="38"/>
      <c r="X149" s="38"/>
      <c r="Y149" s="38"/>
      <c r="Z149" s="38"/>
      <c r="AA149" s="38"/>
      <c r="AB149" s="38"/>
      <c r="AC149" s="38"/>
      <c r="AD149" s="38"/>
      <c r="AE149" s="38"/>
      <c r="AT149" s="17" t="s">
        <v>122</v>
      </c>
      <c r="AU149" s="17" t="s">
        <v>89</v>
      </c>
    </row>
    <row r="150" s="2" customFormat="1" ht="24.15" customHeight="1">
      <c r="A150" s="38"/>
      <c r="B150" s="39"/>
      <c r="C150" s="190" t="s">
        <v>161</v>
      </c>
      <c r="D150" s="190" t="s">
        <v>114</v>
      </c>
      <c r="E150" s="191" t="s">
        <v>281</v>
      </c>
      <c r="F150" s="192" t="s">
        <v>282</v>
      </c>
      <c r="G150" s="193" t="s">
        <v>283</v>
      </c>
      <c r="H150" s="194">
        <v>23.699999999999999</v>
      </c>
      <c r="I150" s="195"/>
      <c r="J150" s="196">
        <f>ROUND(I150*H150,2)</f>
        <v>0</v>
      </c>
      <c r="K150" s="192" t="s">
        <v>118</v>
      </c>
      <c r="L150" s="44"/>
      <c r="M150" s="197" t="s">
        <v>1</v>
      </c>
      <c r="N150" s="198" t="s">
        <v>44</v>
      </c>
      <c r="O150" s="91"/>
      <c r="P150" s="199">
        <f>O150*H150</f>
        <v>0</v>
      </c>
      <c r="Q150" s="199">
        <v>0</v>
      </c>
      <c r="R150" s="199">
        <f>Q150*H150</f>
        <v>0</v>
      </c>
      <c r="S150" s="199">
        <v>0</v>
      </c>
      <c r="T150" s="200">
        <f>S150*H150</f>
        <v>0</v>
      </c>
      <c r="U150" s="38"/>
      <c r="V150" s="38"/>
      <c r="W150" s="38"/>
      <c r="X150" s="38"/>
      <c r="Y150" s="38"/>
      <c r="Z150" s="38"/>
      <c r="AA150" s="38"/>
      <c r="AB150" s="38"/>
      <c r="AC150" s="38"/>
      <c r="AD150" s="38"/>
      <c r="AE150" s="38"/>
      <c r="AR150" s="201" t="s">
        <v>141</v>
      </c>
      <c r="AT150" s="201" t="s">
        <v>114</v>
      </c>
      <c r="AU150" s="201" t="s">
        <v>89</v>
      </c>
      <c r="AY150" s="17" t="s">
        <v>120</v>
      </c>
      <c r="BE150" s="202">
        <f>IF(N150="základní",J150,0)</f>
        <v>0</v>
      </c>
      <c r="BF150" s="202">
        <f>IF(N150="snížená",J150,0)</f>
        <v>0</v>
      </c>
      <c r="BG150" s="202">
        <f>IF(N150="zákl. přenesená",J150,0)</f>
        <v>0</v>
      </c>
      <c r="BH150" s="202">
        <f>IF(N150="sníž. přenesená",J150,0)</f>
        <v>0</v>
      </c>
      <c r="BI150" s="202">
        <f>IF(N150="nulová",J150,0)</f>
        <v>0</v>
      </c>
      <c r="BJ150" s="17" t="s">
        <v>87</v>
      </c>
      <c r="BK150" s="202">
        <f>ROUND(I150*H150,2)</f>
        <v>0</v>
      </c>
      <c r="BL150" s="17" t="s">
        <v>141</v>
      </c>
      <c r="BM150" s="201" t="s">
        <v>284</v>
      </c>
    </row>
    <row r="151" s="2" customFormat="1">
      <c r="A151" s="38"/>
      <c r="B151" s="39"/>
      <c r="C151" s="40"/>
      <c r="D151" s="208" t="s">
        <v>129</v>
      </c>
      <c r="E151" s="40"/>
      <c r="F151" s="210" t="s">
        <v>285</v>
      </c>
      <c r="G151" s="40"/>
      <c r="H151" s="40"/>
      <c r="I151" s="205"/>
      <c r="J151" s="40"/>
      <c r="K151" s="40"/>
      <c r="L151" s="44"/>
      <c r="M151" s="206"/>
      <c r="N151" s="207"/>
      <c r="O151" s="91"/>
      <c r="P151" s="91"/>
      <c r="Q151" s="91"/>
      <c r="R151" s="91"/>
      <c r="S151" s="91"/>
      <c r="T151" s="92"/>
      <c r="U151" s="38"/>
      <c r="V151" s="38"/>
      <c r="W151" s="38"/>
      <c r="X151" s="38"/>
      <c r="Y151" s="38"/>
      <c r="Z151" s="38"/>
      <c r="AA151" s="38"/>
      <c r="AB151" s="38"/>
      <c r="AC151" s="38"/>
      <c r="AD151" s="38"/>
      <c r="AE151" s="38"/>
      <c r="AT151" s="17" t="s">
        <v>129</v>
      </c>
      <c r="AU151" s="17" t="s">
        <v>89</v>
      </c>
    </row>
    <row r="152" s="2" customFormat="1">
      <c r="A152" s="38"/>
      <c r="B152" s="39"/>
      <c r="C152" s="40"/>
      <c r="D152" s="203" t="s">
        <v>122</v>
      </c>
      <c r="E152" s="40"/>
      <c r="F152" s="204" t="s">
        <v>286</v>
      </c>
      <c r="G152" s="40"/>
      <c r="H152" s="40"/>
      <c r="I152" s="205"/>
      <c r="J152" s="40"/>
      <c r="K152" s="40"/>
      <c r="L152" s="44"/>
      <c r="M152" s="206"/>
      <c r="N152" s="207"/>
      <c r="O152" s="91"/>
      <c r="P152" s="91"/>
      <c r="Q152" s="91"/>
      <c r="R152" s="91"/>
      <c r="S152" s="91"/>
      <c r="T152" s="92"/>
      <c r="U152" s="38"/>
      <c r="V152" s="38"/>
      <c r="W152" s="38"/>
      <c r="X152" s="38"/>
      <c r="Y152" s="38"/>
      <c r="Z152" s="38"/>
      <c r="AA152" s="38"/>
      <c r="AB152" s="38"/>
      <c r="AC152" s="38"/>
      <c r="AD152" s="38"/>
      <c r="AE152" s="38"/>
      <c r="AT152" s="17" t="s">
        <v>122</v>
      </c>
      <c r="AU152" s="17" t="s">
        <v>89</v>
      </c>
    </row>
    <row r="153" s="10" customFormat="1">
      <c r="A153" s="10"/>
      <c r="B153" s="211"/>
      <c r="C153" s="212"/>
      <c r="D153" s="208" t="s">
        <v>140</v>
      </c>
      <c r="E153" s="213" t="s">
        <v>1</v>
      </c>
      <c r="F153" s="214" t="s">
        <v>287</v>
      </c>
      <c r="G153" s="212"/>
      <c r="H153" s="215">
        <v>23.699999999999999</v>
      </c>
      <c r="I153" s="216"/>
      <c r="J153" s="212"/>
      <c r="K153" s="212"/>
      <c r="L153" s="217"/>
      <c r="M153" s="218"/>
      <c r="N153" s="219"/>
      <c r="O153" s="219"/>
      <c r="P153" s="219"/>
      <c r="Q153" s="219"/>
      <c r="R153" s="219"/>
      <c r="S153" s="219"/>
      <c r="T153" s="220"/>
      <c r="U153" s="10"/>
      <c r="V153" s="10"/>
      <c r="W153" s="10"/>
      <c r="X153" s="10"/>
      <c r="Y153" s="10"/>
      <c r="Z153" s="10"/>
      <c r="AA153" s="10"/>
      <c r="AB153" s="10"/>
      <c r="AC153" s="10"/>
      <c r="AD153" s="10"/>
      <c r="AE153" s="10"/>
      <c r="AT153" s="221" t="s">
        <v>140</v>
      </c>
      <c r="AU153" s="221" t="s">
        <v>89</v>
      </c>
      <c r="AV153" s="10" t="s">
        <v>89</v>
      </c>
      <c r="AW153" s="10" t="s">
        <v>36</v>
      </c>
      <c r="AX153" s="10" t="s">
        <v>87</v>
      </c>
      <c r="AY153" s="221" t="s">
        <v>120</v>
      </c>
    </row>
    <row r="154" s="2" customFormat="1" ht="24.15" customHeight="1">
      <c r="A154" s="38"/>
      <c r="B154" s="39"/>
      <c r="C154" s="190" t="s">
        <v>167</v>
      </c>
      <c r="D154" s="190" t="s">
        <v>114</v>
      </c>
      <c r="E154" s="191" t="s">
        <v>288</v>
      </c>
      <c r="F154" s="192" t="s">
        <v>289</v>
      </c>
      <c r="G154" s="193" t="s">
        <v>283</v>
      </c>
      <c r="H154" s="194">
        <v>23.699999999999999</v>
      </c>
      <c r="I154" s="195"/>
      <c r="J154" s="196">
        <f>ROUND(I154*H154,2)</f>
        <v>0</v>
      </c>
      <c r="K154" s="192" t="s">
        <v>118</v>
      </c>
      <c r="L154" s="44"/>
      <c r="M154" s="197" t="s">
        <v>1</v>
      </c>
      <c r="N154" s="198" t="s">
        <v>44</v>
      </c>
      <c r="O154" s="91"/>
      <c r="P154" s="199">
        <f>O154*H154</f>
        <v>0</v>
      </c>
      <c r="Q154" s="199">
        <v>0</v>
      </c>
      <c r="R154" s="199">
        <f>Q154*H154</f>
        <v>0</v>
      </c>
      <c r="S154" s="199">
        <v>0</v>
      </c>
      <c r="T154" s="200">
        <f>S154*H154</f>
        <v>0</v>
      </c>
      <c r="U154" s="38"/>
      <c r="V154" s="38"/>
      <c r="W154" s="38"/>
      <c r="X154" s="38"/>
      <c r="Y154" s="38"/>
      <c r="Z154" s="38"/>
      <c r="AA154" s="38"/>
      <c r="AB154" s="38"/>
      <c r="AC154" s="38"/>
      <c r="AD154" s="38"/>
      <c r="AE154" s="38"/>
      <c r="AR154" s="201" t="s">
        <v>141</v>
      </c>
      <c r="AT154" s="201" t="s">
        <v>114</v>
      </c>
      <c r="AU154" s="201" t="s">
        <v>89</v>
      </c>
      <c r="AY154" s="17" t="s">
        <v>120</v>
      </c>
      <c r="BE154" s="202">
        <f>IF(N154="základní",J154,0)</f>
        <v>0</v>
      </c>
      <c r="BF154" s="202">
        <f>IF(N154="snížená",J154,0)</f>
        <v>0</v>
      </c>
      <c r="BG154" s="202">
        <f>IF(N154="zákl. přenesená",J154,0)</f>
        <v>0</v>
      </c>
      <c r="BH154" s="202">
        <f>IF(N154="sníž. přenesená",J154,0)</f>
        <v>0</v>
      </c>
      <c r="BI154" s="202">
        <f>IF(N154="nulová",J154,0)</f>
        <v>0</v>
      </c>
      <c r="BJ154" s="17" t="s">
        <v>87</v>
      </c>
      <c r="BK154" s="202">
        <f>ROUND(I154*H154,2)</f>
        <v>0</v>
      </c>
      <c r="BL154" s="17" t="s">
        <v>141</v>
      </c>
      <c r="BM154" s="201" t="s">
        <v>290</v>
      </c>
    </row>
    <row r="155" s="2" customFormat="1">
      <c r="A155" s="38"/>
      <c r="B155" s="39"/>
      <c r="C155" s="40"/>
      <c r="D155" s="208" t="s">
        <v>129</v>
      </c>
      <c r="E155" s="40"/>
      <c r="F155" s="210" t="s">
        <v>291</v>
      </c>
      <c r="G155" s="40"/>
      <c r="H155" s="40"/>
      <c r="I155" s="205"/>
      <c r="J155" s="40"/>
      <c r="K155" s="40"/>
      <c r="L155" s="44"/>
      <c r="M155" s="206"/>
      <c r="N155" s="207"/>
      <c r="O155" s="91"/>
      <c r="P155" s="91"/>
      <c r="Q155" s="91"/>
      <c r="R155" s="91"/>
      <c r="S155" s="91"/>
      <c r="T155" s="92"/>
      <c r="U155" s="38"/>
      <c r="V155" s="38"/>
      <c r="W155" s="38"/>
      <c r="X155" s="38"/>
      <c r="Y155" s="38"/>
      <c r="Z155" s="38"/>
      <c r="AA155" s="38"/>
      <c r="AB155" s="38"/>
      <c r="AC155" s="38"/>
      <c r="AD155" s="38"/>
      <c r="AE155" s="38"/>
      <c r="AT155" s="17" t="s">
        <v>129</v>
      </c>
      <c r="AU155" s="17" t="s">
        <v>89</v>
      </c>
    </row>
    <row r="156" s="2" customFormat="1">
      <c r="A156" s="38"/>
      <c r="B156" s="39"/>
      <c r="C156" s="40"/>
      <c r="D156" s="203" t="s">
        <v>122</v>
      </c>
      <c r="E156" s="40"/>
      <c r="F156" s="204" t="s">
        <v>292</v>
      </c>
      <c r="G156" s="40"/>
      <c r="H156" s="40"/>
      <c r="I156" s="205"/>
      <c r="J156" s="40"/>
      <c r="K156" s="40"/>
      <c r="L156" s="44"/>
      <c r="M156" s="206"/>
      <c r="N156" s="207"/>
      <c r="O156" s="91"/>
      <c r="P156" s="91"/>
      <c r="Q156" s="91"/>
      <c r="R156" s="91"/>
      <c r="S156" s="91"/>
      <c r="T156" s="92"/>
      <c r="U156" s="38"/>
      <c r="V156" s="38"/>
      <c r="W156" s="38"/>
      <c r="X156" s="38"/>
      <c r="Y156" s="38"/>
      <c r="Z156" s="38"/>
      <c r="AA156" s="38"/>
      <c r="AB156" s="38"/>
      <c r="AC156" s="38"/>
      <c r="AD156" s="38"/>
      <c r="AE156" s="38"/>
      <c r="AT156" s="17" t="s">
        <v>122</v>
      </c>
      <c r="AU156" s="17" t="s">
        <v>89</v>
      </c>
    </row>
    <row r="157" s="10" customFormat="1">
      <c r="A157" s="10"/>
      <c r="B157" s="211"/>
      <c r="C157" s="212"/>
      <c r="D157" s="208" t="s">
        <v>140</v>
      </c>
      <c r="E157" s="213" t="s">
        <v>1</v>
      </c>
      <c r="F157" s="214" t="s">
        <v>293</v>
      </c>
      <c r="G157" s="212"/>
      <c r="H157" s="215">
        <v>23.699999999999999</v>
      </c>
      <c r="I157" s="216"/>
      <c r="J157" s="212"/>
      <c r="K157" s="212"/>
      <c r="L157" s="217"/>
      <c r="M157" s="218"/>
      <c r="N157" s="219"/>
      <c r="O157" s="219"/>
      <c r="P157" s="219"/>
      <c r="Q157" s="219"/>
      <c r="R157" s="219"/>
      <c r="S157" s="219"/>
      <c r="T157" s="220"/>
      <c r="U157" s="10"/>
      <c r="V157" s="10"/>
      <c r="W157" s="10"/>
      <c r="X157" s="10"/>
      <c r="Y157" s="10"/>
      <c r="Z157" s="10"/>
      <c r="AA157" s="10"/>
      <c r="AB157" s="10"/>
      <c r="AC157" s="10"/>
      <c r="AD157" s="10"/>
      <c r="AE157" s="10"/>
      <c r="AT157" s="221" t="s">
        <v>140</v>
      </c>
      <c r="AU157" s="221" t="s">
        <v>89</v>
      </c>
      <c r="AV157" s="10" t="s">
        <v>89</v>
      </c>
      <c r="AW157" s="10" t="s">
        <v>36</v>
      </c>
      <c r="AX157" s="10" t="s">
        <v>79</v>
      </c>
      <c r="AY157" s="221" t="s">
        <v>120</v>
      </c>
    </row>
    <row r="158" s="14" customFormat="1">
      <c r="A158" s="14"/>
      <c r="B158" s="254"/>
      <c r="C158" s="255"/>
      <c r="D158" s="208" t="s">
        <v>140</v>
      </c>
      <c r="E158" s="256" t="s">
        <v>1</v>
      </c>
      <c r="F158" s="257" t="s">
        <v>294</v>
      </c>
      <c r="G158" s="255"/>
      <c r="H158" s="258">
        <v>23.699999999999999</v>
      </c>
      <c r="I158" s="259"/>
      <c r="J158" s="255"/>
      <c r="K158" s="255"/>
      <c r="L158" s="260"/>
      <c r="M158" s="261"/>
      <c r="N158" s="262"/>
      <c r="O158" s="262"/>
      <c r="P158" s="262"/>
      <c r="Q158" s="262"/>
      <c r="R158" s="262"/>
      <c r="S158" s="262"/>
      <c r="T158" s="263"/>
      <c r="U158" s="14"/>
      <c r="V158" s="14"/>
      <c r="W158" s="14"/>
      <c r="X158" s="14"/>
      <c r="Y158" s="14"/>
      <c r="Z158" s="14"/>
      <c r="AA158" s="14"/>
      <c r="AB158" s="14"/>
      <c r="AC158" s="14"/>
      <c r="AD158" s="14"/>
      <c r="AE158" s="14"/>
      <c r="AT158" s="264" t="s">
        <v>140</v>
      </c>
      <c r="AU158" s="264" t="s">
        <v>89</v>
      </c>
      <c r="AV158" s="14" t="s">
        <v>141</v>
      </c>
      <c r="AW158" s="14" t="s">
        <v>36</v>
      </c>
      <c r="AX158" s="14" t="s">
        <v>87</v>
      </c>
      <c r="AY158" s="264" t="s">
        <v>120</v>
      </c>
    </row>
    <row r="159" s="13" customFormat="1" ht="22.8" customHeight="1">
      <c r="A159" s="13"/>
      <c r="B159" s="238"/>
      <c r="C159" s="239"/>
      <c r="D159" s="240" t="s">
        <v>78</v>
      </c>
      <c r="E159" s="252" t="s">
        <v>141</v>
      </c>
      <c r="F159" s="252" t="s">
        <v>295</v>
      </c>
      <c r="G159" s="239"/>
      <c r="H159" s="239"/>
      <c r="I159" s="242"/>
      <c r="J159" s="253">
        <f>BK159</f>
        <v>0</v>
      </c>
      <c r="K159" s="239"/>
      <c r="L159" s="244"/>
      <c r="M159" s="245"/>
      <c r="N159" s="246"/>
      <c r="O159" s="246"/>
      <c r="P159" s="247">
        <f>SUM(P160:P199)</f>
        <v>0</v>
      </c>
      <c r="Q159" s="246"/>
      <c r="R159" s="247">
        <f>SUM(R160:R199)</f>
        <v>809.36096597999995</v>
      </c>
      <c r="S159" s="246"/>
      <c r="T159" s="248">
        <f>SUM(T160:T199)</f>
        <v>0</v>
      </c>
      <c r="U159" s="13"/>
      <c r="V159" s="13"/>
      <c r="W159" s="13"/>
      <c r="X159" s="13"/>
      <c r="Y159" s="13"/>
      <c r="Z159" s="13"/>
      <c r="AA159" s="13"/>
      <c r="AB159" s="13"/>
      <c r="AC159" s="13"/>
      <c r="AD159" s="13"/>
      <c r="AE159" s="13"/>
      <c r="AR159" s="249" t="s">
        <v>87</v>
      </c>
      <c r="AT159" s="250" t="s">
        <v>78</v>
      </c>
      <c r="AU159" s="250" t="s">
        <v>87</v>
      </c>
      <c r="AY159" s="249" t="s">
        <v>120</v>
      </c>
      <c r="BK159" s="251">
        <f>SUM(BK160:BK199)</f>
        <v>0</v>
      </c>
    </row>
    <row r="160" s="2" customFormat="1" ht="24.15" customHeight="1">
      <c r="A160" s="38"/>
      <c r="B160" s="39"/>
      <c r="C160" s="190" t="s">
        <v>173</v>
      </c>
      <c r="D160" s="190" t="s">
        <v>114</v>
      </c>
      <c r="E160" s="191" t="s">
        <v>296</v>
      </c>
      <c r="F160" s="192" t="s">
        <v>297</v>
      </c>
      <c r="G160" s="193" t="s">
        <v>271</v>
      </c>
      <c r="H160" s="194">
        <v>334</v>
      </c>
      <c r="I160" s="195"/>
      <c r="J160" s="196">
        <f>ROUND(I160*H160,2)</f>
        <v>0</v>
      </c>
      <c r="K160" s="192" t="s">
        <v>118</v>
      </c>
      <c r="L160" s="44"/>
      <c r="M160" s="197" t="s">
        <v>1</v>
      </c>
      <c r="N160" s="198" t="s">
        <v>44</v>
      </c>
      <c r="O160" s="91"/>
      <c r="P160" s="199">
        <f>O160*H160</f>
        <v>0</v>
      </c>
      <c r="Q160" s="199">
        <v>0</v>
      </c>
      <c r="R160" s="199">
        <f>Q160*H160</f>
        <v>0</v>
      </c>
      <c r="S160" s="199">
        <v>0</v>
      </c>
      <c r="T160" s="200">
        <f>S160*H160</f>
        <v>0</v>
      </c>
      <c r="U160" s="38"/>
      <c r="V160" s="38"/>
      <c r="W160" s="38"/>
      <c r="X160" s="38"/>
      <c r="Y160" s="38"/>
      <c r="Z160" s="38"/>
      <c r="AA160" s="38"/>
      <c r="AB160" s="38"/>
      <c r="AC160" s="38"/>
      <c r="AD160" s="38"/>
      <c r="AE160" s="38"/>
      <c r="AR160" s="201" t="s">
        <v>141</v>
      </c>
      <c r="AT160" s="201" t="s">
        <v>114</v>
      </c>
      <c r="AU160" s="201" t="s">
        <v>89</v>
      </c>
      <c r="AY160" s="17" t="s">
        <v>120</v>
      </c>
      <c r="BE160" s="202">
        <f>IF(N160="základní",J160,0)</f>
        <v>0</v>
      </c>
      <c r="BF160" s="202">
        <f>IF(N160="snížená",J160,0)</f>
        <v>0</v>
      </c>
      <c r="BG160" s="202">
        <f>IF(N160="zákl. přenesená",J160,0)</f>
        <v>0</v>
      </c>
      <c r="BH160" s="202">
        <f>IF(N160="sníž. přenesená",J160,0)</f>
        <v>0</v>
      </c>
      <c r="BI160" s="202">
        <f>IF(N160="nulová",J160,0)</f>
        <v>0</v>
      </c>
      <c r="BJ160" s="17" t="s">
        <v>87</v>
      </c>
      <c r="BK160" s="202">
        <f>ROUND(I160*H160,2)</f>
        <v>0</v>
      </c>
      <c r="BL160" s="17" t="s">
        <v>141</v>
      </c>
      <c r="BM160" s="201" t="s">
        <v>298</v>
      </c>
    </row>
    <row r="161" s="2" customFormat="1">
      <c r="A161" s="38"/>
      <c r="B161" s="39"/>
      <c r="C161" s="40"/>
      <c r="D161" s="208" t="s">
        <v>129</v>
      </c>
      <c r="E161" s="40"/>
      <c r="F161" s="210" t="s">
        <v>299</v>
      </c>
      <c r="G161" s="40"/>
      <c r="H161" s="40"/>
      <c r="I161" s="205"/>
      <c r="J161" s="40"/>
      <c r="K161" s="40"/>
      <c r="L161" s="44"/>
      <c r="M161" s="206"/>
      <c r="N161" s="207"/>
      <c r="O161" s="91"/>
      <c r="P161" s="91"/>
      <c r="Q161" s="91"/>
      <c r="R161" s="91"/>
      <c r="S161" s="91"/>
      <c r="T161" s="92"/>
      <c r="U161" s="38"/>
      <c r="V161" s="38"/>
      <c r="W161" s="38"/>
      <c r="X161" s="38"/>
      <c r="Y161" s="38"/>
      <c r="Z161" s="38"/>
      <c r="AA161" s="38"/>
      <c r="AB161" s="38"/>
      <c r="AC161" s="38"/>
      <c r="AD161" s="38"/>
      <c r="AE161" s="38"/>
      <c r="AT161" s="17" t="s">
        <v>129</v>
      </c>
      <c r="AU161" s="17" t="s">
        <v>89</v>
      </c>
    </row>
    <row r="162" s="2" customFormat="1">
      <c r="A162" s="38"/>
      <c r="B162" s="39"/>
      <c r="C162" s="40"/>
      <c r="D162" s="203" t="s">
        <v>122</v>
      </c>
      <c r="E162" s="40"/>
      <c r="F162" s="204" t="s">
        <v>300</v>
      </c>
      <c r="G162" s="40"/>
      <c r="H162" s="40"/>
      <c r="I162" s="205"/>
      <c r="J162" s="40"/>
      <c r="K162" s="40"/>
      <c r="L162" s="44"/>
      <c r="M162" s="206"/>
      <c r="N162" s="207"/>
      <c r="O162" s="91"/>
      <c r="P162" s="91"/>
      <c r="Q162" s="91"/>
      <c r="R162" s="91"/>
      <c r="S162" s="91"/>
      <c r="T162" s="92"/>
      <c r="U162" s="38"/>
      <c r="V162" s="38"/>
      <c r="W162" s="38"/>
      <c r="X162" s="38"/>
      <c r="Y162" s="38"/>
      <c r="Z162" s="38"/>
      <c r="AA162" s="38"/>
      <c r="AB162" s="38"/>
      <c r="AC162" s="38"/>
      <c r="AD162" s="38"/>
      <c r="AE162" s="38"/>
      <c r="AT162" s="17" t="s">
        <v>122</v>
      </c>
      <c r="AU162" s="17" t="s">
        <v>89</v>
      </c>
    </row>
    <row r="163" s="10" customFormat="1">
      <c r="A163" s="10"/>
      <c r="B163" s="211"/>
      <c r="C163" s="212"/>
      <c r="D163" s="208" t="s">
        <v>140</v>
      </c>
      <c r="E163" s="213" t="s">
        <v>1</v>
      </c>
      <c r="F163" s="214" t="s">
        <v>301</v>
      </c>
      <c r="G163" s="212"/>
      <c r="H163" s="215">
        <v>334</v>
      </c>
      <c r="I163" s="216"/>
      <c r="J163" s="212"/>
      <c r="K163" s="212"/>
      <c r="L163" s="217"/>
      <c r="M163" s="218"/>
      <c r="N163" s="219"/>
      <c r="O163" s="219"/>
      <c r="P163" s="219"/>
      <c r="Q163" s="219"/>
      <c r="R163" s="219"/>
      <c r="S163" s="219"/>
      <c r="T163" s="220"/>
      <c r="U163" s="10"/>
      <c r="V163" s="10"/>
      <c r="W163" s="10"/>
      <c r="X163" s="10"/>
      <c r="Y163" s="10"/>
      <c r="Z163" s="10"/>
      <c r="AA163" s="10"/>
      <c r="AB163" s="10"/>
      <c r="AC163" s="10"/>
      <c r="AD163" s="10"/>
      <c r="AE163" s="10"/>
      <c r="AT163" s="221" t="s">
        <v>140</v>
      </c>
      <c r="AU163" s="221" t="s">
        <v>89</v>
      </c>
      <c r="AV163" s="10" t="s">
        <v>89</v>
      </c>
      <c r="AW163" s="10" t="s">
        <v>36</v>
      </c>
      <c r="AX163" s="10" t="s">
        <v>87</v>
      </c>
      <c r="AY163" s="221" t="s">
        <v>120</v>
      </c>
    </row>
    <row r="164" s="2" customFormat="1" ht="16.5" customHeight="1">
      <c r="A164" s="38"/>
      <c r="B164" s="39"/>
      <c r="C164" s="190" t="s">
        <v>180</v>
      </c>
      <c r="D164" s="190" t="s">
        <v>114</v>
      </c>
      <c r="E164" s="191" t="s">
        <v>302</v>
      </c>
      <c r="F164" s="192" t="s">
        <v>303</v>
      </c>
      <c r="G164" s="193" t="s">
        <v>283</v>
      </c>
      <c r="H164" s="194">
        <v>9.8819999999999997</v>
      </c>
      <c r="I164" s="195"/>
      <c r="J164" s="196">
        <f>ROUND(I164*H164,2)</f>
        <v>0</v>
      </c>
      <c r="K164" s="192" t="s">
        <v>118</v>
      </c>
      <c r="L164" s="44"/>
      <c r="M164" s="197" t="s">
        <v>1</v>
      </c>
      <c r="N164" s="198" t="s">
        <v>44</v>
      </c>
      <c r="O164" s="91"/>
      <c r="P164" s="199">
        <f>O164*H164</f>
        <v>0</v>
      </c>
      <c r="Q164" s="199">
        <v>2.4327899999999998</v>
      </c>
      <c r="R164" s="199">
        <f>Q164*H164</f>
        <v>24.040830779999997</v>
      </c>
      <c r="S164" s="199">
        <v>0</v>
      </c>
      <c r="T164" s="200">
        <f>S164*H164</f>
        <v>0</v>
      </c>
      <c r="U164" s="38"/>
      <c r="V164" s="38"/>
      <c r="W164" s="38"/>
      <c r="X164" s="38"/>
      <c r="Y164" s="38"/>
      <c r="Z164" s="38"/>
      <c r="AA164" s="38"/>
      <c r="AB164" s="38"/>
      <c r="AC164" s="38"/>
      <c r="AD164" s="38"/>
      <c r="AE164" s="38"/>
      <c r="AR164" s="201" t="s">
        <v>141</v>
      </c>
      <c r="AT164" s="201" t="s">
        <v>114</v>
      </c>
      <c r="AU164" s="201" t="s">
        <v>89</v>
      </c>
      <c r="AY164" s="17" t="s">
        <v>120</v>
      </c>
      <c r="BE164" s="202">
        <f>IF(N164="základní",J164,0)</f>
        <v>0</v>
      </c>
      <c r="BF164" s="202">
        <f>IF(N164="snížená",J164,0)</f>
        <v>0</v>
      </c>
      <c r="BG164" s="202">
        <f>IF(N164="zákl. přenesená",J164,0)</f>
        <v>0</v>
      </c>
      <c r="BH164" s="202">
        <f>IF(N164="sníž. přenesená",J164,0)</f>
        <v>0</v>
      </c>
      <c r="BI164" s="202">
        <f>IF(N164="nulová",J164,0)</f>
        <v>0</v>
      </c>
      <c r="BJ164" s="17" t="s">
        <v>87</v>
      </c>
      <c r="BK164" s="202">
        <f>ROUND(I164*H164,2)</f>
        <v>0</v>
      </c>
      <c r="BL164" s="17" t="s">
        <v>141</v>
      </c>
      <c r="BM164" s="201" t="s">
        <v>304</v>
      </c>
    </row>
    <row r="165" s="2" customFormat="1">
      <c r="A165" s="38"/>
      <c r="B165" s="39"/>
      <c r="C165" s="40"/>
      <c r="D165" s="208" t="s">
        <v>129</v>
      </c>
      <c r="E165" s="40"/>
      <c r="F165" s="210" t="s">
        <v>305</v>
      </c>
      <c r="G165" s="40"/>
      <c r="H165" s="40"/>
      <c r="I165" s="205"/>
      <c r="J165" s="40"/>
      <c r="K165" s="40"/>
      <c r="L165" s="44"/>
      <c r="M165" s="206"/>
      <c r="N165" s="207"/>
      <c r="O165" s="91"/>
      <c r="P165" s="91"/>
      <c r="Q165" s="91"/>
      <c r="R165" s="91"/>
      <c r="S165" s="91"/>
      <c r="T165" s="92"/>
      <c r="U165" s="38"/>
      <c r="V165" s="38"/>
      <c r="W165" s="38"/>
      <c r="X165" s="38"/>
      <c r="Y165" s="38"/>
      <c r="Z165" s="38"/>
      <c r="AA165" s="38"/>
      <c r="AB165" s="38"/>
      <c r="AC165" s="38"/>
      <c r="AD165" s="38"/>
      <c r="AE165" s="38"/>
      <c r="AT165" s="17" t="s">
        <v>129</v>
      </c>
      <c r="AU165" s="17" t="s">
        <v>89</v>
      </c>
    </row>
    <row r="166" s="2" customFormat="1">
      <c r="A166" s="38"/>
      <c r="B166" s="39"/>
      <c r="C166" s="40"/>
      <c r="D166" s="203" t="s">
        <v>122</v>
      </c>
      <c r="E166" s="40"/>
      <c r="F166" s="204" t="s">
        <v>306</v>
      </c>
      <c r="G166" s="40"/>
      <c r="H166" s="40"/>
      <c r="I166" s="205"/>
      <c r="J166" s="40"/>
      <c r="K166" s="40"/>
      <c r="L166" s="44"/>
      <c r="M166" s="206"/>
      <c r="N166" s="207"/>
      <c r="O166" s="91"/>
      <c r="P166" s="91"/>
      <c r="Q166" s="91"/>
      <c r="R166" s="91"/>
      <c r="S166" s="91"/>
      <c r="T166" s="92"/>
      <c r="U166" s="38"/>
      <c r="V166" s="38"/>
      <c r="W166" s="38"/>
      <c r="X166" s="38"/>
      <c r="Y166" s="38"/>
      <c r="Z166" s="38"/>
      <c r="AA166" s="38"/>
      <c r="AB166" s="38"/>
      <c r="AC166" s="38"/>
      <c r="AD166" s="38"/>
      <c r="AE166" s="38"/>
      <c r="AT166" s="17" t="s">
        <v>122</v>
      </c>
      <c r="AU166" s="17" t="s">
        <v>89</v>
      </c>
    </row>
    <row r="167" s="10" customFormat="1">
      <c r="A167" s="10"/>
      <c r="B167" s="211"/>
      <c r="C167" s="212"/>
      <c r="D167" s="208" t="s">
        <v>140</v>
      </c>
      <c r="E167" s="213" t="s">
        <v>1</v>
      </c>
      <c r="F167" s="214" t="s">
        <v>307</v>
      </c>
      <c r="G167" s="212"/>
      <c r="H167" s="215">
        <v>9.8819999999999997</v>
      </c>
      <c r="I167" s="216"/>
      <c r="J167" s="212"/>
      <c r="K167" s="212"/>
      <c r="L167" s="217"/>
      <c r="M167" s="218"/>
      <c r="N167" s="219"/>
      <c r="O167" s="219"/>
      <c r="P167" s="219"/>
      <c r="Q167" s="219"/>
      <c r="R167" s="219"/>
      <c r="S167" s="219"/>
      <c r="T167" s="220"/>
      <c r="U167" s="10"/>
      <c r="V167" s="10"/>
      <c r="W167" s="10"/>
      <c r="X167" s="10"/>
      <c r="Y167" s="10"/>
      <c r="Z167" s="10"/>
      <c r="AA167" s="10"/>
      <c r="AB167" s="10"/>
      <c r="AC167" s="10"/>
      <c r="AD167" s="10"/>
      <c r="AE167" s="10"/>
      <c r="AT167" s="221" t="s">
        <v>140</v>
      </c>
      <c r="AU167" s="221" t="s">
        <v>89</v>
      </c>
      <c r="AV167" s="10" t="s">
        <v>89</v>
      </c>
      <c r="AW167" s="10" t="s">
        <v>36</v>
      </c>
      <c r="AX167" s="10" t="s">
        <v>87</v>
      </c>
      <c r="AY167" s="221" t="s">
        <v>120</v>
      </c>
    </row>
    <row r="168" s="2" customFormat="1" ht="33" customHeight="1">
      <c r="A168" s="38"/>
      <c r="B168" s="39"/>
      <c r="C168" s="190" t="s">
        <v>185</v>
      </c>
      <c r="D168" s="190" t="s">
        <v>114</v>
      </c>
      <c r="E168" s="191" t="s">
        <v>308</v>
      </c>
      <c r="F168" s="192" t="s">
        <v>309</v>
      </c>
      <c r="G168" s="193" t="s">
        <v>283</v>
      </c>
      <c r="H168" s="194">
        <v>23.058</v>
      </c>
      <c r="I168" s="195"/>
      <c r="J168" s="196">
        <f>ROUND(I168*H168,2)</f>
        <v>0</v>
      </c>
      <c r="K168" s="192" t="s">
        <v>1</v>
      </c>
      <c r="L168" s="44"/>
      <c r="M168" s="197" t="s">
        <v>1</v>
      </c>
      <c r="N168" s="198" t="s">
        <v>44</v>
      </c>
      <c r="O168" s="91"/>
      <c r="P168" s="199">
        <f>O168*H168</f>
        <v>0</v>
      </c>
      <c r="Q168" s="199">
        <v>2.4340799999999998</v>
      </c>
      <c r="R168" s="199">
        <f>Q168*H168</f>
        <v>56.125016639999998</v>
      </c>
      <c r="S168" s="199">
        <v>0</v>
      </c>
      <c r="T168" s="200">
        <f>S168*H168</f>
        <v>0</v>
      </c>
      <c r="U168" s="38"/>
      <c r="V168" s="38"/>
      <c r="W168" s="38"/>
      <c r="X168" s="38"/>
      <c r="Y168" s="38"/>
      <c r="Z168" s="38"/>
      <c r="AA168" s="38"/>
      <c r="AB168" s="38"/>
      <c r="AC168" s="38"/>
      <c r="AD168" s="38"/>
      <c r="AE168" s="38"/>
      <c r="AR168" s="201" t="s">
        <v>141</v>
      </c>
      <c r="AT168" s="201" t="s">
        <v>114</v>
      </c>
      <c r="AU168" s="201" t="s">
        <v>89</v>
      </c>
      <c r="AY168" s="17" t="s">
        <v>120</v>
      </c>
      <c r="BE168" s="202">
        <f>IF(N168="základní",J168,0)</f>
        <v>0</v>
      </c>
      <c r="BF168" s="202">
        <f>IF(N168="snížená",J168,0)</f>
        <v>0</v>
      </c>
      <c r="BG168" s="202">
        <f>IF(N168="zákl. přenesená",J168,0)</f>
        <v>0</v>
      </c>
      <c r="BH168" s="202">
        <f>IF(N168="sníž. přenesená",J168,0)</f>
        <v>0</v>
      </c>
      <c r="BI168" s="202">
        <f>IF(N168="nulová",J168,0)</f>
        <v>0</v>
      </c>
      <c r="BJ168" s="17" t="s">
        <v>87</v>
      </c>
      <c r="BK168" s="202">
        <f>ROUND(I168*H168,2)</f>
        <v>0</v>
      </c>
      <c r="BL168" s="17" t="s">
        <v>141</v>
      </c>
      <c r="BM168" s="201" t="s">
        <v>310</v>
      </c>
    </row>
    <row r="169" s="2" customFormat="1">
      <c r="A169" s="38"/>
      <c r="B169" s="39"/>
      <c r="C169" s="40"/>
      <c r="D169" s="208" t="s">
        <v>129</v>
      </c>
      <c r="E169" s="40"/>
      <c r="F169" s="210" t="s">
        <v>311</v>
      </c>
      <c r="G169" s="40"/>
      <c r="H169" s="40"/>
      <c r="I169" s="205"/>
      <c r="J169" s="40"/>
      <c r="K169" s="40"/>
      <c r="L169" s="44"/>
      <c r="M169" s="206"/>
      <c r="N169" s="207"/>
      <c r="O169" s="91"/>
      <c r="P169" s="91"/>
      <c r="Q169" s="91"/>
      <c r="R169" s="91"/>
      <c r="S169" s="91"/>
      <c r="T169" s="92"/>
      <c r="U169" s="38"/>
      <c r="V169" s="38"/>
      <c r="W169" s="38"/>
      <c r="X169" s="38"/>
      <c r="Y169" s="38"/>
      <c r="Z169" s="38"/>
      <c r="AA169" s="38"/>
      <c r="AB169" s="38"/>
      <c r="AC169" s="38"/>
      <c r="AD169" s="38"/>
      <c r="AE169" s="38"/>
      <c r="AT169" s="17" t="s">
        <v>129</v>
      </c>
      <c r="AU169" s="17" t="s">
        <v>89</v>
      </c>
    </row>
    <row r="170" s="2" customFormat="1">
      <c r="A170" s="38"/>
      <c r="B170" s="39"/>
      <c r="C170" s="40"/>
      <c r="D170" s="208" t="s">
        <v>124</v>
      </c>
      <c r="E170" s="40"/>
      <c r="F170" s="209" t="s">
        <v>312</v>
      </c>
      <c r="G170" s="40"/>
      <c r="H170" s="40"/>
      <c r="I170" s="205"/>
      <c r="J170" s="40"/>
      <c r="K170" s="40"/>
      <c r="L170" s="44"/>
      <c r="M170" s="206"/>
      <c r="N170" s="207"/>
      <c r="O170" s="91"/>
      <c r="P170" s="91"/>
      <c r="Q170" s="91"/>
      <c r="R170" s="91"/>
      <c r="S170" s="91"/>
      <c r="T170" s="92"/>
      <c r="U170" s="38"/>
      <c r="V170" s="38"/>
      <c r="W170" s="38"/>
      <c r="X170" s="38"/>
      <c r="Y170" s="38"/>
      <c r="Z170" s="38"/>
      <c r="AA170" s="38"/>
      <c r="AB170" s="38"/>
      <c r="AC170" s="38"/>
      <c r="AD170" s="38"/>
      <c r="AE170" s="38"/>
      <c r="AT170" s="17" t="s">
        <v>124</v>
      </c>
      <c r="AU170" s="17" t="s">
        <v>89</v>
      </c>
    </row>
    <row r="171" s="10" customFormat="1">
      <c r="A171" s="10"/>
      <c r="B171" s="211"/>
      <c r="C171" s="212"/>
      <c r="D171" s="208" t="s">
        <v>140</v>
      </c>
      <c r="E171" s="213" t="s">
        <v>1</v>
      </c>
      <c r="F171" s="214" t="s">
        <v>313</v>
      </c>
      <c r="G171" s="212"/>
      <c r="H171" s="215">
        <v>23.058</v>
      </c>
      <c r="I171" s="216"/>
      <c r="J171" s="212"/>
      <c r="K171" s="212"/>
      <c r="L171" s="217"/>
      <c r="M171" s="218"/>
      <c r="N171" s="219"/>
      <c r="O171" s="219"/>
      <c r="P171" s="219"/>
      <c r="Q171" s="219"/>
      <c r="R171" s="219"/>
      <c r="S171" s="219"/>
      <c r="T171" s="220"/>
      <c r="U171" s="10"/>
      <c r="V171" s="10"/>
      <c r="W171" s="10"/>
      <c r="X171" s="10"/>
      <c r="Y171" s="10"/>
      <c r="Z171" s="10"/>
      <c r="AA171" s="10"/>
      <c r="AB171" s="10"/>
      <c r="AC171" s="10"/>
      <c r="AD171" s="10"/>
      <c r="AE171" s="10"/>
      <c r="AT171" s="221" t="s">
        <v>140</v>
      </c>
      <c r="AU171" s="221" t="s">
        <v>89</v>
      </c>
      <c r="AV171" s="10" t="s">
        <v>89</v>
      </c>
      <c r="AW171" s="10" t="s">
        <v>36</v>
      </c>
      <c r="AX171" s="10" t="s">
        <v>79</v>
      </c>
      <c r="AY171" s="221" t="s">
        <v>120</v>
      </c>
    </row>
    <row r="172" s="14" customFormat="1">
      <c r="A172" s="14"/>
      <c r="B172" s="254"/>
      <c r="C172" s="255"/>
      <c r="D172" s="208" t="s">
        <v>140</v>
      </c>
      <c r="E172" s="256" t="s">
        <v>1</v>
      </c>
      <c r="F172" s="257" t="s">
        <v>294</v>
      </c>
      <c r="G172" s="255"/>
      <c r="H172" s="258">
        <v>23.058</v>
      </c>
      <c r="I172" s="259"/>
      <c r="J172" s="255"/>
      <c r="K172" s="255"/>
      <c r="L172" s="260"/>
      <c r="M172" s="261"/>
      <c r="N172" s="262"/>
      <c r="O172" s="262"/>
      <c r="P172" s="262"/>
      <c r="Q172" s="262"/>
      <c r="R172" s="262"/>
      <c r="S172" s="262"/>
      <c r="T172" s="263"/>
      <c r="U172" s="14"/>
      <c r="V172" s="14"/>
      <c r="W172" s="14"/>
      <c r="X172" s="14"/>
      <c r="Y172" s="14"/>
      <c r="Z172" s="14"/>
      <c r="AA172" s="14"/>
      <c r="AB172" s="14"/>
      <c r="AC172" s="14"/>
      <c r="AD172" s="14"/>
      <c r="AE172" s="14"/>
      <c r="AT172" s="264" t="s">
        <v>140</v>
      </c>
      <c r="AU172" s="264" t="s">
        <v>89</v>
      </c>
      <c r="AV172" s="14" t="s">
        <v>141</v>
      </c>
      <c r="AW172" s="14" t="s">
        <v>36</v>
      </c>
      <c r="AX172" s="14" t="s">
        <v>87</v>
      </c>
      <c r="AY172" s="264" t="s">
        <v>120</v>
      </c>
    </row>
    <row r="173" s="2" customFormat="1" ht="33" customHeight="1">
      <c r="A173" s="38"/>
      <c r="B173" s="39"/>
      <c r="C173" s="190" t="s">
        <v>8</v>
      </c>
      <c r="D173" s="190" t="s">
        <v>114</v>
      </c>
      <c r="E173" s="191" t="s">
        <v>314</v>
      </c>
      <c r="F173" s="192" t="s">
        <v>315</v>
      </c>
      <c r="G173" s="193" t="s">
        <v>283</v>
      </c>
      <c r="H173" s="194">
        <v>9.8819999999999997</v>
      </c>
      <c r="I173" s="195"/>
      <c r="J173" s="196">
        <f>ROUND(I173*H173,2)</f>
        <v>0</v>
      </c>
      <c r="K173" s="192" t="s">
        <v>1</v>
      </c>
      <c r="L173" s="44"/>
      <c r="M173" s="197" t="s">
        <v>1</v>
      </c>
      <c r="N173" s="198" t="s">
        <v>44</v>
      </c>
      <c r="O173" s="91"/>
      <c r="P173" s="199">
        <f>O173*H173</f>
        <v>0</v>
      </c>
      <c r="Q173" s="199">
        <v>2.4340799999999998</v>
      </c>
      <c r="R173" s="199">
        <f>Q173*H173</f>
        <v>24.053578559999998</v>
      </c>
      <c r="S173" s="199">
        <v>0</v>
      </c>
      <c r="T173" s="200">
        <f>S173*H173</f>
        <v>0</v>
      </c>
      <c r="U173" s="38"/>
      <c r="V173" s="38"/>
      <c r="W173" s="38"/>
      <c r="X173" s="38"/>
      <c r="Y173" s="38"/>
      <c r="Z173" s="38"/>
      <c r="AA173" s="38"/>
      <c r="AB173" s="38"/>
      <c r="AC173" s="38"/>
      <c r="AD173" s="38"/>
      <c r="AE173" s="38"/>
      <c r="AR173" s="201" t="s">
        <v>141</v>
      </c>
      <c r="AT173" s="201" t="s">
        <v>114</v>
      </c>
      <c r="AU173" s="201" t="s">
        <v>89</v>
      </c>
      <c r="AY173" s="17" t="s">
        <v>120</v>
      </c>
      <c r="BE173" s="202">
        <f>IF(N173="základní",J173,0)</f>
        <v>0</v>
      </c>
      <c r="BF173" s="202">
        <f>IF(N173="snížená",J173,0)</f>
        <v>0</v>
      </c>
      <c r="BG173" s="202">
        <f>IF(N173="zákl. přenesená",J173,0)</f>
        <v>0</v>
      </c>
      <c r="BH173" s="202">
        <f>IF(N173="sníž. přenesená",J173,0)</f>
        <v>0</v>
      </c>
      <c r="BI173" s="202">
        <f>IF(N173="nulová",J173,0)</f>
        <v>0</v>
      </c>
      <c r="BJ173" s="17" t="s">
        <v>87</v>
      </c>
      <c r="BK173" s="202">
        <f>ROUND(I173*H173,2)</f>
        <v>0</v>
      </c>
      <c r="BL173" s="17" t="s">
        <v>141</v>
      </c>
      <c r="BM173" s="201" t="s">
        <v>316</v>
      </c>
    </row>
    <row r="174" s="2" customFormat="1">
      <c r="A174" s="38"/>
      <c r="B174" s="39"/>
      <c r="C174" s="40"/>
      <c r="D174" s="208" t="s">
        <v>129</v>
      </c>
      <c r="E174" s="40"/>
      <c r="F174" s="210" t="s">
        <v>311</v>
      </c>
      <c r="G174" s="40"/>
      <c r="H174" s="40"/>
      <c r="I174" s="205"/>
      <c r="J174" s="40"/>
      <c r="K174" s="40"/>
      <c r="L174" s="44"/>
      <c r="M174" s="206"/>
      <c r="N174" s="207"/>
      <c r="O174" s="91"/>
      <c r="P174" s="91"/>
      <c r="Q174" s="91"/>
      <c r="R174" s="91"/>
      <c r="S174" s="91"/>
      <c r="T174" s="92"/>
      <c r="U174" s="38"/>
      <c r="V174" s="38"/>
      <c r="W174" s="38"/>
      <c r="X174" s="38"/>
      <c r="Y174" s="38"/>
      <c r="Z174" s="38"/>
      <c r="AA174" s="38"/>
      <c r="AB174" s="38"/>
      <c r="AC174" s="38"/>
      <c r="AD174" s="38"/>
      <c r="AE174" s="38"/>
      <c r="AT174" s="17" t="s">
        <v>129</v>
      </c>
      <c r="AU174" s="17" t="s">
        <v>89</v>
      </c>
    </row>
    <row r="175" s="2" customFormat="1">
      <c r="A175" s="38"/>
      <c r="B175" s="39"/>
      <c r="C175" s="40"/>
      <c r="D175" s="208" t="s">
        <v>124</v>
      </c>
      <c r="E175" s="40"/>
      <c r="F175" s="209" t="s">
        <v>317</v>
      </c>
      <c r="G175" s="40"/>
      <c r="H175" s="40"/>
      <c r="I175" s="205"/>
      <c r="J175" s="40"/>
      <c r="K175" s="40"/>
      <c r="L175" s="44"/>
      <c r="M175" s="206"/>
      <c r="N175" s="207"/>
      <c r="O175" s="91"/>
      <c r="P175" s="91"/>
      <c r="Q175" s="91"/>
      <c r="R175" s="91"/>
      <c r="S175" s="91"/>
      <c r="T175" s="92"/>
      <c r="U175" s="38"/>
      <c r="V175" s="38"/>
      <c r="W175" s="38"/>
      <c r="X175" s="38"/>
      <c r="Y175" s="38"/>
      <c r="Z175" s="38"/>
      <c r="AA175" s="38"/>
      <c r="AB175" s="38"/>
      <c r="AC175" s="38"/>
      <c r="AD175" s="38"/>
      <c r="AE175" s="38"/>
      <c r="AT175" s="17" t="s">
        <v>124</v>
      </c>
      <c r="AU175" s="17" t="s">
        <v>89</v>
      </c>
    </row>
    <row r="176" s="10" customFormat="1">
      <c r="A176" s="10"/>
      <c r="B176" s="211"/>
      <c r="C176" s="212"/>
      <c r="D176" s="208" t="s">
        <v>140</v>
      </c>
      <c r="E176" s="213" t="s">
        <v>1</v>
      </c>
      <c r="F176" s="214" t="s">
        <v>318</v>
      </c>
      <c r="G176" s="212"/>
      <c r="H176" s="215">
        <v>9.8819999999999997</v>
      </c>
      <c r="I176" s="216"/>
      <c r="J176" s="212"/>
      <c r="K176" s="212"/>
      <c r="L176" s="217"/>
      <c r="M176" s="218"/>
      <c r="N176" s="219"/>
      <c r="O176" s="219"/>
      <c r="P176" s="219"/>
      <c r="Q176" s="219"/>
      <c r="R176" s="219"/>
      <c r="S176" s="219"/>
      <c r="T176" s="220"/>
      <c r="U176" s="10"/>
      <c r="V176" s="10"/>
      <c r="W176" s="10"/>
      <c r="X176" s="10"/>
      <c r="Y176" s="10"/>
      <c r="Z176" s="10"/>
      <c r="AA176" s="10"/>
      <c r="AB176" s="10"/>
      <c r="AC176" s="10"/>
      <c r="AD176" s="10"/>
      <c r="AE176" s="10"/>
      <c r="AT176" s="221" t="s">
        <v>140</v>
      </c>
      <c r="AU176" s="221" t="s">
        <v>89</v>
      </c>
      <c r="AV176" s="10" t="s">
        <v>89</v>
      </c>
      <c r="AW176" s="10" t="s">
        <v>36</v>
      </c>
      <c r="AX176" s="10" t="s">
        <v>79</v>
      </c>
      <c r="AY176" s="221" t="s">
        <v>120</v>
      </c>
    </row>
    <row r="177" s="14" customFormat="1">
      <c r="A177" s="14"/>
      <c r="B177" s="254"/>
      <c r="C177" s="255"/>
      <c r="D177" s="208" t="s">
        <v>140</v>
      </c>
      <c r="E177" s="256" t="s">
        <v>1</v>
      </c>
      <c r="F177" s="257" t="s">
        <v>294</v>
      </c>
      <c r="G177" s="255"/>
      <c r="H177" s="258">
        <v>9.8819999999999997</v>
      </c>
      <c r="I177" s="259"/>
      <c r="J177" s="255"/>
      <c r="K177" s="255"/>
      <c r="L177" s="260"/>
      <c r="M177" s="261"/>
      <c r="N177" s="262"/>
      <c r="O177" s="262"/>
      <c r="P177" s="262"/>
      <c r="Q177" s="262"/>
      <c r="R177" s="262"/>
      <c r="S177" s="262"/>
      <c r="T177" s="263"/>
      <c r="U177" s="14"/>
      <c r="V177" s="14"/>
      <c r="W177" s="14"/>
      <c r="X177" s="14"/>
      <c r="Y177" s="14"/>
      <c r="Z177" s="14"/>
      <c r="AA177" s="14"/>
      <c r="AB177" s="14"/>
      <c r="AC177" s="14"/>
      <c r="AD177" s="14"/>
      <c r="AE177" s="14"/>
      <c r="AT177" s="264" t="s">
        <v>140</v>
      </c>
      <c r="AU177" s="264" t="s">
        <v>89</v>
      </c>
      <c r="AV177" s="14" t="s">
        <v>141</v>
      </c>
      <c r="AW177" s="14" t="s">
        <v>36</v>
      </c>
      <c r="AX177" s="14" t="s">
        <v>87</v>
      </c>
      <c r="AY177" s="264" t="s">
        <v>120</v>
      </c>
    </row>
    <row r="178" s="2" customFormat="1" ht="24.15" customHeight="1">
      <c r="A178" s="38"/>
      <c r="B178" s="39"/>
      <c r="C178" s="190" t="s">
        <v>197</v>
      </c>
      <c r="D178" s="190" t="s">
        <v>114</v>
      </c>
      <c r="E178" s="191" t="s">
        <v>319</v>
      </c>
      <c r="F178" s="192" t="s">
        <v>320</v>
      </c>
      <c r="G178" s="193" t="s">
        <v>271</v>
      </c>
      <c r="H178" s="194">
        <v>43.920000000000002</v>
      </c>
      <c r="I178" s="195"/>
      <c r="J178" s="196">
        <f>ROUND(I178*H178,2)</f>
        <v>0</v>
      </c>
      <c r="K178" s="192" t="s">
        <v>321</v>
      </c>
      <c r="L178" s="44"/>
      <c r="M178" s="197" t="s">
        <v>1</v>
      </c>
      <c r="N178" s="198" t="s">
        <v>44</v>
      </c>
      <c r="O178" s="91"/>
      <c r="P178" s="199">
        <f>O178*H178</f>
        <v>0</v>
      </c>
      <c r="Q178" s="199">
        <v>0</v>
      </c>
      <c r="R178" s="199">
        <f>Q178*H178</f>
        <v>0</v>
      </c>
      <c r="S178" s="199">
        <v>0</v>
      </c>
      <c r="T178" s="200">
        <f>S178*H178</f>
        <v>0</v>
      </c>
      <c r="U178" s="38"/>
      <c r="V178" s="38"/>
      <c r="W178" s="38"/>
      <c r="X178" s="38"/>
      <c r="Y178" s="38"/>
      <c r="Z178" s="38"/>
      <c r="AA178" s="38"/>
      <c r="AB178" s="38"/>
      <c r="AC178" s="38"/>
      <c r="AD178" s="38"/>
      <c r="AE178" s="38"/>
      <c r="AR178" s="201" t="s">
        <v>141</v>
      </c>
      <c r="AT178" s="201" t="s">
        <v>114</v>
      </c>
      <c r="AU178" s="201" t="s">
        <v>89</v>
      </c>
      <c r="AY178" s="17" t="s">
        <v>120</v>
      </c>
      <c r="BE178" s="202">
        <f>IF(N178="základní",J178,0)</f>
        <v>0</v>
      </c>
      <c r="BF178" s="202">
        <f>IF(N178="snížená",J178,0)</f>
        <v>0</v>
      </c>
      <c r="BG178" s="202">
        <f>IF(N178="zákl. přenesená",J178,0)</f>
        <v>0</v>
      </c>
      <c r="BH178" s="202">
        <f>IF(N178="sníž. přenesená",J178,0)</f>
        <v>0</v>
      </c>
      <c r="BI178" s="202">
        <f>IF(N178="nulová",J178,0)</f>
        <v>0</v>
      </c>
      <c r="BJ178" s="17" t="s">
        <v>87</v>
      </c>
      <c r="BK178" s="202">
        <f>ROUND(I178*H178,2)</f>
        <v>0</v>
      </c>
      <c r="BL178" s="17" t="s">
        <v>141</v>
      </c>
      <c r="BM178" s="201" t="s">
        <v>322</v>
      </c>
    </row>
    <row r="179" s="2" customFormat="1">
      <c r="A179" s="38"/>
      <c r="B179" s="39"/>
      <c r="C179" s="40"/>
      <c r="D179" s="208" t="s">
        <v>129</v>
      </c>
      <c r="E179" s="40"/>
      <c r="F179" s="210" t="s">
        <v>323</v>
      </c>
      <c r="G179" s="40"/>
      <c r="H179" s="40"/>
      <c r="I179" s="205"/>
      <c r="J179" s="40"/>
      <c r="K179" s="40"/>
      <c r="L179" s="44"/>
      <c r="M179" s="206"/>
      <c r="N179" s="207"/>
      <c r="O179" s="91"/>
      <c r="P179" s="91"/>
      <c r="Q179" s="91"/>
      <c r="R179" s="91"/>
      <c r="S179" s="91"/>
      <c r="T179" s="92"/>
      <c r="U179" s="38"/>
      <c r="V179" s="38"/>
      <c r="W179" s="38"/>
      <c r="X179" s="38"/>
      <c r="Y179" s="38"/>
      <c r="Z179" s="38"/>
      <c r="AA179" s="38"/>
      <c r="AB179" s="38"/>
      <c r="AC179" s="38"/>
      <c r="AD179" s="38"/>
      <c r="AE179" s="38"/>
      <c r="AT179" s="17" t="s">
        <v>129</v>
      </c>
      <c r="AU179" s="17" t="s">
        <v>89</v>
      </c>
    </row>
    <row r="180" s="2" customFormat="1">
      <c r="A180" s="38"/>
      <c r="B180" s="39"/>
      <c r="C180" s="40"/>
      <c r="D180" s="203" t="s">
        <v>122</v>
      </c>
      <c r="E180" s="40"/>
      <c r="F180" s="204" t="s">
        <v>324</v>
      </c>
      <c r="G180" s="40"/>
      <c r="H180" s="40"/>
      <c r="I180" s="205"/>
      <c r="J180" s="40"/>
      <c r="K180" s="40"/>
      <c r="L180" s="44"/>
      <c r="M180" s="206"/>
      <c r="N180" s="207"/>
      <c r="O180" s="91"/>
      <c r="P180" s="91"/>
      <c r="Q180" s="91"/>
      <c r="R180" s="91"/>
      <c r="S180" s="91"/>
      <c r="T180" s="92"/>
      <c r="U180" s="38"/>
      <c r="V180" s="38"/>
      <c r="W180" s="38"/>
      <c r="X180" s="38"/>
      <c r="Y180" s="38"/>
      <c r="Z180" s="38"/>
      <c r="AA180" s="38"/>
      <c r="AB180" s="38"/>
      <c r="AC180" s="38"/>
      <c r="AD180" s="38"/>
      <c r="AE180" s="38"/>
      <c r="AT180" s="17" t="s">
        <v>122</v>
      </c>
      <c r="AU180" s="17" t="s">
        <v>89</v>
      </c>
    </row>
    <row r="181" s="10" customFormat="1">
      <c r="A181" s="10"/>
      <c r="B181" s="211"/>
      <c r="C181" s="212"/>
      <c r="D181" s="208" t="s">
        <v>140</v>
      </c>
      <c r="E181" s="213" t="s">
        <v>1</v>
      </c>
      <c r="F181" s="214" t="s">
        <v>325</v>
      </c>
      <c r="G181" s="212"/>
      <c r="H181" s="215">
        <v>43.920000000000002</v>
      </c>
      <c r="I181" s="216"/>
      <c r="J181" s="212"/>
      <c r="K181" s="212"/>
      <c r="L181" s="217"/>
      <c r="M181" s="218"/>
      <c r="N181" s="219"/>
      <c r="O181" s="219"/>
      <c r="P181" s="219"/>
      <c r="Q181" s="219"/>
      <c r="R181" s="219"/>
      <c r="S181" s="219"/>
      <c r="T181" s="220"/>
      <c r="U181" s="10"/>
      <c r="V181" s="10"/>
      <c r="W181" s="10"/>
      <c r="X181" s="10"/>
      <c r="Y181" s="10"/>
      <c r="Z181" s="10"/>
      <c r="AA181" s="10"/>
      <c r="AB181" s="10"/>
      <c r="AC181" s="10"/>
      <c r="AD181" s="10"/>
      <c r="AE181" s="10"/>
      <c r="AT181" s="221" t="s">
        <v>140</v>
      </c>
      <c r="AU181" s="221" t="s">
        <v>89</v>
      </c>
      <c r="AV181" s="10" t="s">
        <v>89</v>
      </c>
      <c r="AW181" s="10" t="s">
        <v>36</v>
      </c>
      <c r="AX181" s="10" t="s">
        <v>79</v>
      </c>
      <c r="AY181" s="221" t="s">
        <v>120</v>
      </c>
    </row>
    <row r="182" s="14" customFormat="1">
      <c r="A182" s="14"/>
      <c r="B182" s="254"/>
      <c r="C182" s="255"/>
      <c r="D182" s="208" t="s">
        <v>140</v>
      </c>
      <c r="E182" s="256" t="s">
        <v>1</v>
      </c>
      <c r="F182" s="257" t="s">
        <v>294</v>
      </c>
      <c r="G182" s="255"/>
      <c r="H182" s="258">
        <v>43.920000000000002</v>
      </c>
      <c r="I182" s="259"/>
      <c r="J182" s="255"/>
      <c r="K182" s="255"/>
      <c r="L182" s="260"/>
      <c r="M182" s="261"/>
      <c r="N182" s="262"/>
      <c r="O182" s="262"/>
      <c r="P182" s="262"/>
      <c r="Q182" s="262"/>
      <c r="R182" s="262"/>
      <c r="S182" s="262"/>
      <c r="T182" s="263"/>
      <c r="U182" s="14"/>
      <c r="V182" s="14"/>
      <c r="W182" s="14"/>
      <c r="X182" s="14"/>
      <c r="Y182" s="14"/>
      <c r="Z182" s="14"/>
      <c r="AA182" s="14"/>
      <c r="AB182" s="14"/>
      <c r="AC182" s="14"/>
      <c r="AD182" s="14"/>
      <c r="AE182" s="14"/>
      <c r="AT182" s="264" t="s">
        <v>140</v>
      </c>
      <c r="AU182" s="264" t="s">
        <v>89</v>
      </c>
      <c r="AV182" s="14" t="s">
        <v>141</v>
      </c>
      <c r="AW182" s="14" t="s">
        <v>36</v>
      </c>
      <c r="AX182" s="14" t="s">
        <v>87</v>
      </c>
      <c r="AY182" s="264" t="s">
        <v>120</v>
      </c>
    </row>
    <row r="183" s="2" customFormat="1" ht="16.5" customHeight="1">
      <c r="A183" s="38"/>
      <c r="B183" s="39"/>
      <c r="C183" s="190" t="s">
        <v>203</v>
      </c>
      <c r="D183" s="190" t="s">
        <v>114</v>
      </c>
      <c r="E183" s="191" t="s">
        <v>326</v>
      </c>
      <c r="F183" s="192" t="s">
        <v>327</v>
      </c>
      <c r="G183" s="193" t="s">
        <v>283</v>
      </c>
      <c r="H183" s="194">
        <v>10.560000000000001</v>
      </c>
      <c r="I183" s="195"/>
      <c r="J183" s="196">
        <f>ROUND(I183*H183,2)</f>
        <v>0</v>
      </c>
      <c r="K183" s="192" t="s">
        <v>321</v>
      </c>
      <c r="L183" s="44"/>
      <c r="M183" s="197" t="s">
        <v>1</v>
      </c>
      <c r="N183" s="198" t="s">
        <v>44</v>
      </c>
      <c r="O183" s="91"/>
      <c r="P183" s="199">
        <f>O183*H183</f>
        <v>0</v>
      </c>
      <c r="Q183" s="199">
        <v>2.1600000000000001</v>
      </c>
      <c r="R183" s="199">
        <f>Q183*H183</f>
        <v>22.809600000000003</v>
      </c>
      <c r="S183" s="199">
        <v>0</v>
      </c>
      <c r="T183" s="200">
        <f>S183*H183</f>
        <v>0</v>
      </c>
      <c r="U183" s="38"/>
      <c r="V183" s="38"/>
      <c r="W183" s="38"/>
      <c r="X183" s="38"/>
      <c r="Y183" s="38"/>
      <c r="Z183" s="38"/>
      <c r="AA183" s="38"/>
      <c r="AB183" s="38"/>
      <c r="AC183" s="38"/>
      <c r="AD183" s="38"/>
      <c r="AE183" s="38"/>
      <c r="AR183" s="201" t="s">
        <v>141</v>
      </c>
      <c r="AT183" s="201" t="s">
        <v>114</v>
      </c>
      <c r="AU183" s="201" t="s">
        <v>89</v>
      </c>
      <c r="AY183" s="17" t="s">
        <v>120</v>
      </c>
      <c r="BE183" s="202">
        <f>IF(N183="základní",J183,0)</f>
        <v>0</v>
      </c>
      <c r="BF183" s="202">
        <f>IF(N183="snížená",J183,0)</f>
        <v>0</v>
      </c>
      <c r="BG183" s="202">
        <f>IF(N183="zákl. přenesená",J183,0)</f>
        <v>0</v>
      </c>
      <c r="BH183" s="202">
        <f>IF(N183="sníž. přenesená",J183,0)</f>
        <v>0</v>
      </c>
      <c r="BI183" s="202">
        <f>IF(N183="nulová",J183,0)</f>
        <v>0</v>
      </c>
      <c r="BJ183" s="17" t="s">
        <v>87</v>
      </c>
      <c r="BK183" s="202">
        <f>ROUND(I183*H183,2)</f>
        <v>0</v>
      </c>
      <c r="BL183" s="17" t="s">
        <v>141</v>
      </c>
      <c r="BM183" s="201" t="s">
        <v>328</v>
      </c>
    </row>
    <row r="184" s="2" customFormat="1">
      <c r="A184" s="38"/>
      <c r="B184" s="39"/>
      <c r="C184" s="40"/>
      <c r="D184" s="208" t="s">
        <v>129</v>
      </c>
      <c r="E184" s="40"/>
      <c r="F184" s="210" t="s">
        <v>329</v>
      </c>
      <c r="G184" s="40"/>
      <c r="H184" s="40"/>
      <c r="I184" s="205"/>
      <c r="J184" s="40"/>
      <c r="K184" s="40"/>
      <c r="L184" s="44"/>
      <c r="M184" s="206"/>
      <c r="N184" s="207"/>
      <c r="O184" s="91"/>
      <c r="P184" s="91"/>
      <c r="Q184" s="91"/>
      <c r="R184" s="91"/>
      <c r="S184" s="91"/>
      <c r="T184" s="92"/>
      <c r="U184" s="38"/>
      <c r="V184" s="38"/>
      <c r="W184" s="38"/>
      <c r="X184" s="38"/>
      <c r="Y184" s="38"/>
      <c r="Z184" s="38"/>
      <c r="AA184" s="38"/>
      <c r="AB184" s="38"/>
      <c r="AC184" s="38"/>
      <c r="AD184" s="38"/>
      <c r="AE184" s="38"/>
      <c r="AT184" s="17" t="s">
        <v>129</v>
      </c>
      <c r="AU184" s="17" t="s">
        <v>89</v>
      </c>
    </row>
    <row r="185" s="2" customFormat="1">
      <c r="A185" s="38"/>
      <c r="B185" s="39"/>
      <c r="C185" s="40"/>
      <c r="D185" s="203" t="s">
        <v>122</v>
      </c>
      <c r="E185" s="40"/>
      <c r="F185" s="204" t="s">
        <v>330</v>
      </c>
      <c r="G185" s="40"/>
      <c r="H185" s="40"/>
      <c r="I185" s="205"/>
      <c r="J185" s="40"/>
      <c r="K185" s="40"/>
      <c r="L185" s="44"/>
      <c r="M185" s="206"/>
      <c r="N185" s="207"/>
      <c r="O185" s="91"/>
      <c r="P185" s="91"/>
      <c r="Q185" s="91"/>
      <c r="R185" s="91"/>
      <c r="S185" s="91"/>
      <c r="T185" s="92"/>
      <c r="U185" s="38"/>
      <c r="V185" s="38"/>
      <c r="W185" s="38"/>
      <c r="X185" s="38"/>
      <c r="Y185" s="38"/>
      <c r="Z185" s="38"/>
      <c r="AA185" s="38"/>
      <c r="AB185" s="38"/>
      <c r="AC185" s="38"/>
      <c r="AD185" s="38"/>
      <c r="AE185" s="38"/>
      <c r="AT185" s="17" t="s">
        <v>122</v>
      </c>
      <c r="AU185" s="17" t="s">
        <v>89</v>
      </c>
    </row>
    <row r="186" s="10" customFormat="1">
      <c r="A186" s="10"/>
      <c r="B186" s="211"/>
      <c r="C186" s="212"/>
      <c r="D186" s="208" t="s">
        <v>140</v>
      </c>
      <c r="E186" s="213" t="s">
        <v>1</v>
      </c>
      <c r="F186" s="214" t="s">
        <v>331</v>
      </c>
      <c r="G186" s="212"/>
      <c r="H186" s="215">
        <v>10.560000000000001</v>
      </c>
      <c r="I186" s="216"/>
      <c r="J186" s="212"/>
      <c r="K186" s="212"/>
      <c r="L186" s="217"/>
      <c r="M186" s="218"/>
      <c r="N186" s="219"/>
      <c r="O186" s="219"/>
      <c r="P186" s="219"/>
      <c r="Q186" s="219"/>
      <c r="R186" s="219"/>
      <c r="S186" s="219"/>
      <c r="T186" s="220"/>
      <c r="U186" s="10"/>
      <c r="V186" s="10"/>
      <c r="W186" s="10"/>
      <c r="X186" s="10"/>
      <c r="Y186" s="10"/>
      <c r="Z186" s="10"/>
      <c r="AA186" s="10"/>
      <c r="AB186" s="10"/>
      <c r="AC186" s="10"/>
      <c r="AD186" s="10"/>
      <c r="AE186" s="10"/>
      <c r="AT186" s="221" t="s">
        <v>140</v>
      </c>
      <c r="AU186" s="221" t="s">
        <v>89</v>
      </c>
      <c r="AV186" s="10" t="s">
        <v>89</v>
      </c>
      <c r="AW186" s="10" t="s">
        <v>36</v>
      </c>
      <c r="AX186" s="10" t="s">
        <v>87</v>
      </c>
      <c r="AY186" s="221" t="s">
        <v>120</v>
      </c>
    </row>
    <row r="187" s="2" customFormat="1" ht="37.8" customHeight="1">
      <c r="A187" s="38"/>
      <c r="B187" s="39"/>
      <c r="C187" s="190" t="s">
        <v>210</v>
      </c>
      <c r="D187" s="190" t="s">
        <v>114</v>
      </c>
      <c r="E187" s="191" t="s">
        <v>332</v>
      </c>
      <c r="F187" s="192" t="s">
        <v>333</v>
      </c>
      <c r="G187" s="193" t="s">
        <v>271</v>
      </c>
      <c r="H187" s="194">
        <v>400.80000000000001</v>
      </c>
      <c r="I187" s="195"/>
      <c r="J187" s="196">
        <f>ROUND(I187*H187,2)</f>
        <v>0</v>
      </c>
      <c r="K187" s="192" t="s">
        <v>118</v>
      </c>
      <c r="L187" s="44"/>
      <c r="M187" s="197" t="s">
        <v>1</v>
      </c>
      <c r="N187" s="198" t="s">
        <v>44</v>
      </c>
      <c r="O187" s="91"/>
      <c r="P187" s="199">
        <f>O187*H187</f>
        <v>0</v>
      </c>
      <c r="Q187" s="199">
        <v>1.3619399999999999</v>
      </c>
      <c r="R187" s="199">
        <f>Q187*H187</f>
        <v>545.86555199999998</v>
      </c>
      <c r="S187" s="199">
        <v>0</v>
      </c>
      <c r="T187" s="200">
        <f>S187*H187</f>
        <v>0</v>
      </c>
      <c r="U187" s="38"/>
      <c r="V187" s="38"/>
      <c r="W187" s="38"/>
      <c r="X187" s="38"/>
      <c r="Y187" s="38"/>
      <c r="Z187" s="38"/>
      <c r="AA187" s="38"/>
      <c r="AB187" s="38"/>
      <c r="AC187" s="38"/>
      <c r="AD187" s="38"/>
      <c r="AE187" s="38"/>
      <c r="AR187" s="201" t="s">
        <v>141</v>
      </c>
      <c r="AT187" s="201" t="s">
        <v>114</v>
      </c>
      <c r="AU187" s="201" t="s">
        <v>89</v>
      </c>
      <c r="AY187" s="17" t="s">
        <v>120</v>
      </c>
      <c r="BE187" s="202">
        <f>IF(N187="základní",J187,0)</f>
        <v>0</v>
      </c>
      <c r="BF187" s="202">
        <f>IF(N187="snížená",J187,0)</f>
        <v>0</v>
      </c>
      <c r="BG187" s="202">
        <f>IF(N187="zákl. přenesená",J187,0)</f>
        <v>0</v>
      </c>
      <c r="BH187" s="202">
        <f>IF(N187="sníž. přenesená",J187,0)</f>
        <v>0</v>
      </c>
      <c r="BI187" s="202">
        <f>IF(N187="nulová",J187,0)</f>
        <v>0</v>
      </c>
      <c r="BJ187" s="17" t="s">
        <v>87</v>
      </c>
      <c r="BK187" s="202">
        <f>ROUND(I187*H187,2)</f>
        <v>0</v>
      </c>
      <c r="BL187" s="17" t="s">
        <v>141</v>
      </c>
      <c r="BM187" s="201" t="s">
        <v>334</v>
      </c>
    </row>
    <row r="188" s="2" customFormat="1">
      <c r="A188" s="38"/>
      <c r="B188" s="39"/>
      <c r="C188" s="40"/>
      <c r="D188" s="208" t="s">
        <v>129</v>
      </c>
      <c r="E188" s="40"/>
      <c r="F188" s="210" t="s">
        <v>335</v>
      </c>
      <c r="G188" s="40"/>
      <c r="H188" s="40"/>
      <c r="I188" s="205"/>
      <c r="J188" s="40"/>
      <c r="K188" s="40"/>
      <c r="L188" s="44"/>
      <c r="M188" s="206"/>
      <c r="N188" s="207"/>
      <c r="O188" s="91"/>
      <c r="P188" s="91"/>
      <c r="Q188" s="91"/>
      <c r="R188" s="91"/>
      <c r="S188" s="91"/>
      <c r="T188" s="92"/>
      <c r="U188" s="38"/>
      <c r="V188" s="38"/>
      <c r="W188" s="38"/>
      <c r="X188" s="38"/>
      <c r="Y188" s="38"/>
      <c r="Z188" s="38"/>
      <c r="AA188" s="38"/>
      <c r="AB188" s="38"/>
      <c r="AC188" s="38"/>
      <c r="AD188" s="38"/>
      <c r="AE188" s="38"/>
      <c r="AT188" s="17" t="s">
        <v>129</v>
      </c>
      <c r="AU188" s="17" t="s">
        <v>89</v>
      </c>
    </row>
    <row r="189" s="2" customFormat="1">
      <c r="A189" s="38"/>
      <c r="B189" s="39"/>
      <c r="C189" s="40"/>
      <c r="D189" s="203" t="s">
        <v>122</v>
      </c>
      <c r="E189" s="40"/>
      <c r="F189" s="204" t="s">
        <v>336</v>
      </c>
      <c r="G189" s="40"/>
      <c r="H189" s="40"/>
      <c r="I189" s="205"/>
      <c r="J189" s="40"/>
      <c r="K189" s="40"/>
      <c r="L189" s="44"/>
      <c r="M189" s="206"/>
      <c r="N189" s="207"/>
      <c r="O189" s="91"/>
      <c r="P189" s="91"/>
      <c r="Q189" s="91"/>
      <c r="R189" s="91"/>
      <c r="S189" s="91"/>
      <c r="T189" s="92"/>
      <c r="U189" s="38"/>
      <c r="V189" s="38"/>
      <c r="W189" s="38"/>
      <c r="X189" s="38"/>
      <c r="Y189" s="38"/>
      <c r="Z189" s="38"/>
      <c r="AA189" s="38"/>
      <c r="AB189" s="38"/>
      <c r="AC189" s="38"/>
      <c r="AD189" s="38"/>
      <c r="AE189" s="38"/>
      <c r="AT189" s="17" t="s">
        <v>122</v>
      </c>
      <c r="AU189" s="17" t="s">
        <v>89</v>
      </c>
    </row>
    <row r="190" s="2" customFormat="1">
      <c r="A190" s="38"/>
      <c r="B190" s="39"/>
      <c r="C190" s="40"/>
      <c r="D190" s="208" t="s">
        <v>124</v>
      </c>
      <c r="E190" s="40"/>
      <c r="F190" s="209" t="s">
        <v>337</v>
      </c>
      <c r="G190" s="40"/>
      <c r="H190" s="40"/>
      <c r="I190" s="205"/>
      <c r="J190" s="40"/>
      <c r="K190" s="40"/>
      <c r="L190" s="44"/>
      <c r="M190" s="206"/>
      <c r="N190" s="207"/>
      <c r="O190" s="91"/>
      <c r="P190" s="91"/>
      <c r="Q190" s="91"/>
      <c r="R190" s="91"/>
      <c r="S190" s="91"/>
      <c r="T190" s="92"/>
      <c r="U190" s="38"/>
      <c r="V190" s="38"/>
      <c r="W190" s="38"/>
      <c r="X190" s="38"/>
      <c r="Y190" s="38"/>
      <c r="Z190" s="38"/>
      <c r="AA190" s="38"/>
      <c r="AB190" s="38"/>
      <c r="AC190" s="38"/>
      <c r="AD190" s="38"/>
      <c r="AE190" s="38"/>
      <c r="AT190" s="17" t="s">
        <v>124</v>
      </c>
      <c r="AU190" s="17" t="s">
        <v>89</v>
      </c>
    </row>
    <row r="191" s="10" customFormat="1">
      <c r="A191" s="10"/>
      <c r="B191" s="211"/>
      <c r="C191" s="212"/>
      <c r="D191" s="208" t="s">
        <v>140</v>
      </c>
      <c r="E191" s="213" t="s">
        <v>1</v>
      </c>
      <c r="F191" s="214" t="s">
        <v>338</v>
      </c>
      <c r="G191" s="212"/>
      <c r="H191" s="215">
        <v>267.19999999999999</v>
      </c>
      <c r="I191" s="216"/>
      <c r="J191" s="212"/>
      <c r="K191" s="212"/>
      <c r="L191" s="217"/>
      <c r="M191" s="218"/>
      <c r="N191" s="219"/>
      <c r="O191" s="219"/>
      <c r="P191" s="219"/>
      <c r="Q191" s="219"/>
      <c r="R191" s="219"/>
      <c r="S191" s="219"/>
      <c r="T191" s="220"/>
      <c r="U191" s="10"/>
      <c r="V191" s="10"/>
      <c r="W191" s="10"/>
      <c r="X191" s="10"/>
      <c r="Y191" s="10"/>
      <c r="Z191" s="10"/>
      <c r="AA191" s="10"/>
      <c r="AB191" s="10"/>
      <c r="AC191" s="10"/>
      <c r="AD191" s="10"/>
      <c r="AE191" s="10"/>
      <c r="AT191" s="221" t="s">
        <v>140</v>
      </c>
      <c r="AU191" s="221" t="s">
        <v>89</v>
      </c>
      <c r="AV191" s="10" t="s">
        <v>89</v>
      </c>
      <c r="AW191" s="10" t="s">
        <v>36</v>
      </c>
      <c r="AX191" s="10" t="s">
        <v>87</v>
      </c>
      <c r="AY191" s="221" t="s">
        <v>120</v>
      </c>
    </row>
    <row r="192" s="10" customFormat="1">
      <c r="A192" s="10"/>
      <c r="B192" s="211"/>
      <c r="C192" s="212"/>
      <c r="D192" s="208" t="s">
        <v>140</v>
      </c>
      <c r="E192" s="212"/>
      <c r="F192" s="214" t="s">
        <v>339</v>
      </c>
      <c r="G192" s="212"/>
      <c r="H192" s="215">
        <v>400.80000000000001</v>
      </c>
      <c r="I192" s="216"/>
      <c r="J192" s="212"/>
      <c r="K192" s="212"/>
      <c r="L192" s="217"/>
      <c r="M192" s="218"/>
      <c r="N192" s="219"/>
      <c r="O192" s="219"/>
      <c r="P192" s="219"/>
      <c r="Q192" s="219"/>
      <c r="R192" s="219"/>
      <c r="S192" s="219"/>
      <c r="T192" s="220"/>
      <c r="U192" s="10"/>
      <c r="V192" s="10"/>
      <c r="W192" s="10"/>
      <c r="X192" s="10"/>
      <c r="Y192" s="10"/>
      <c r="Z192" s="10"/>
      <c r="AA192" s="10"/>
      <c r="AB192" s="10"/>
      <c r="AC192" s="10"/>
      <c r="AD192" s="10"/>
      <c r="AE192" s="10"/>
      <c r="AT192" s="221" t="s">
        <v>140</v>
      </c>
      <c r="AU192" s="221" t="s">
        <v>89</v>
      </c>
      <c r="AV192" s="10" t="s">
        <v>89</v>
      </c>
      <c r="AW192" s="10" t="s">
        <v>4</v>
      </c>
      <c r="AX192" s="10" t="s">
        <v>87</v>
      </c>
      <c r="AY192" s="221" t="s">
        <v>120</v>
      </c>
    </row>
    <row r="193" s="2" customFormat="1" ht="37.8" customHeight="1">
      <c r="A193" s="38"/>
      <c r="B193" s="39"/>
      <c r="C193" s="190" t="s">
        <v>215</v>
      </c>
      <c r="D193" s="190" t="s">
        <v>114</v>
      </c>
      <c r="E193" s="191" t="s">
        <v>340</v>
      </c>
      <c r="F193" s="192" t="s">
        <v>341</v>
      </c>
      <c r="G193" s="193" t="s">
        <v>271</v>
      </c>
      <c r="H193" s="194">
        <v>100.2</v>
      </c>
      <c r="I193" s="195"/>
      <c r="J193" s="196">
        <f>ROUND(I193*H193,2)</f>
        <v>0</v>
      </c>
      <c r="K193" s="192" t="s">
        <v>118</v>
      </c>
      <c r="L193" s="44"/>
      <c r="M193" s="197" t="s">
        <v>1</v>
      </c>
      <c r="N193" s="198" t="s">
        <v>44</v>
      </c>
      <c r="O193" s="91"/>
      <c r="P193" s="199">
        <f>O193*H193</f>
        <v>0</v>
      </c>
      <c r="Q193" s="199">
        <v>1.3619399999999999</v>
      </c>
      <c r="R193" s="199">
        <f>Q193*H193</f>
        <v>136.466388</v>
      </c>
      <c r="S193" s="199">
        <v>0</v>
      </c>
      <c r="T193" s="200">
        <f>S193*H193</f>
        <v>0</v>
      </c>
      <c r="U193" s="38"/>
      <c r="V193" s="38"/>
      <c r="W193" s="38"/>
      <c r="X193" s="38"/>
      <c r="Y193" s="38"/>
      <c r="Z193" s="38"/>
      <c r="AA193" s="38"/>
      <c r="AB193" s="38"/>
      <c r="AC193" s="38"/>
      <c r="AD193" s="38"/>
      <c r="AE193" s="38"/>
      <c r="AR193" s="201" t="s">
        <v>141</v>
      </c>
      <c r="AT193" s="201" t="s">
        <v>114</v>
      </c>
      <c r="AU193" s="201" t="s">
        <v>89</v>
      </c>
      <c r="AY193" s="17" t="s">
        <v>120</v>
      </c>
      <c r="BE193" s="202">
        <f>IF(N193="základní",J193,0)</f>
        <v>0</v>
      </c>
      <c r="BF193" s="202">
        <f>IF(N193="snížená",J193,0)</f>
        <v>0</v>
      </c>
      <c r="BG193" s="202">
        <f>IF(N193="zákl. přenesená",J193,0)</f>
        <v>0</v>
      </c>
      <c r="BH193" s="202">
        <f>IF(N193="sníž. přenesená",J193,0)</f>
        <v>0</v>
      </c>
      <c r="BI193" s="202">
        <f>IF(N193="nulová",J193,0)</f>
        <v>0</v>
      </c>
      <c r="BJ193" s="17" t="s">
        <v>87</v>
      </c>
      <c r="BK193" s="202">
        <f>ROUND(I193*H193,2)</f>
        <v>0</v>
      </c>
      <c r="BL193" s="17" t="s">
        <v>141</v>
      </c>
      <c r="BM193" s="201" t="s">
        <v>342</v>
      </c>
    </row>
    <row r="194" s="2" customFormat="1">
      <c r="A194" s="38"/>
      <c r="B194" s="39"/>
      <c r="C194" s="40"/>
      <c r="D194" s="208" t="s">
        <v>129</v>
      </c>
      <c r="E194" s="40"/>
      <c r="F194" s="210" t="s">
        <v>335</v>
      </c>
      <c r="G194" s="40"/>
      <c r="H194" s="40"/>
      <c r="I194" s="205"/>
      <c r="J194" s="40"/>
      <c r="K194" s="40"/>
      <c r="L194" s="44"/>
      <c r="M194" s="206"/>
      <c r="N194" s="207"/>
      <c r="O194" s="91"/>
      <c r="P194" s="91"/>
      <c r="Q194" s="91"/>
      <c r="R194" s="91"/>
      <c r="S194" s="91"/>
      <c r="T194" s="92"/>
      <c r="U194" s="38"/>
      <c r="V194" s="38"/>
      <c r="W194" s="38"/>
      <c r="X194" s="38"/>
      <c r="Y194" s="38"/>
      <c r="Z194" s="38"/>
      <c r="AA194" s="38"/>
      <c r="AB194" s="38"/>
      <c r="AC194" s="38"/>
      <c r="AD194" s="38"/>
      <c r="AE194" s="38"/>
      <c r="AT194" s="17" t="s">
        <v>129</v>
      </c>
      <c r="AU194" s="17" t="s">
        <v>89</v>
      </c>
    </row>
    <row r="195" s="2" customFormat="1">
      <c r="A195" s="38"/>
      <c r="B195" s="39"/>
      <c r="C195" s="40"/>
      <c r="D195" s="203" t="s">
        <v>122</v>
      </c>
      <c r="E195" s="40"/>
      <c r="F195" s="204" t="s">
        <v>343</v>
      </c>
      <c r="G195" s="40"/>
      <c r="H195" s="40"/>
      <c r="I195" s="205"/>
      <c r="J195" s="40"/>
      <c r="K195" s="40"/>
      <c r="L195" s="44"/>
      <c r="M195" s="206"/>
      <c r="N195" s="207"/>
      <c r="O195" s="91"/>
      <c r="P195" s="91"/>
      <c r="Q195" s="91"/>
      <c r="R195" s="91"/>
      <c r="S195" s="91"/>
      <c r="T195" s="92"/>
      <c r="U195" s="38"/>
      <c r="V195" s="38"/>
      <c r="W195" s="38"/>
      <c r="X195" s="38"/>
      <c r="Y195" s="38"/>
      <c r="Z195" s="38"/>
      <c r="AA195" s="38"/>
      <c r="AB195" s="38"/>
      <c r="AC195" s="38"/>
      <c r="AD195" s="38"/>
      <c r="AE195" s="38"/>
      <c r="AT195" s="17" t="s">
        <v>122</v>
      </c>
      <c r="AU195" s="17" t="s">
        <v>89</v>
      </c>
    </row>
    <row r="196" s="2" customFormat="1">
      <c r="A196" s="38"/>
      <c r="B196" s="39"/>
      <c r="C196" s="40"/>
      <c r="D196" s="208" t="s">
        <v>124</v>
      </c>
      <c r="E196" s="40"/>
      <c r="F196" s="209" t="s">
        <v>344</v>
      </c>
      <c r="G196" s="40"/>
      <c r="H196" s="40"/>
      <c r="I196" s="205"/>
      <c r="J196" s="40"/>
      <c r="K196" s="40"/>
      <c r="L196" s="44"/>
      <c r="M196" s="206"/>
      <c r="N196" s="207"/>
      <c r="O196" s="91"/>
      <c r="P196" s="91"/>
      <c r="Q196" s="91"/>
      <c r="R196" s="91"/>
      <c r="S196" s="91"/>
      <c r="T196" s="92"/>
      <c r="U196" s="38"/>
      <c r="V196" s="38"/>
      <c r="W196" s="38"/>
      <c r="X196" s="38"/>
      <c r="Y196" s="38"/>
      <c r="Z196" s="38"/>
      <c r="AA196" s="38"/>
      <c r="AB196" s="38"/>
      <c r="AC196" s="38"/>
      <c r="AD196" s="38"/>
      <c r="AE196" s="38"/>
      <c r="AT196" s="17" t="s">
        <v>124</v>
      </c>
      <c r="AU196" s="17" t="s">
        <v>89</v>
      </c>
    </row>
    <row r="197" s="10" customFormat="1">
      <c r="A197" s="10"/>
      <c r="B197" s="211"/>
      <c r="C197" s="212"/>
      <c r="D197" s="208" t="s">
        <v>140</v>
      </c>
      <c r="E197" s="213" t="s">
        <v>1</v>
      </c>
      <c r="F197" s="214" t="s">
        <v>345</v>
      </c>
      <c r="G197" s="212"/>
      <c r="H197" s="215">
        <v>66.799999999999997</v>
      </c>
      <c r="I197" s="216"/>
      <c r="J197" s="212"/>
      <c r="K197" s="212"/>
      <c r="L197" s="217"/>
      <c r="M197" s="218"/>
      <c r="N197" s="219"/>
      <c r="O197" s="219"/>
      <c r="P197" s="219"/>
      <c r="Q197" s="219"/>
      <c r="R197" s="219"/>
      <c r="S197" s="219"/>
      <c r="T197" s="220"/>
      <c r="U197" s="10"/>
      <c r="V197" s="10"/>
      <c r="W197" s="10"/>
      <c r="X197" s="10"/>
      <c r="Y197" s="10"/>
      <c r="Z197" s="10"/>
      <c r="AA197" s="10"/>
      <c r="AB197" s="10"/>
      <c r="AC197" s="10"/>
      <c r="AD197" s="10"/>
      <c r="AE197" s="10"/>
      <c r="AT197" s="221" t="s">
        <v>140</v>
      </c>
      <c r="AU197" s="221" t="s">
        <v>89</v>
      </c>
      <c r="AV197" s="10" t="s">
        <v>89</v>
      </c>
      <c r="AW197" s="10" t="s">
        <v>36</v>
      </c>
      <c r="AX197" s="10" t="s">
        <v>79</v>
      </c>
      <c r="AY197" s="221" t="s">
        <v>120</v>
      </c>
    </row>
    <row r="198" s="14" customFormat="1">
      <c r="A198" s="14"/>
      <c r="B198" s="254"/>
      <c r="C198" s="255"/>
      <c r="D198" s="208" t="s">
        <v>140</v>
      </c>
      <c r="E198" s="256" t="s">
        <v>1</v>
      </c>
      <c r="F198" s="257" t="s">
        <v>294</v>
      </c>
      <c r="G198" s="255"/>
      <c r="H198" s="258">
        <v>66.799999999999997</v>
      </c>
      <c r="I198" s="259"/>
      <c r="J198" s="255"/>
      <c r="K198" s="255"/>
      <c r="L198" s="260"/>
      <c r="M198" s="261"/>
      <c r="N198" s="262"/>
      <c r="O198" s="262"/>
      <c r="P198" s="262"/>
      <c r="Q198" s="262"/>
      <c r="R198" s="262"/>
      <c r="S198" s="262"/>
      <c r="T198" s="263"/>
      <c r="U198" s="14"/>
      <c r="V198" s="14"/>
      <c r="W198" s="14"/>
      <c r="X198" s="14"/>
      <c r="Y198" s="14"/>
      <c r="Z198" s="14"/>
      <c r="AA198" s="14"/>
      <c r="AB198" s="14"/>
      <c r="AC198" s="14"/>
      <c r="AD198" s="14"/>
      <c r="AE198" s="14"/>
      <c r="AT198" s="264" t="s">
        <v>140</v>
      </c>
      <c r="AU198" s="264" t="s">
        <v>89</v>
      </c>
      <c r="AV198" s="14" t="s">
        <v>141</v>
      </c>
      <c r="AW198" s="14" t="s">
        <v>36</v>
      </c>
      <c r="AX198" s="14" t="s">
        <v>87</v>
      </c>
      <c r="AY198" s="264" t="s">
        <v>120</v>
      </c>
    </row>
    <row r="199" s="10" customFormat="1">
      <c r="A199" s="10"/>
      <c r="B199" s="211"/>
      <c r="C199" s="212"/>
      <c r="D199" s="208" t="s">
        <v>140</v>
      </c>
      <c r="E199" s="212"/>
      <c r="F199" s="214" t="s">
        <v>346</v>
      </c>
      <c r="G199" s="212"/>
      <c r="H199" s="215">
        <v>100.2</v>
      </c>
      <c r="I199" s="216"/>
      <c r="J199" s="212"/>
      <c r="K199" s="212"/>
      <c r="L199" s="217"/>
      <c r="M199" s="218"/>
      <c r="N199" s="219"/>
      <c r="O199" s="219"/>
      <c r="P199" s="219"/>
      <c r="Q199" s="219"/>
      <c r="R199" s="219"/>
      <c r="S199" s="219"/>
      <c r="T199" s="220"/>
      <c r="U199" s="10"/>
      <c r="V199" s="10"/>
      <c r="W199" s="10"/>
      <c r="X199" s="10"/>
      <c r="Y199" s="10"/>
      <c r="Z199" s="10"/>
      <c r="AA199" s="10"/>
      <c r="AB199" s="10"/>
      <c r="AC199" s="10"/>
      <c r="AD199" s="10"/>
      <c r="AE199" s="10"/>
      <c r="AT199" s="221" t="s">
        <v>140</v>
      </c>
      <c r="AU199" s="221" t="s">
        <v>89</v>
      </c>
      <c r="AV199" s="10" t="s">
        <v>89</v>
      </c>
      <c r="AW199" s="10" t="s">
        <v>4</v>
      </c>
      <c r="AX199" s="10" t="s">
        <v>87</v>
      </c>
      <c r="AY199" s="221" t="s">
        <v>120</v>
      </c>
    </row>
    <row r="200" s="13" customFormat="1" ht="22.8" customHeight="1">
      <c r="A200" s="13"/>
      <c r="B200" s="238"/>
      <c r="C200" s="239"/>
      <c r="D200" s="240" t="s">
        <v>78</v>
      </c>
      <c r="E200" s="252" t="s">
        <v>154</v>
      </c>
      <c r="F200" s="252" t="s">
        <v>347</v>
      </c>
      <c r="G200" s="239"/>
      <c r="H200" s="239"/>
      <c r="I200" s="242"/>
      <c r="J200" s="253">
        <f>BK200</f>
        <v>0</v>
      </c>
      <c r="K200" s="239"/>
      <c r="L200" s="244"/>
      <c r="M200" s="245"/>
      <c r="N200" s="246"/>
      <c r="O200" s="246"/>
      <c r="P200" s="247">
        <f>P201</f>
        <v>0</v>
      </c>
      <c r="Q200" s="246"/>
      <c r="R200" s="247">
        <f>R201</f>
        <v>13.075999999999999</v>
      </c>
      <c r="S200" s="246"/>
      <c r="T200" s="248">
        <f>T201</f>
        <v>0</v>
      </c>
      <c r="U200" s="13"/>
      <c r="V200" s="13"/>
      <c r="W200" s="13"/>
      <c r="X200" s="13"/>
      <c r="Y200" s="13"/>
      <c r="Z200" s="13"/>
      <c r="AA200" s="13"/>
      <c r="AB200" s="13"/>
      <c r="AC200" s="13"/>
      <c r="AD200" s="13"/>
      <c r="AE200" s="13"/>
      <c r="AR200" s="249" t="s">
        <v>87</v>
      </c>
      <c r="AT200" s="250" t="s">
        <v>78</v>
      </c>
      <c r="AU200" s="250" t="s">
        <v>87</v>
      </c>
      <c r="AY200" s="249" t="s">
        <v>120</v>
      </c>
      <c r="BK200" s="251">
        <f>BK201</f>
        <v>0</v>
      </c>
    </row>
    <row r="201" s="13" customFormat="1" ht="20.88" customHeight="1">
      <c r="A201" s="13"/>
      <c r="B201" s="238"/>
      <c r="C201" s="239"/>
      <c r="D201" s="240" t="s">
        <v>78</v>
      </c>
      <c r="E201" s="252" t="s">
        <v>348</v>
      </c>
      <c r="F201" s="252" t="s">
        <v>349</v>
      </c>
      <c r="G201" s="239"/>
      <c r="H201" s="239"/>
      <c r="I201" s="242"/>
      <c r="J201" s="253">
        <f>BK201</f>
        <v>0</v>
      </c>
      <c r="K201" s="239"/>
      <c r="L201" s="244"/>
      <c r="M201" s="245"/>
      <c r="N201" s="246"/>
      <c r="O201" s="246"/>
      <c r="P201" s="247">
        <f>SUM(P202:P213)</f>
        <v>0</v>
      </c>
      <c r="Q201" s="246"/>
      <c r="R201" s="247">
        <f>SUM(R202:R213)</f>
        <v>13.075999999999999</v>
      </c>
      <c r="S201" s="246"/>
      <c r="T201" s="248">
        <f>SUM(T202:T213)</f>
        <v>0</v>
      </c>
      <c r="U201" s="13"/>
      <c r="V201" s="13"/>
      <c r="W201" s="13"/>
      <c r="X201" s="13"/>
      <c r="Y201" s="13"/>
      <c r="Z201" s="13"/>
      <c r="AA201" s="13"/>
      <c r="AB201" s="13"/>
      <c r="AC201" s="13"/>
      <c r="AD201" s="13"/>
      <c r="AE201" s="13"/>
      <c r="AR201" s="249" t="s">
        <v>87</v>
      </c>
      <c r="AT201" s="250" t="s">
        <v>78</v>
      </c>
      <c r="AU201" s="250" t="s">
        <v>89</v>
      </c>
      <c r="AY201" s="249" t="s">
        <v>120</v>
      </c>
      <c r="BK201" s="251">
        <f>SUM(BK202:BK213)</f>
        <v>0</v>
      </c>
    </row>
    <row r="202" s="2" customFormat="1" ht="33" customHeight="1">
      <c r="A202" s="38"/>
      <c r="B202" s="39"/>
      <c r="C202" s="190" t="s">
        <v>221</v>
      </c>
      <c r="D202" s="190" t="s">
        <v>114</v>
      </c>
      <c r="E202" s="191" t="s">
        <v>350</v>
      </c>
      <c r="F202" s="192" t="s">
        <v>351</v>
      </c>
      <c r="G202" s="193" t="s">
        <v>271</v>
      </c>
      <c r="H202" s="194">
        <v>100</v>
      </c>
      <c r="I202" s="195"/>
      <c r="J202" s="196">
        <f>ROUND(I202*H202,2)</f>
        <v>0</v>
      </c>
      <c r="K202" s="192" t="s">
        <v>118</v>
      </c>
      <c r="L202" s="44"/>
      <c r="M202" s="197" t="s">
        <v>1</v>
      </c>
      <c r="N202" s="198" t="s">
        <v>44</v>
      </c>
      <c r="O202" s="91"/>
      <c r="P202" s="199">
        <f>O202*H202</f>
        <v>0</v>
      </c>
      <c r="Q202" s="199">
        <v>0.13075999999999999</v>
      </c>
      <c r="R202" s="199">
        <f>Q202*H202</f>
        <v>13.075999999999999</v>
      </c>
      <c r="S202" s="199">
        <v>0</v>
      </c>
      <c r="T202" s="200">
        <f>S202*H202</f>
        <v>0</v>
      </c>
      <c r="U202" s="38"/>
      <c r="V202" s="38"/>
      <c r="W202" s="38"/>
      <c r="X202" s="38"/>
      <c r="Y202" s="38"/>
      <c r="Z202" s="38"/>
      <c r="AA202" s="38"/>
      <c r="AB202" s="38"/>
      <c r="AC202" s="38"/>
      <c r="AD202" s="38"/>
      <c r="AE202" s="38"/>
      <c r="AR202" s="201" t="s">
        <v>141</v>
      </c>
      <c r="AT202" s="201" t="s">
        <v>114</v>
      </c>
      <c r="AU202" s="201" t="s">
        <v>133</v>
      </c>
      <c r="AY202" s="17" t="s">
        <v>120</v>
      </c>
      <c r="BE202" s="202">
        <f>IF(N202="základní",J202,0)</f>
        <v>0</v>
      </c>
      <c r="BF202" s="202">
        <f>IF(N202="snížená",J202,0)</f>
        <v>0</v>
      </c>
      <c r="BG202" s="202">
        <f>IF(N202="zákl. přenesená",J202,0)</f>
        <v>0</v>
      </c>
      <c r="BH202" s="202">
        <f>IF(N202="sníž. přenesená",J202,0)</f>
        <v>0</v>
      </c>
      <c r="BI202" s="202">
        <f>IF(N202="nulová",J202,0)</f>
        <v>0</v>
      </c>
      <c r="BJ202" s="17" t="s">
        <v>87</v>
      </c>
      <c r="BK202" s="202">
        <f>ROUND(I202*H202,2)</f>
        <v>0</v>
      </c>
      <c r="BL202" s="17" t="s">
        <v>141</v>
      </c>
      <c r="BM202" s="201" t="s">
        <v>352</v>
      </c>
    </row>
    <row r="203" s="2" customFormat="1">
      <c r="A203" s="38"/>
      <c r="B203" s="39"/>
      <c r="C203" s="40"/>
      <c r="D203" s="208" t="s">
        <v>129</v>
      </c>
      <c r="E203" s="40"/>
      <c r="F203" s="210" t="s">
        <v>353</v>
      </c>
      <c r="G203" s="40"/>
      <c r="H203" s="40"/>
      <c r="I203" s="205"/>
      <c r="J203" s="40"/>
      <c r="K203" s="40"/>
      <c r="L203" s="44"/>
      <c r="M203" s="206"/>
      <c r="N203" s="207"/>
      <c r="O203" s="91"/>
      <c r="P203" s="91"/>
      <c r="Q203" s="91"/>
      <c r="R203" s="91"/>
      <c r="S203" s="91"/>
      <c r="T203" s="92"/>
      <c r="U203" s="38"/>
      <c r="V203" s="38"/>
      <c r="W203" s="38"/>
      <c r="X203" s="38"/>
      <c r="Y203" s="38"/>
      <c r="Z203" s="38"/>
      <c r="AA203" s="38"/>
      <c r="AB203" s="38"/>
      <c r="AC203" s="38"/>
      <c r="AD203" s="38"/>
      <c r="AE203" s="38"/>
      <c r="AT203" s="17" t="s">
        <v>129</v>
      </c>
      <c r="AU203" s="17" t="s">
        <v>133</v>
      </c>
    </row>
    <row r="204" s="2" customFormat="1">
      <c r="A204" s="38"/>
      <c r="B204" s="39"/>
      <c r="C204" s="40"/>
      <c r="D204" s="203" t="s">
        <v>122</v>
      </c>
      <c r="E204" s="40"/>
      <c r="F204" s="204" t="s">
        <v>354</v>
      </c>
      <c r="G204" s="40"/>
      <c r="H204" s="40"/>
      <c r="I204" s="205"/>
      <c r="J204" s="40"/>
      <c r="K204" s="40"/>
      <c r="L204" s="44"/>
      <c r="M204" s="206"/>
      <c r="N204" s="207"/>
      <c r="O204" s="91"/>
      <c r="P204" s="91"/>
      <c r="Q204" s="91"/>
      <c r="R204" s="91"/>
      <c r="S204" s="91"/>
      <c r="T204" s="92"/>
      <c r="U204" s="38"/>
      <c r="V204" s="38"/>
      <c r="W204" s="38"/>
      <c r="X204" s="38"/>
      <c r="Y204" s="38"/>
      <c r="Z204" s="38"/>
      <c r="AA204" s="38"/>
      <c r="AB204" s="38"/>
      <c r="AC204" s="38"/>
      <c r="AD204" s="38"/>
      <c r="AE204" s="38"/>
      <c r="AT204" s="17" t="s">
        <v>122</v>
      </c>
      <c r="AU204" s="17" t="s">
        <v>133</v>
      </c>
    </row>
    <row r="205" s="10" customFormat="1">
      <c r="A205" s="10"/>
      <c r="B205" s="211"/>
      <c r="C205" s="212"/>
      <c r="D205" s="208" t="s">
        <v>140</v>
      </c>
      <c r="E205" s="213" t="s">
        <v>1</v>
      </c>
      <c r="F205" s="214" t="s">
        <v>355</v>
      </c>
      <c r="G205" s="212"/>
      <c r="H205" s="215">
        <v>100</v>
      </c>
      <c r="I205" s="216"/>
      <c r="J205" s="212"/>
      <c r="K205" s="212"/>
      <c r="L205" s="217"/>
      <c r="M205" s="218"/>
      <c r="N205" s="219"/>
      <c r="O205" s="219"/>
      <c r="P205" s="219"/>
      <c r="Q205" s="219"/>
      <c r="R205" s="219"/>
      <c r="S205" s="219"/>
      <c r="T205" s="220"/>
      <c r="U205" s="10"/>
      <c r="V205" s="10"/>
      <c r="W205" s="10"/>
      <c r="X205" s="10"/>
      <c r="Y205" s="10"/>
      <c r="Z205" s="10"/>
      <c r="AA205" s="10"/>
      <c r="AB205" s="10"/>
      <c r="AC205" s="10"/>
      <c r="AD205" s="10"/>
      <c r="AE205" s="10"/>
      <c r="AT205" s="221" t="s">
        <v>140</v>
      </c>
      <c r="AU205" s="221" t="s">
        <v>133</v>
      </c>
      <c r="AV205" s="10" t="s">
        <v>89</v>
      </c>
      <c r="AW205" s="10" t="s">
        <v>36</v>
      </c>
      <c r="AX205" s="10" t="s">
        <v>87</v>
      </c>
      <c r="AY205" s="221" t="s">
        <v>120</v>
      </c>
    </row>
    <row r="206" s="2" customFormat="1" ht="24.15" customHeight="1">
      <c r="A206" s="38"/>
      <c r="B206" s="39"/>
      <c r="C206" s="190" t="s">
        <v>227</v>
      </c>
      <c r="D206" s="190" t="s">
        <v>114</v>
      </c>
      <c r="E206" s="191" t="s">
        <v>356</v>
      </c>
      <c r="F206" s="192" t="s">
        <v>357</v>
      </c>
      <c r="G206" s="193" t="s">
        <v>271</v>
      </c>
      <c r="H206" s="194">
        <v>100</v>
      </c>
      <c r="I206" s="195"/>
      <c r="J206" s="196">
        <f>ROUND(I206*H206,2)</f>
        <v>0</v>
      </c>
      <c r="K206" s="192" t="s">
        <v>321</v>
      </c>
      <c r="L206" s="44"/>
      <c r="M206" s="197" t="s">
        <v>1</v>
      </c>
      <c r="N206" s="198" t="s">
        <v>44</v>
      </c>
      <c r="O206" s="91"/>
      <c r="P206" s="199">
        <f>O206*H206</f>
        <v>0</v>
      </c>
      <c r="Q206" s="199">
        <v>0</v>
      </c>
      <c r="R206" s="199">
        <f>Q206*H206</f>
        <v>0</v>
      </c>
      <c r="S206" s="199">
        <v>0</v>
      </c>
      <c r="T206" s="200">
        <f>S206*H206</f>
        <v>0</v>
      </c>
      <c r="U206" s="38"/>
      <c r="V206" s="38"/>
      <c r="W206" s="38"/>
      <c r="X206" s="38"/>
      <c r="Y206" s="38"/>
      <c r="Z206" s="38"/>
      <c r="AA206" s="38"/>
      <c r="AB206" s="38"/>
      <c r="AC206" s="38"/>
      <c r="AD206" s="38"/>
      <c r="AE206" s="38"/>
      <c r="AR206" s="201" t="s">
        <v>141</v>
      </c>
      <c r="AT206" s="201" t="s">
        <v>114</v>
      </c>
      <c r="AU206" s="201" t="s">
        <v>133</v>
      </c>
      <c r="AY206" s="17" t="s">
        <v>120</v>
      </c>
      <c r="BE206" s="202">
        <f>IF(N206="základní",J206,0)</f>
        <v>0</v>
      </c>
      <c r="BF206" s="202">
        <f>IF(N206="snížená",J206,0)</f>
        <v>0</v>
      </c>
      <c r="BG206" s="202">
        <f>IF(N206="zákl. přenesená",J206,0)</f>
        <v>0</v>
      </c>
      <c r="BH206" s="202">
        <f>IF(N206="sníž. přenesená",J206,0)</f>
        <v>0</v>
      </c>
      <c r="BI206" s="202">
        <f>IF(N206="nulová",J206,0)</f>
        <v>0</v>
      </c>
      <c r="BJ206" s="17" t="s">
        <v>87</v>
      </c>
      <c r="BK206" s="202">
        <f>ROUND(I206*H206,2)</f>
        <v>0</v>
      </c>
      <c r="BL206" s="17" t="s">
        <v>141</v>
      </c>
      <c r="BM206" s="201" t="s">
        <v>358</v>
      </c>
    </row>
    <row r="207" s="2" customFormat="1">
      <c r="A207" s="38"/>
      <c r="B207" s="39"/>
      <c r="C207" s="40"/>
      <c r="D207" s="208" t="s">
        <v>129</v>
      </c>
      <c r="E207" s="40"/>
      <c r="F207" s="210" t="s">
        <v>359</v>
      </c>
      <c r="G207" s="40"/>
      <c r="H207" s="40"/>
      <c r="I207" s="205"/>
      <c r="J207" s="40"/>
      <c r="K207" s="40"/>
      <c r="L207" s="44"/>
      <c r="M207" s="206"/>
      <c r="N207" s="207"/>
      <c r="O207" s="91"/>
      <c r="P207" s="91"/>
      <c r="Q207" s="91"/>
      <c r="R207" s="91"/>
      <c r="S207" s="91"/>
      <c r="T207" s="92"/>
      <c r="U207" s="38"/>
      <c r="V207" s="38"/>
      <c r="W207" s="38"/>
      <c r="X207" s="38"/>
      <c r="Y207" s="38"/>
      <c r="Z207" s="38"/>
      <c r="AA207" s="38"/>
      <c r="AB207" s="38"/>
      <c r="AC207" s="38"/>
      <c r="AD207" s="38"/>
      <c r="AE207" s="38"/>
      <c r="AT207" s="17" t="s">
        <v>129</v>
      </c>
      <c r="AU207" s="17" t="s">
        <v>133</v>
      </c>
    </row>
    <row r="208" s="2" customFormat="1">
      <c r="A208" s="38"/>
      <c r="B208" s="39"/>
      <c r="C208" s="40"/>
      <c r="D208" s="203" t="s">
        <v>122</v>
      </c>
      <c r="E208" s="40"/>
      <c r="F208" s="204" t="s">
        <v>360</v>
      </c>
      <c r="G208" s="40"/>
      <c r="H208" s="40"/>
      <c r="I208" s="205"/>
      <c r="J208" s="40"/>
      <c r="K208" s="40"/>
      <c r="L208" s="44"/>
      <c r="M208" s="206"/>
      <c r="N208" s="207"/>
      <c r="O208" s="91"/>
      <c r="P208" s="91"/>
      <c r="Q208" s="91"/>
      <c r="R208" s="91"/>
      <c r="S208" s="91"/>
      <c r="T208" s="92"/>
      <c r="U208" s="38"/>
      <c r="V208" s="38"/>
      <c r="W208" s="38"/>
      <c r="X208" s="38"/>
      <c r="Y208" s="38"/>
      <c r="Z208" s="38"/>
      <c r="AA208" s="38"/>
      <c r="AB208" s="38"/>
      <c r="AC208" s="38"/>
      <c r="AD208" s="38"/>
      <c r="AE208" s="38"/>
      <c r="AT208" s="17" t="s">
        <v>122</v>
      </c>
      <c r="AU208" s="17" t="s">
        <v>133</v>
      </c>
    </row>
    <row r="209" s="10" customFormat="1">
      <c r="A209" s="10"/>
      <c r="B209" s="211"/>
      <c r="C209" s="212"/>
      <c r="D209" s="208" t="s">
        <v>140</v>
      </c>
      <c r="E209" s="213" t="s">
        <v>1</v>
      </c>
      <c r="F209" s="214" t="s">
        <v>361</v>
      </c>
      <c r="G209" s="212"/>
      <c r="H209" s="215">
        <v>100</v>
      </c>
      <c r="I209" s="216"/>
      <c r="J209" s="212"/>
      <c r="K209" s="212"/>
      <c r="L209" s="217"/>
      <c r="M209" s="218"/>
      <c r="N209" s="219"/>
      <c r="O209" s="219"/>
      <c r="P209" s="219"/>
      <c r="Q209" s="219"/>
      <c r="R209" s="219"/>
      <c r="S209" s="219"/>
      <c r="T209" s="220"/>
      <c r="U209" s="10"/>
      <c r="V209" s="10"/>
      <c r="W209" s="10"/>
      <c r="X209" s="10"/>
      <c r="Y209" s="10"/>
      <c r="Z209" s="10"/>
      <c r="AA209" s="10"/>
      <c r="AB209" s="10"/>
      <c r="AC209" s="10"/>
      <c r="AD209" s="10"/>
      <c r="AE209" s="10"/>
      <c r="AT209" s="221" t="s">
        <v>140</v>
      </c>
      <c r="AU209" s="221" t="s">
        <v>133</v>
      </c>
      <c r="AV209" s="10" t="s">
        <v>89</v>
      </c>
      <c r="AW209" s="10" t="s">
        <v>36</v>
      </c>
      <c r="AX209" s="10" t="s">
        <v>87</v>
      </c>
      <c r="AY209" s="221" t="s">
        <v>120</v>
      </c>
    </row>
    <row r="210" s="2" customFormat="1" ht="16.5" customHeight="1">
      <c r="A210" s="38"/>
      <c r="B210" s="39"/>
      <c r="C210" s="190" t="s">
        <v>362</v>
      </c>
      <c r="D210" s="190" t="s">
        <v>114</v>
      </c>
      <c r="E210" s="191" t="s">
        <v>363</v>
      </c>
      <c r="F210" s="192" t="s">
        <v>364</v>
      </c>
      <c r="G210" s="193" t="s">
        <v>271</v>
      </c>
      <c r="H210" s="194">
        <v>100</v>
      </c>
      <c r="I210" s="195"/>
      <c r="J210" s="196">
        <f>ROUND(I210*H210,2)</f>
        <v>0</v>
      </c>
      <c r="K210" s="192" t="s">
        <v>321</v>
      </c>
      <c r="L210" s="44"/>
      <c r="M210" s="197" t="s">
        <v>1</v>
      </c>
      <c r="N210" s="198" t="s">
        <v>44</v>
      </c>
      <c r="O210" s="91"/>
      <c r="P210" s="199">
        <f>O210*H210</f>
        <v>0</v>
      </c>
      <c r="Q210" s="199">
        <v>0</v>
      </c>
      <c r="R210" s="199">
        <f>Q210*H210</f>
        <v>0</v>
      </c>
      <c r="S210" s="199">
        <v>0</v>
      </c>
      <c r="T210" s="200">
        <f>S210*H210</f>
        <v>0</v>
      </c>
      <c r="U210" s="38"/>
      <c r="V210" s="38"/>
      <c r="W210" s="38"/>
      <c r="X210" s="38"/>
      <c r="Y210" s="38"/>
      <c r="Z210" s="38"/>
      <c r="AA210" s="38"/>
      <c r="AB210" s="38"/>
      <c r="AC210" s="38"/>
      <c r="AD210" s="38"/>
      <c r="AE210" s="38"/>
      <c r="AR210" s="201" t="s">
        <v>141</v>
      </c>
      <c r="AT210" s="201" t="s">
        <v>114</v>
      </c>
      <c r="AU210" s="201" t="s">
        <v>133</v>
      </c>
      <c r="AY210" s="17" t="s">
        <v>120</v>
      </c>
      <c r="BE210" s="202">
        <f>IF(N210="základní",J210,0)</f>
        <v>0</v>
      </c>
      <c r="BF210" s="202">
        <f>IF(N210="snížená",J210,0)</f>
        <v>0</v>
      </c>
      <c r="BG210" s="202">
        <f>IF(N210="zákl. přenesená",J210,0)</f>
        <v>0</v>
      </c>
      <c r="BH210" s="202">
        <f>IF(N210="sníž. přenesená",J210,0)</f>
        <v>0</v>
      </c>
      <c r="BI210" s="202">
        <f>IF(N210="nulová",J210,0)</f>
        <v>0</v>
      </c>
      <c r="BJ210" s="17" t="s">
        <v>87</v>
      </c>
      <c r="BK210" s="202">
        <f>ROUND(I210*H210,2)</f>
        <v>0</v>
      </c>
      <c r="BL210" s="17" t="s">
        <v>141</v>
      </c>
      <c r="BM210" s="201" t="s">
        <v>365</v>
      </c>
    </row>
    <row r="211" s="2" customFormat="1">
      <c r="A211" s="38"/>
      <c r="B211" s="39"/>
      <c r="C211" s="40"/>
      <c r="D211" s="208" t="s">
        <v>129</v>
      </c>
      <c r="E211" s="40"/>
      <c r="F211" s="210" t="s">
        <v>366</v>
      </c>
      <c r="G211" s="40"/>
      <c r="H211" s="40"/>
      <c r="I211" s="205"/>
      <c r="J211" s="40"/>
      <c r="K211" s="40"/>
      <c r="L211" s="44"/>
      <c r="M211" s="206"/>
      <c r="N211" s="207"/>
      <c r="O211" s="91"/>
      <c r="P211" s="91"/>
      <c r="Q211" s="91"/>
      <c r="R211" s="91"/>
      <c r="S211" s="91"/>
      <c r="T211" s="92"/>
      <c r="U211" s="38"/>
      <c r="V211" s="38"/>
      <c r="W211" s="38"/>
      <c r="X211" s="38"/>
      <c r="Y211" s="38"/>
      <c r="Z211" s="38"/>
      <c r="AA211" s="38"/>
      <c r="AB211" s="38"/>
      <c r="AC211" s="38"/>
      <c r="AD211" s="38"/>
      <c r="AE211" s="38"/>
      <c r="AT211" s="17" t="s">
        <v>129</v>
      </c>
      <c r="AU211" s="17" t="s">
        <v>133</v>
      </c>
    </row>
    <row r="212" s="2" customFormat="1">
      <c r="A212" s="38"/>
      <c r="B212" s="39"/>
      <c r="C212" s="40"/>
      <c r="D212" s="203" t="s">
        <v>122</v>
      </c>
      <c r="E212" s="40"/>
      <c r="F212" s="204" t="s">
        <v>367</v>
      </c>
      <c r="G212" s="40"/>
      <c r="H212" s="40"/>
      <c r="I212" s="205"/>
      <c r="J212" s="40"/>
      <c r="K212" s="40"/>
      <c r="L212" s="44"/>
      <c r="M212" s="206"/>
      <c r="N212" s="207"/>
      <c r="O212" s="91"/>
      <c r="P212" s="91"/>
      <c r="Q212" s="91"/>
      <c r="R212" s="91"/>
      <c r="S212" s="91"/>
      <c r="T212" s="92"/>
      <c r="U212" s="38"/>
      <c r="V212" s="38"/>
      <c r="W212" s="38"/>
      <c r="X212" s="38"/>
      <c r="Y212" s="38"/>
      <c r="Z212" s="38"/>
      <c r="AA212" s="38"/>
      <c r="AB212" s="38"/>
      <c r="AC212" s="38"/>
      <c r="AD212" s="38"/>
      <c r="AE212" s="38"/>
      <c r="AT212" s="17" t="s">
        <v>122</v>
      </c>
      <c r="AU212" s="17" t="s">
        <v>133</v>
      </c>
    </row>
    <row r="213" s="2" customFormat="1">
      <c r="A213" s="38"/>
      <c r="B213" s="39"/>
      <c r="C213" s="40"/>
      <c r="D213" s="208" t="s">
        <v>124</v>
      </c>
      <c r="E213" s="40"/>
      <c r="F213" s="209" t="s">
        <v>368</v>
      </c>
      <c r="G213" s="40"/>
      <c r="H213" s="40"/>
      <c r="I213" s="205"/>
      <c r="J213" s="40"/>
      <c r="K213" s="40"/>
      <c r="L213" s="44"/>
      <c r="M213" s="206"/>
      <c r="N213" s="207"/>
      <c r="O213" s="91"/>
      <c r="P213" s="91"/>
      <c r="Q213" s="91"/>
      <c r="R213" s="91"/>
      <c r="S213" s="91"/>
      <c r="T213" s="92"/>
      <c r="U213" s="38"/>
      <c r="V213" s="38"/>
      <c r="W213" s="38"/>
      <c r="X213" s="38"/>
      <c r="Y213" s="38"/>
      <c r="Z213" s="38"/>
      <c r="AA213" s="38"/>
      <c r="AB213" s="38"/>
      <c r="AC213" s="38"/>
      <c r="AD213" s="38"/>
      <c r="AE213" s="38"/>
      <c r="AT213" s="17" t="s">
        <v>124</v>
      </c>
      <c r="AU213" s="17" t="s">
        <v>133</v>
      </c>
    </row>
    <row r="214" s="13" customFormat="1" ht="22.8" customHeight="1">
      <c r="A214" s="13"/>
      <c r="B214" s="238"/>
      <c r="C214" s="239"/>
      <c r="D214" s="240" t="s">
        <v>78</v>
      </c>
      <c r="E214" s="252" t="s">
        <v>173</v>
      </c>
      <c r="F214" s="252" t="s">
        <v>369</v>
      </c>
      <c r="G214" s="239"/>
      <c r="H214" s="239"/>
      <c r="I214" s="242"/>
      <c r="J214" s="253">
        <f>BK214</f>
        <v>0</v>
      </c>
      <c r="K214" s="239"/>
      <c r="L214" s="244"/>
      <c r="M214" s="245"/>
      <c r="N214" s="246"/>
      <c r="O214" s="246"/>
      <c r="P214" s="247">
        <f>P215+P223</f>
        <v>0</v>
      </c>
      <c r="Q214" s="246"/>
      <c r="R214" s="247">
        <f>R215+R223</f>
        <v>0</v>
      </c>
      <c r="S214" s="246"/>
      <c r="T214" s="248">
        <f>T215+T223</f>
        <v>53.344999999999999</v>
      </c>
      <c r="U214" s="13"/>
      <c r="V214" s="13"/>
      <c r="W214" s="13"/>
      <c r="X214" s="13"/>
      <c r="Y214" s="13"/>
      <c r="Z214" s="13"/>
      <c r="AA214" s="13"/>
      <c r="AB214" s="13"/>
      <c r="AC214" s="13"/>
      <c r="AD214" s="13"/>
      <c r="AE214" s="13"/>
      <c r="AR214" s="249" t="s">
        <v>87</v>
      </c>
      <c r="AT214" s="250" t="s">
        <v>78</v>
      </c>
      <c r="AU214" s="250" t="s">
        <v>87</v>
      </c>
      <c r="AY214" s="249" t="s">
        <v>120</v>
      </c>
      <c r="BK214" s="251">
        <f>BK215+BK223</f>
        <v>0</v>
      </c>
    </row>
    <row r="215" s="13" customFormat="1" ht="20.88" customHeight="1">
      <c r="A215" s="13"/>
      <c r="B215" s="238"/>
      <c r="C215" s="239"/>
      <c r="D215" s="240" t="s">
        <v>78</v>
      </c>
      <c r="E215" s="252" t="s">
        <v>370</v>
      </c>
      <c r="F215" s="252" t="s">
        <v>371</v>
      </c>
      <c r="G215" s="239"/>
      <c r="H215" s="239"/>
      <c r="I215" s="242"/>
      <c r="J215" s="253">
        <f>BK215</f>
        <v>0</v>
      </c>
      <c r="K215" s="239"/>
      <c r="L215" s="244"/>
      <c r="M215" s="245"/>
      <c r="N215" s="246"/>
      <c r="O215" s="246"/>
      <c r="P215" s="247">
        <f>SUM(P216:P222)</f>
        <v>0</v>
      </c>
      <c r="Q215" s="246"/>
      <c r="R215" s="247">
        <f>SUM(R216:R222)</f>
        <v>0</v>
      </c>
      <c r="S215" s="246"/>
      <c r="T215" s="248">
        <f>SUM(T216:T222)</f>
        <v>1.7999999999999998</v>
      </c>
      <c r="U215" s="13"/>
      <c r="V215" s="13"/>
      <c r="W215" s="13"/>
      <c r="X215" s="13"/>
      <c r="Y215" s="13"/>
      <c r="Z215" s="13"/>
      <c r="AA215" s="13"/>
      <c r="AB215" s="13"/>
      <c r="AC215" s="13"/>
      <c r="AD215" s="13"/>
      <c r="AE215" s="13"/>
      <c r="AR215" s="249" t="s">
        <v>87</v>
      </c>
      <c r="AT215" s="250" t="s">
        <v>78</v>
      </c>
      <c r="AU215" s="250" t="s">
        <v>89</v>
      </c>
      <c r="AY215" s="249" t="s">
        <v>120</v>
      </c>
      <c r="BK215" s="251">
        <f>SUM(BK216:BK222)</f>
        <v>0</v>
      </c>
    </row>
    <row r="216" s="2" customFormat="1" ht="24.15" customHeight="1">
      <c r="A216" s="38"/>
      <c r="B216" s="39"/>
      <c r="C216" s="190" t="s">
        <v>372</v>
      </c>
      <c r="D216" s="190" t="s">
        <v>114</v>
      </c>
      <c r="E216" s="191" t="s">
        <v>373</v>
      </c>
      <c r="F216" s="192" t="s">
        <v>374</v>
      </c>
      <c r="G216" s="193" t="s">
        <v>271</v>
      </c>
      <c r="H216" s="194">
        <v>793</v>
      </c>
      <c r="I216" s="195"/>
      <c r="J216" s="196">
        <f>ROUND(I216*H216,2)</f>
        <v>0</v>
      </c>
      <c r="K216" s="192" t="s">
        <v>321</v>
      </c>
      <c r="L216" s="44"/>
      <c r="M216" s="197" t="s">
        <v>1</v>
      </c>
      <c r="N216" s="198" t="s">
        <v>44</v>
      </c>
      <c r="O216" s="91"/>
      <c r="P216" s="199">
        <f>O216*H216</f>
        <v>0</v>
      </c>
      <c r="Q216" s="199">
        <v>0</v>
      </c>
      <c r="R216" s="199">
        <f>Q216*H216</f>
        <v>0</v>
      </c>
      <c r="S216" s="199">
        <v>0</v>
      </c>
      <c r="T216" s="200">
        <f>S216*H216</f>
        <v>0</v>
      </c>
      <c r="U216" s="38"/>
      <c r="V216" s="38"/>
      <c r="W216" s="38"/>
      <c r="X216" s="38"/>
      <c r="Y216" s="38"/>
      <c r="Z216" s="38"/>
      <c r="AA216" s="38"/>
      <c r="AB216" s="38"/>
      <c r="AC216" s="38"/>
      <c r="AD216" s="38"/>
      <c r="AE216" s="38"/>
      <c r="AR216" s="201" t="s">
        <v>141</v>
      </c>
      <c r="AT216" s="201" t="s">
        <v>114</v>
      </c>
      <c r="AU216" s="201" t="s">
        <v>133</v>
      </c>
      <c r="AY216" s="17" t="s">
        <v>120</v>
      </c>
      <c r="BE216" s="202">
        <f>IF(N216="základní",J216,0)</f>
        <v>0</v>
      </c>
      <c r="BF216" s="202">
        <f>IF(N216="snížená",J216,0)</f>
        <v>0</v>
      </c>
      <c r="BG216" s="202">
        <f>IF(N216="zákl. přenesená",J216,0)</f>
        <v>0</v>
      </c>
      <c r="BH216" s="202">
        <f>IF(N216="sníž. přenesená",J216,0)</f>
        <v>0</v>
      </c>
      <c r="BI216" s="202">
        <f>IF(N216="nulová",J216,0)</f>
        <v>0</v>
      </c>
      <c r="BJ216" s="17" t="s">
        <v>87</v>
      </c>
      <c r="BK216" s="202">
        <f>ROUND(I216*H216,2)</f>
        <v>0</v>
      </c>
      <c r="BL216" s="17" t="s">
        <v>141</v>
      </c>
      <c r="BM216" s="201" t="s">
        <v>375</v>
      </c>
    </row>
    <row r="217" s="2" customFormat="1">
      <c r="A217" s="38"/>
      <c r="B217" s="39"/>
      <c r="C217" s="40"/>
      <c r="D217" s="208" t="s">
        <v>129</v>
      </c>
      <c r="E217" s="40"/>
      <c r="F217" s="210" t="s">
        <v>376</v>
      </c>
      <c r="G217" s="40"/>
      <c r="H217" s="40"/>
      <c r="I217" s="205"/>
      <c r="J217" s="40"/>
      <c r="K217" s="40"/>
      <c r="L217" s="44"/>
      <c r="M217" s="206"/>
      <c r="N217" s="207"/>
      <c r="O217" s="91"/>
      <c r="P217" s="91"/>
      <c r="Q217" s="91"/>
      <c r="R217" s="91"/>
      <c r="S217" s="91"/>
      <c r="T217" s="92"/>
      <c r="U217" s="38"/>
      <c r="V217" s="38"/>
      <c r="W217" s="38"/>
      <c r="X217" s="38"/>
      <c r="Y217" s="38"/>
      <c r="Z217" s="38"/>
      <c r="AA217" s="38"/>
      <c r="AB217" s="38"/>
      <c r="AC217" s="38"/>
      <c r="AD217" s="38"/>
      <c r="AE217" s="38"/>
      <c r="AT217" s="17" t="s">
        <v>129</v>
      </c>
      <c r="AU217" s="17" t="s">
        <v>133</v>
      </c>
    </row>
    <row r="218" s="2" customFormat="1">
      <c r="A218" s="38"/>
      <c r="B218" s="39"/>
      <c r="C218" s="40"/>
      <c r="D218" s="203" t="s">
        <v>122</v>
      </c>
      <c r="E218" s="40"/>
      <c r="F218" s="204" t="s">
        <v>377</v>
      </c>
      <c r="G218" s="40"/>
      <c r="H218" s="40"/>
      <c r="I218" s="205"/>
      <c r="J218" s="40"/>
      <c r="K218" s="40"/>
      <c r="L218" s="44"/>
      <c r="M218" s="206"/>
      <c r="N218" s="207"/>
      <c r="O218" s="91"/>
      <c r="P218" s="91"/>
      <c r="Q218" s="91"/>
      <c r="R218" s="91"/>
      <c r="S218" s="91"/>
      <c r="T218" s="92"/>
      <c r="U218" s="38"/>
      <c r="V218" s="38"/>
      <c r="W218" s="38"/>
      <c r="X218" s="38"/>
      <c r="Y218" s="38"/>
      <c r="Z218" s="38"/>
      <c r="AA218" s="38"/>
      <c r="AB218" s="38"/>
      <c r="AC218" s="38"/>
      <c r="AD218" s="38"/>
      <c r="AE218" s="38"/>
      <c r="AT218" s="17" t="s">
        <v>122</v>
      </c>
      <c r="AU218" s="17" t="s">
        <v>133</v>
      </c>
    </row>
    <row r="219" s="2" customFormat="1" ht="24.15" customHeight="1">
      <c r="A219" s="38"/>
      <c r="B219" s="39"/>
      <c r="C219" s="190" t="s">
        <v>7</v>
      </c>
      <c r="D219" s="190" t="s">
        <v>114</v>
      </c>
      <c r="E219" s="191" t="s">
        <v>378</v>
      </c>
      <c r="F219" s="192" t="s">
        <v>379</v>
      </c>
      <c r="G219" s="193" t="s">
        <v>271</v>
      </c>
      <c r="H219" s="194">
        <v>100</v>
      </c>
      <c r="I219" s="195"/>
      <c r="J219" s="196">
        <f>ROUND(I219*H219,2)</f>
        <v>0</v>
      </c>
      <c r="K219" s="192" t="s">
        <v>118</v>
      </c>
      <c r="L219" s="44"/>
      <c r="M219" s="197" t="s">
        <v>1</v>
      </c>
      <c r="N219" s="198" t="s">
        <v>44</v>
      </c>
      <c r="O219" s="91"/>
      <c r="P219" s="199">
        <f>O219*H219</f>
        <v>0</v>
      </c>
      <c r="Q219" s="199">
        <v>0</v>
      </c>
      <c r="R219" s="199">
        <f>Q219*H219</f>
        <v>0</v>
      </c>
      <c r="S219" s="199">
        <v>0.017999999999999999</v>
      </c>
      <c r="T219" s="200">
        <f>S219*H219</f>
        <v>1.7999999999999998</v>
      </c>
      <c r="U219" s="38"/>
      <c r="V219" s="38"/>
      <c r="W219" s="38"/>
      <c r="X219" s="38"/>
      <c r="Y219" s="38"/>
      <c r="Z219" s="38"/>
      <c r="AA219" s="38"/>
      <c r="AB219" s="38"/>
      <c r="AC219" s="38"/>
      <c r="AD219" s="38"/>
      <c r="AE219" s="38"/>
      <c r="AR219" s="201" t="s">
        <v>141</v>
      </c>
      <c r="AT219" s="201" t="s">
        <v>114</v>
      </c>
      <c r="AU219" s="201" t="s">
        <v>133</v>
      </c>
      <c r="AY219" s="17" t="s">
        <v>120</v>
      </c>
      <c r="BE219" s="202">
        <f>IF(N219="základní",J219,0)</f>
        <v>0</v>
      </c>
      <c r="BF219" s="202">
        <f>IF(N219="snížená",J219,0)</f>
        <v>0</v>
      </c>
      <c r="BG219" s="202">
        <f>IF(N219="zákl. přenesená",J219,0)</f>
        <v>0</v>
      </c>
      <c r="BH219" s="202">
        <f>IF(N219="sníž. přenesená",J219,0)</f>
        <v>0</v>
      </c>
      <c r="BI219" s="202">
        <f>IF(N219="nulová",J219,0)</f>
        <v>0</v>
      </c>
      <c r="BJ219" s="17" t="s">
        <v>87</v>
      </c>
      <c r="BK219" s="202">
        <f>ROUND(I219*H219,2)</f>
        <v>0</v>
      </c>
      <c r="BL219" s="17" t="s">
        <v>141</v>
      </c>
      <c r="BM219" s="201" t="s">
        <v>380</v>
      </c>
    </row>
    <row r="220" s="2" customFormat="1">
      <c r="A220" s="38"/>
      <c r="B220" s="39"/>
      <c r="C220" s="40"/>
      <c r="D220" s="208" t="s">
        <v>129</v>
      </c>
      <c r="E220" s="40"/>
      <c r="F220" s="210" t="s">
        <v>381</v>
      </c>
      <c r="G220" s="40"/>
      <c r="H220" s="40"/>
      <c r="I220" s="205"/>
      <c r="J220" s="40"/>
      <c r="K220" s="40"/>
      <c r="L220" s="44"/>
      <c r="M220" s="206"/>
      <c r="N220" s="207"/>
      <c r="O220" s="91"/>
      <c r="P220" s="91"/>
      <c r="Q220" s="91"/>
      <c r="R220" s="91"/>
      <c r="S220" s="91"/>
      <c r="T220" s="92"/>
      <c r="U220" s="38"/>
      <c r="V220" s="38"/>
      <c r="W220" s="38"/>
      <c r="X220" s="38"/>
      <c r="Y220" s="38"/>
      <c r="Z220" s="38"/>
      <c r="AA220" s="38"/>
      <c r="AB220" s="38"/>
      <c r="AC220" s="38"/>
      <c r="AD220" s="38"/>
      <c r="AE220" s="38"/>
      <c r="AT220" s="17" t="s">
        <v>129</v>
      </c>
      <c r="AU220" s="17" t="s">
        <v>133</v>
      </c>
    </row>
    <row r="221" s="2" customFormat="1">
      <c r="A221" s="38"/>
      <c r="B221" s="39"/>
      <c r="C221" s="40"/>
      <c r="D221" s="203" t="s">
        <v>122</v>
      </c>
      <c r="E221" s="40"/>
      <c r="F221" s="204" t="s">
        <v>382</v>
      </c>
      <c r="G221" s="40"/>
      <c r="H221" s="40"/>
      <c r="I221" s="205"/>
      <c r="J221" s="40"/>
      <c r="K221" s="40"/>
      <c r="L221" s="44"/>
      <c r="M221" s="206"/>
      <c r="N221" s="207"/>
      <c r="O221" s="91"/>
      <c r="P221" s="91"/>
      <c r="Q221" s="91"/>
      <c r="R221" s="91"/>
      <c r="S221" s="91"/>
      <c r="T221" s="92"/>
      <c r="U221" s="38"/>
      <c r="V221" s="38"/>
      <c r="W221" s="38"/>
      <c r="X221" s="38"/>
      <c r="Y221" s="38"/>
      <c r="Z221" s="38"/>
      <c r="AA221" s="38"/>
      <c r="AB221" s="38"/>
      <c r="AC221" s="38"/>
      <c r="AD221" s="38"/>
      <c r="AE221" s="38"/>
      <c r="AT221" s="17" t="s">
        <v>122</v>
      </c>
      <c r="AU221" s="17" t="s">
        <v>133</v>
      </c>
    </row>
    <row r="222" s="10" customFormat="1">
      <c r="A222" s="10"/>
      <c r="B222" s="211"/>
      <c r="C222" s="212"/>
      <c r="D222" s="208" t="s">
        <v>140</v>
      </c>
      <c r="E222" s="213" t="s">
        <v>1</v>
      </c>
      <c r="F222" s="214" t="s">
        <v>361</v>
      </c>
      <c r="G222" s="212"/>
      <c r="H222" s="215">
        <v>100</v>
      </c>
      <c r="I222" s="216"/>
      <c r="J222" s="212"/>
      <c r="K222" s="212"/>
      <c r="L222" s="217"/>
      <c r="M222" s="218"/>
      <c r="N222" s="219"/>
      <c r="O222" s="219"/>
      <c r="P222" s="219"/>
      <c r="Q222" s="219"/>
      <c r="R222" s="219"/>
      <c r="S222" s="219"/>
      <c r="T222" s="220"/>
      <c r="U222" s="10"/>
      <c r="V222" s="10"/>
      <c r="W222" s="10"/>
      <c r="X222" s="10"/>
      <c r="Y222" s="10"/>
      <c r="Z222" s="10"/>
      <c r="AA222" s="10"/>
      <c r="AB222" s="10"/>
      <c r="AC222" s="10"/>
      <c r="AD222" s="10"/>
      <c r="AE222" s="10"/>
      <c r="AT222" s="221" t="s">
        <v>140</v>
      </c>
      <c r="AU222" s="221" t="s">
        <v>133</v>
      </c>
      <c r="AV222" s="10" t="s">
        <v>89</v>
      </c>
      <c r="AW222" s="10" t="s">
        <v>36</v>
      </c>
      <c r="AX222" s="10" t="s">
        <v>87</v>
      </c>
      <c r="AY222" s="221" t="s">
        <v>120</v>
      </c>
    </row>
    <row r="223" s="13" customFormat="1" ht="20.88" customHeight="1">
      <c r="A223" s="13"/>
      <c r="B223" s="238"/>
      <c r="C223" s="239"/>
      <c r="D223" s="240" t="s">
        <v>78</v>
      </c>
      <c r="E223" s="252" t="s">
        <v>383</v>
      </c>
      <c r="F223" s="252" t="s">
        <v>384</v>
      </c>
      <c r="G223" s="239"/>
      <c r="H223" s="239"/>
      <c r="I223" s="242"/>
      <c r="J223" s="253">
        <f>BK223</f>
        <v>0</v>
      </c>
      <c r="K223" s="239"/>
      <c r="L223" s="244"/>
      <c r="M223" s="245"/>
      <c r="N223" s="246"/>
      <c r="O223" s="246"/>
      <c r="P223" s="247">
        <f>SUM(P224:P227)</f>
        <v>0</v>
      </c>
      <c r="Q223" s="246"/>
      <c r="R223" s="247">
        <f>SUM(R224:R227)</f>
        <v>0</v>
      </c>
      <c r="S223" s="246"/>
      <c r="T223" s="248">
        <f>SUM(T224:T227)</f>
        <v>51.545000000000002</v>
      </c>
      <c r="U223" s="13"/>
      <c r="V223" s="13"/>
      <c r="W223" s="13"/>
      <c r="X223" s="13"/>
      <c r="Y223" s="13"/>
      <c r="Z223" s="13"/>
      <c r="AA223" s="13"/>
      <c r="AB223" s="13"/>
      <c r="AC223" s="13"/>
      <c r="AD223" s="13"/>
      <c r="AE223" s="13"/>
      <c r="AR223" s="249" t="s">
        <v>87</v>
      </c>
      <c r="AT223" s="250" t="s">
        <v>78</v>
      </c>
      <c r="AU223" s="250" t="s">
        <v>89</v>
      </c>
      <c r="AY223" s="249" t="s">
        <v>120</v>
      </c>
      <c r="BK223" s="251">
        <f>SUM(BK224:BK227)</f>
        <v>0</v>
      </c>
    </row>
    <row r="224" s="2" customFormat="1" ht="24.15" customHeight="1">
      <c r="A224" s="38"/>
      <c r="B224" s="39"/>
      <c r="C224" s="190" t="s">
        <v>385</v>
      </c>
      <c r="D224" s="190" t="s">
        <v>114</v>
      </c>
      <c r="E224" s="191" t="s">
        <v>386</v>
      </c>
      <c r="F224" s="192" t="s">
        <v>387</v>
      </c>
      <c r="G224" s="193" t="s">
        <v>271</v>
      </c>
      <c r="H224" s="194">
        <v>793</v>
      </c>
      <c r="I224" s="195"/>
      <c r="J224" s="196">
        <f>ROUND(I224*H224,2)</f>
        <v>0</v>
      </c>
      <c r="K224" s="192" t="s">
        <v>118</v>
      </c>
      <c r="L224" s="44"/>
      <c r="M224" s="197" t="s">
        <v>1</v>
      </c>
      <c r="N224" s="198" t="s">
        <v>44</v>
      </c>
      <c r="O224" s="91"/>
      <c r="P224" s="199">
        <f>O224*H224</f>
        <v>0</v>
      </c>
      <c r="Q224" s="199">
        <v>0</v>
      </c>
      <c r="R224" s="199">
        <f>Q224*H224</f>
        <v>0</v>
      </c>
      <c r="S224" s="199">
        <v>0.065000000000000002</v>
      </c>
      <c r="T224" s="200">
        <f>S224*H224</f>
        <v>51.545000000000002</v>
      </c>
      <c r="U224" s="38"/>
      <c r="V224" s="38"/>
      <c r="W224" s="38"/>
      <c r="X224" s="38"/>
      <c r="Y224" s="38"/>
      <c r="Z224" s="38"/>
      <c r="AA224" s="38"/>
      <c r="AB224" s="38"/>
      <c r="AC224" s="38"/>
      <c r="AD224" s="38"/>
      <c r="AE224" s="38"/>
      <c r="AR224" s="201" t="s">
        <v>141</v>
      </c>
      <c r="AT224" s="201" t="s">
        <v>114</v>
      </c>
      <c r="AU224" s="201" t="s">
        <v>133</v>
      </c>
      <c r="AY224" s="17" t="s">
        <v>120</v>
      </c>
      <c r="BE224" s="202">
        <f>IF(N224="základní",J224,0)</f>
        <v>0</v>
      </c>
      <c r="BF224" s="202">
        <f>IF(N224="snížená",J224,0)</f>
        <v>0</v>
      </c>
      <c r="BG224" s="202">
        <f>IF(N224="zákl. přenesená",J224,0)</f>
        <v>0</v>
      </c>
      <c r="BH224" s="202">
        <f>IF(N224="sníž. přenesená",J224,0)</f>
        <v>0</v>
      </c>
      <c r="BI224" s="202">
        <f>IF(N224="nulová",J224,0)</f>
        <v>0</v>
      </c>
      <c r="BJ224" s="17" t="s">
        <v>87</v>
      </c>
      <c r="BK224" s="202">
        <f>ROUND(I224*H224,2)</f>
        <v>0</v>
      </c>
      <c r="BL224" s="17" t="s">
        <v>141</v>
      </c>
      <c r="BM224" s="201" t="s">
        <v>388</v>
      </c>
    </row>
    <row r="225" s="2" customFormat="1">
      <c r="A225" s="38"/>
      <c r="B225" s="39"/>
      <c r="C225" s="40"/>
      <c r="D225" s="208" t="s">
        <v>129</v>
      </c>
      <c r="E225" s="40"/>
      <c r="F225" s="210" t="s">
        <v>389</v>
      </c>
      <c r="G225" s="40"/>
      <c r="H225" s="40"/>
      <c r="I225" s="205"/>
      <c r="J225" s="40"/>
      <c r="K225" s="40"/>
      <c r="L225" s="44"/>
      <c r="M225" s="206"/>
      <c r="N225" s="207"/>
      <c r="O225" s="91"/>
      <c r="P225" s="91"/>
      <c r="Q225" s="91"/>
      <c r="R225" s="91"/>
      <c r="S225" s="91"/>
      <c r="T225" s="92"/>
      <c r="U225" s="38"/>
      <c r="V225" s="38"/>
      <c r="W225" s="38"/>
      <c r="X225" s="38"/>
      <c r="Y225" s="38"/>
      <c r="Z225" s="38"/>
      <c r="AA225" s="38"/>
      <c r="AB225" s="38"/>
      <c r="AC225" s="38"/>
      <c r="AD225" s="38"/>
      <c r="AE225" s="38"/>
      <c r="AT225" s="17" t="s">
        <v>129</v>
      </c>
      <c r="AU225" s="17" t="s">
        <v>133</v>
      </c>
    </row>
    <row r="226" s="2" customFormat="1">
      <c r="A226" s="38"/>
      <c r="B226" s="39"/>
      <c r="C226" s="40"/>
      <c r="D226" s="203" t="s">
        <v>122</v>
      </c>
      <c r="E226" s="40"/>
      <c r="F226" s="204" t="s">
        <v>390</v>
      </c>
      <c r="G226" s="40"/>
      <c r="H226" s="40"/>
      <c r="I226" s="205"/>
      <c r="J226" s="40"/>
      <c r="K226" s="40"/>
      <c r="L226" s="44"/>
      <c r="M226" s="206"/>
      <c r="N226" s="207"/>
      <c r="O226" s="91"/>
      <c r="P226" s="91"/>
      <c r="Q226" s="91"/>
      <c r="R226" s="91"/>
      <c r="S226" s="91"/>
      <c r="T226" s="92"/>
      <c r="U226" s="38"/>
      <c r="V226" s="38"/>
      <c r="W226" s="38"/>
      <c r="X226" s="38"/>
      <c r="Y226" s="38"/>
      <c r="Z226" s="38"/>
      <c r="AA226" s="38"/>
      <c r="AB226" s="38"/>
      <c r="AC226" s="38"/>
      <c r="AD226" s="38"/>
      <c r="AE226" s="38"/>
      <c r="AT226" s="17" t="s">
        <v>122</v>
      </c>
      <c r="AU226" s="17" t="s">
        <v>133</v>
      </c>
    </row>
    <row r="227" s="10" customFormat="1">
      <c r="A227" s="10"/>
      <c r="B227" s="211"/>
      <c r="C227" s="212"/>
      <c r="D227" s="208" t="s">
        <v>140</v>
      </c>
      <c r="E227" s="213" t="s">
        <v>1</v>
      </c>
      <c r="F227" s="214" t="s">
        <v>391</v>
      </c>
      <c r="G227" s="212"/>
      <c r="H227" s="215">
        <v>793</v>
      </c>
      <c r="I227" s="216"/>
      <c r="J227" s="212"/>
      <c r="K227" s="212"/>
      <c r="L227" s="217"/>
      <c r="M227" s="218"/>
      <c r="N227" s="219"/>
      <c r="O227" s="219"/>
      <c r="P227" s="219"/>
      <c r="Q227" s="219"/>
      <c r="R227" s="219"/>
      <c r="S227" s="219"/>
      <c r="T227" s="220"/>
      <c r="U227" s="10"/>
      <c r="V227" s="10"/>
      <c r="W227" s="10"/>
      <c r="X227" s="10"/>
      <c r="Y227" s="10"/>
      <c r="Z227" s="10"/>
      <c r="AA227" s="10"/>
      <c r="AB227" s="10"/>
      <c r="AC227" s="10"/>
      <c r="AD227" s="10"/>
      <c r="AE227" s="10"/>
      <c r="AT227" s="221" t="s">
        <v>140</v>
      </c>
      <c r="AU227" s="221" t="s">
        <v>133</v>
      </c>
      <c r="AV227" s="10" t="s">
        <v>89</v>
      </c>
      <c r="AW227" s="10" t="s">
        <v>36</v>
      </c>
      <c r="AX227" s="10" t="s">
        <v>87</v>
      </c>
      <c r="AY227" s="221" t="s">
        <v>120</v>
      </c>
    </row>
    <row r="228" s="13" customFormat="1" ht="22.8" customHeight="1">
      <c r="A228" s="13"/>
      <c r="B228" s="238"/>
      <c r="C228" s="239"/>
      <c r="D228" s="240" t="s">
        <v>78</v>
      </c>
      <c r="E228" s="252" t="s">
        <v>392</v>
      </c>
      <c r="F228" s="252" t="s">
        <v>393</v>
      </c>
      <c r="G228" s="239"/>
      <c r="H228" s="239"/>
      <c r="I228" s="242"/>
      <c r="J228" s="253">
        <f>BK228</f>
        <v>0</v>
      </c>
      <c r="K228" s="239"/>
      <c r="L228" s="244"/>
      <c r="M228" s="245"/>
      <c r="N228" s="246"/>
      <c r="O228" s="246"/>
      <c r="P228" s="247">
        <f>SUM(P229:P244)</f>
        <v>0</v>
      </c>
      <c r="Q228" s="246"/>
      <c r="R228" s="247">
        <f>SUM(R229:R244)</f>
        <v>0</v>
      </c>
      <c r="S228" s="246"/>
      <c r="T228" s="248">
        <f>SUM(T229:T244)</f>
        <v>0</v>
      </c>
      <c r="U228" s="13"/>
      <c r="V228" s="13"/>
      <c r="W228" s="13"/>
      <c r="X228" s="13"/>
      <c r="Y228" s="13"/>
      <c r="Z228" s="13"/>
      <c r="AA228" s="13"/>
      <c r="AB228" s="13"/>
      <c r="AC228" s="13"/>
      <c r="AD228" s="13"/>
      <c r="AE228" s="13"/>
      <c r="AR228" s="249" t="s">
        <v>87</v>
      </c>
      <c r="AT228" s="250" t="s">
        <v>78</v>
      </c>
      <c r="AU228" s="250" t="s">
        <v>87</v>
      </c>
      <c r="AY228" s="249" t="s">
        <v>120</v>
      </c>
      <c r="BK228" s="251">
        <f>SUM(BK229:BK244)</f>
        <v>0</v>
      </c>
    </row>
    <row r="229" s="2" customFormat="1" ht="24.15" customHeight="1">
      <c r="A229" s="38"/>
      <c r="B229" s="39"/>
      <c r="C229" s="190" t="s">
        <v>394</v>
      </c>
      <c r="D229" s="190" t="s">
        <v>114</v>
      </c>
      <c r="E229" s="191" t="s">
        <v>395</v>
      </c>
      <c r="F229" s="192" t="s">
        <v>396</v>
      </c>
      <c r="G229" s="193" t="s">
        <v>397</v>
      </c>
      <c r="H229" s="194">
        <v>364.98000000000002</v>
      </c>
      <c r="I229" s="195"/>
      <c r="J229" s="196">
        <f>ROUND(I229*H229,2)</f>
        <v>0</v>
      </c>
      <c r="K229" s="192" t="s">
        <v>118</v>
      </c>
      <c r="L229" s="44"/>
      <c r="M229" s="197" t="s">
        <v>1</v>
      </c>
      <c r="N229" s="198" t="s">
        <v>44</v>
      </c>
      <c r="O229" s="91"/>
      <c r="P229" s="199">
        <f>O229*H229</f>
        <v>0</v>
      </c>
      <c r="Q229" s="199">
        <v>0</v>
      </c>
      <c r="R229" s="199">
        <f>Q229*H229</f>
        <v>0</v>
      </c>
      <c r="S229" s="199">
        <v>0</v>
      </c>
      <c r="T229" s="200">
        <f>S229*H229</f>
        <v>0</v>
      </c>
      <c r="U229" s="38"/>
      <c r="V229" s="38"/>
      <c r="W229" s="38"/>
      <c r="X229" s="38"/>
      <c r="Y229" s="38"/>
      <c r="Z229" s="38"/>
      <c r="AA229" s="38"/>
      <c r="AB229" s="38"/>
      <c r="AC229" s="38"/>
      <c r="AD229" s="38"/>
      <c r="AE229" s="38"/>
      <c r="AR229" s="201" t="s">
        <v>141</v>
      </c>
      <c r="AT229" s="201" t="s">
        <v>114</v>
      </c>
      <c r="AU229" s="201" t="s">
        <v>89</v>
      </c>
      <c r="AY229" s="17" t="s">
        <v>120</v>
      </c>
      <c r="BE229" s="202">
        <f>IF(N229="základní",J229,0)</f>
        <v>0</v>
      </c>
      <c r="BF229" s="202">
        <f>IF(N229="snížená",J229,0)</f>
        <v>0</v>
      </c>
      <c r="BG229" s="202">
        <f>IF(N229="zákl. přenesená",J229,0)</f>
        <v>0</v>
      </c>
      <c r="BH229" s="202">
        <f>IF(N229="sníž. přenesená",J229,0)</f>
        <v>0</v>
      </c>
      <c r="BI229" s="202">
        <f>IF(N229="nulová",J229,0)</f>
        <v>0</v>
      </c>
      <c r="BJ229" s="17" t="s">
        <v>87</v>
      </c>
      <c r="BK229" s="202">
        <f>ROUND(I229*H229,2)</f>
        <v>0</v>
      </c>
      <c r="BL229" s="17" t="s">
        <v>141</v>
      </c>
      <c r="BM229" s="201" t="s">
        <v>398</v>
      </c>
    </row>
    <row r="230" s="2" customFormat="1">
      <c r="A230" s="38"/>
      <c r="B230" s="39"/>
      <c r="C230" s="40"/>
      <c r="D230" s="208" t="s">
        <v>129</v>
      </c>
      <c r="E230" s="40"/>
      <c r="F230" s="210" t="s">
        <v>399</v>
      </c>
      <c r="G230" s="40"/>
      <c r="H230" s="40"/>
      <c r="I230" s="205"/>
      <c r="J230" s="40"/>
      <c r="K230" s="40"/>
      <c r="L230" s="44"/>
      <c r="M230" s="206"/>
      <c r="N230" s="207"/>
      <c r="O230" s="91"/>
      <c r="P230" s="91"/>
      <c r="Q230" s="91"/>
      <c r="R230" s="91"/>
      <c r="S230" s="91"/>
      <c r="T230" s="92"/>
      <c r="U230" s="38"/>
      <c r="V230" s="38"/>
      <c r="W230" s="38"/>
      <c r="X230" s="38"/>
      <c r="Y230" s="38"/>
      <c r="Z230" s="38"/>
      <c r="AA230" s="38"/>
      <c r="AB230" s="38"/>
      <c r="AC230" s="38"/>
      <c r="AD230" s="38"/>
      <c r="AE230" s="38"/>
      <c r="AT230" s="17" t="s">
        <v>129</v>
      </c>
      <c r="AU230" s="17" t="s">
        <v>89</v>
      </c>
    </row>
    <row r="231" s="2" customFormat="1">
      <c r="A231" s="38"/>
      <c r="B231" s="39"/>
      <c r="C231" s="40"/>
      <c r="D231" s="203" t="s">
        <v>122</v>
      </c>
      <c r="E231" s="40"/>
      <c r="F231" s="204" t="s">
        <v>400</v>
      </c>
      <c r="G231" s="40"/>
      <c r="H231" s="40"/>
      <c r="I231" s="205"/>
      <c r="J231" s="40"/>
      <c r="K231" s="40"/>
      <c r="L231" s="44"/>
      <c r="M231" s="206"/>
      <c r="N231" s="207"/>
      <c r="O231" s="91"/>
      <c r="P231" s="91"/>
      <c r="Q231" s="91"/>
      <c r="R231" s="91"/>
      <c r="S231" s="91"/>
      <c r="T231" s="92"/>
      <c r="U231" s="38"/>
      <c r="V231" s="38"/>
      <c r="W231" s="38"/>
      <c r="X231" s="38"/>
      <c r="Y231" s="38"/>
      <c r="Z231" s="38"/>
      <c r="AA231" s="38"/>
      <c r="AB231" s="38"/>
      <c r="AC231" s="38"/>
      <c r="AD231" s="38"/>
      <c r="AE231" s="38"/>
      <c r="AT231" s="17" t="s">
        <v>122</v>
      </c>
      <c r="AU231" s="17" t="s">
        <v>89</v>
      </c>
    </row>
    <row r="232" s="2" customFormat="1">
      <c r="A232" s="38"/>
      <c r="B232" s="39"/>
      <c r="C232" s="40"/>
      <c r="D232" s="208" t="s">
        <v>124</v>
      </c>
      <c r="E232" s="40"/>
      <c r="F232" s="209" t="s">
        <v>401</v>
      </c>
      <c r="G232" s="40"/>
      <c r="H232" s="40"/>
      <c r="I232" s="205"/>
      <c r="J232" s="40"/>
      <c r="K232" s="40"/>
      <c r="L232" s="44"/>
      <c r="M232" s="206"/>
      <c r="N232" s="207"/>
      <c r="O232" s="91"/>
      <c r="P232" s="91"/>
      <c r="Q232" s="91"/>
      <c r="R232" s="91"/>
      <c r="S232" s="91"/>
      <c r="T232" s="92"/>
      <c r="U232" s="38"/>
      <c r="V232" s="38"/>
      <c r="W232" s="38"/>
      <c r="X232" s="38"/>
      <c r="Y232" s="38"/>
      <c r="Z232" s="38"/>
      <c r="AA232" s="38"/>
      <c r="AB232" s="38"/>
      <c r="AC232" s="38"/>
      <c r="AD232" s="38"/>
      <c r="AE232" s="38"/>
      <c r="AT232" s="17" t="s">
        <v>124</v>
      </c>
      <c r="AU232" s="17" t="s">
        <v>89</v>
      </c>
    </row>
    <row r="233" s="10" customFormat="1">
      <c r="A233" s="10"/>
      <c r="B233" s="211"/>
      <c r="C233" s="212"/>
      <c r="D233" s="208" t="s">
        <v>140</v>
      </c>
      <c r="E233" s="213" t="s">
        <v>1</v>
      </c>
      <c r="F233" s="214" t="s">
        <v>402</v>
      </c>
      <c r="G233" s="212"/>
      <c r="H233" s="215">
        <v>364.98000000000002</v>
      </c>
      <c r="I233" s="216"/>
      <c r="J233" s="212"/>
      <c r="K233" s="212"/>
      <c r="L233" s="217"/>
      <c r="M233" s="218"/>
      <c r="N233" s="219"/>
      <c r="O233" s="219"/>
      <c r="P233" s="219"/>
      <c r="Q233" s="219"/>
      <c r="R233" s="219"/>
      <c r="S233" s="219"/>
      <c r="T233" s="220"/>
      <c r="U233" s="10"/>
      <c r="V233" s="10"/>
      <c r="W233" s="10"/>
      <c r="X233" s="10"/>
      <c r="Y233" s="10"/>
      <c r="Z233" s="10"/>
      <c r="AA233" s="10"/>
      <c r="AB233" s="10"/>
      <c r="AC233" s="10"/>
      <c r="AD233" s="10"/>
      <c r="AE233" s="10"/>
      <c r="AT233" s="221" t="s">
        <v>140</v>
      </c>
      <c r="AU233" s="221" t="s">
        <v>89</v>
      </c>
      <c r="AV233" s="10" t="s">
        <v>89</v>
      </c>
      <c r="AW233" s="10" t="s">
        <v>36</v>
      </c>
      <c r="AX233" s="10" t="s">
        <v>87</v>
      </c>
      <c r="AY233" s="221" t="s">
        <v>120</v>
      </c>
    </row>
    <row r="234" s="2" customFormat="1" ht="33" customHeight="1">
      <c r="A234" s="38"/>
      <c r="B234" s="39"/>
      <c r="C234" s="190" t="s">
        <v>403</v>
      </c>
      <c r="D234" s="190" t="s">
        <v>114</v>
      </c>
      <c r="E234" s="191" t="s">
        <v>404</v>
      </c>
      <c r="F234" s="192" t="s">
        <v>405</v>
      </c>
      <c r="G234" s="193" t="s">
        <v>397</v>
      </c>
      <c r="H234" s="194">
        <v>364.98000000000002</v>
      </c>
      <c r="I234" s="195"/>
      <c r="J234" s="196">
        <f>ROUND(I234*H234,2)</f>
        <v>0</v>
      </c>
      <c r="K234" s="192" t="s">
        <v>118</v>
      </c>
      <c r="L234" s="44"/>
      <c r="M234" s="197" t="s">
        <v>1</v>
      </c>
      <c r="N234" s="198" t="s">
        <v>44</v>
      </c>
      <c r="O234" s="91"/>
      <c r="P234" s="199">
        <f>O234*H234</f>
        <v>0</v>
      </c>
      <c r="Q234" s="199">
        <v>0</v>
      </c>
      <c r="R234" s="199">
        <f>Q234*H234</f>
        <v>0</v>
      </c>
      <c r="S234" s="199">
        <v>0</v>
      </c>
      <c r="T234" s="200">
        <f>S234*H234</f>
        <v>0</v>
      </c>
      <c r="U234" s="38"/>
      <c r="V234" s="38"/>
      <c r="W234" s="38"/>
      <c r="X234" s="38"/>
      <c r="Y234" s="38"/>
      <c r="Z234" s="38"/>
      <c r="AA234" s="38"/>
      <c r="AB234" s="38"/>
      <c r="AC234" s="38"/>
      <c r="AD234" s="38"/>
      <c r="AE234" s="38"/>
      <c r="AR234" s="201" t="s">
        <v>141</v>
      </c>
      <c r="AT234" s="201" t="s">
        <v>114</v>
      </c>
      <c r="AU234" s="201" t="s">
        <v>89</v>
      </c>
      <c r="AY234" s="17" t="s">
        <v>120</v>
      </c>
      <c r="BE234" s="202">
        <f>IF(N234="základní",J234,0)</f>
        <v>0</v>
      </c>
      <c r="BF234" s="202">
        <f>IF(N234="snížená",J234,0)</f>
        <v>0</v>
      </c>
      <c r="BG234" s="202">
        <f>IF(N234="zákl. přenesená",J234,0)</f>
        <v>0</v>
      </c>
      <c r="BH234" s="202">
        <f>IF(N234="sníž. přenesená",J234,0)</f>
        <v>0</v>
      </c>
      <c r="BI234" s="202">
        <f>IF(N234="nulová",J234,0)</f>
        <v>0</v>
      </c>
      <c r="BJ234" s="17" t="s">
        <v>87</v>
      </c>
      <c r="BK234" s="202">
        <f>ROUND(I234*H234,2)</f>
        <v>0</v>
      </c>
      <c r="BL234" s="17" t="s">
        <v>141</v>
      </c>
      <c r="BM234" s="201" t="s">
        <v>406</v>
      </c>
    </row>
    <row r="235" s="2" customFormat="1">
      <c r="A235" s="38"/>
      <c r="B235" s="39"/>
      <c r="C235" s="40"/>
      <c r="D235" s="208" t="s">
        <v>129</v>
      </c>
      <c r="E235" s="40"/>
      <c r="F235" s="210" t="s">
        <v>407</v>
      </c>
      <c r="G235" s="40"/>
      <c r="H235" s="40"/>
      <c r="I235" s="205"/>
      <c r="J235" s="40"/>
      <c r="K235" s="40"/>
      <c r="L235" s="44"/>
      <c r="M235" s="206"/>
      <c r="N235" s="207"/>
      <c r="O235" s="91"/>
      <c r="P235" s="91"/>
      <c r="Q235" s="91"/>
      <c r="R235" s="91"/>
      <c r="S235" s="91"/>
      <c r="T235" s="92"/>
      <c r="U235" s="38"/>
      <c r="V235" s="38"/>
      <c r="W235" s="38"/>
      <c r="X235" s="38"/>
      <c r="Y235" s="38"/>
      <c r="Z235" s="38"/>
      <c r="AA235" s="38"/>
      <c r="AB235" s="38"/>
      <c r="AC235" s="38"/>
      <c r="AD235" s="38"/>
      <c r="AE235" s="38"/>
      <c r="AT235" s="17" t="s">
        <v>129</v>
      </c>
      <c r="AU235" s="17" t="s">
        <v>89</v>
      </c>
    </row>
    <row r="236" s="2" customFormat="1">
      <c r="A236" s="38"/>
      <c r="B236" s="39"/>
      <c r="C236" s="40"/>
      <c r="D236" s="203" t="s">
        <v>122</v>
      </c>
      <c r="E236" s="40"/>
      <c r="F236" s="204" t="s">
        <v>408</v>
      </c>
      <c r="G236" s="40"/>
      <c r="H236" s="40"/>
      <c r="I236" s="205"/>
      <c r="J236" s="40"/>
      <c r="K236" s="40"/>
      <c r="L236" s="44"/>
      <c r="M236" s="206"/>
      <c r="N236" s="207"/>
      <c r="O236" s="91"/>
      <c r="P236" s="91"/>
      <c r="Q236" s="91"/>
      <c r="R236" s="91"/>
      <c r="S236" s="91"/>
      <c r="T236" s="92"/>
      <c r="U236" s="38"/>
      <c r="V236" s="38"/>
      <c r="W236" s="38"/>
      <c r="X236" s="38"/>
      <c r="Y236" s="38"/>
      <c r="Z236" s="38"/>
      <c r="AA236" s="38"/>
      <c r="AB236" s="38"/>
      <c r="AC236" s="38"/>
      <c r="AD236" s="38"/>
      <c r="AE236" s="38"/>
      <c r="AT236" s="17" t="s">
        <v>122</v>
      </c>
      <c r="AU236" s="17" t="s">
        <v>89</v>
      </c>
    </row>
    <row r="237" s="2" customFormat="1">
      <c r="A237" s="38"/>
      <c r="B237" s="39"/>
      <c r="C237" s="40"/>
      <c r="D237" s="208" t="s">
        <v>124</v>
      </c>
      <c r="E237" s="40"/>
      <c r="F237" s="209" t="s">
        <v>401</v>
      </c>
      <c r="G237" s="40"/>
      <c r="H237" s="40"/>
      <c r="I237" s="205"/>
      <c r="J237" s="40"/>
      <c r="K237" s="40"/>
      <c r="L237" s="44"/>
      <c r="M237" s="206"/>
      <c r="N237" s="207"/>
      <c r="O237" s="91"/>
      <c r="P237" s="91"/>
      <c r="Q237" s="91"/>
      <c r="R237" s="91"/>
      <c r="S237" s="91"/>
      <c r="T237" s="92"/>
      <c r="U237" s="38"/>
      <c r="V237" s="38"/>
      <c r="W237" s="38"/>
      <c r="X237" s="38"/>
      <c r="Y237" s="38"/>
      <c r="Z237" s="38"/>
      <c r="AA237" s="38"/>
      <c r="AB237" s="38"/>
      <c r="AC237" s="38"/>
      <c r="AD237" s="38"/>
      <c r="AE237" s="38"/>
      <c r="AT237" s="17" t="s">
        <v>124</v>
      </c>
      <c r="AU237" s="17" t="s">
        <v>89</v>
      </c>
    </row>
    <row r="238" s="10" customFormat="1">
      <c r="A238" s="10"/>
      <c r="B238" s="211"/>
      <c r="C238" s="212"/>
      <c r="D238" s="208" t="s">
        <v>140</v>
      </c>
      <c r="E238" s="213" t="s">
        <v>1</v>
      </c>
      <c r="F238" s="214" t="s">
        <v>402</v>
      </c>
      <c r="G238" s="212"/>
      <c r="H238" s="215">
        <v>364.98000000000002</v>
      </c>
      <c r="I238" s="216"/>
      <c r="J238" s="212"/>
      <c r="K238" s="212"/>
      <c r="L238" s="217"/>
      <c r="M238" s="218"/>
      <c r="N238" s="219"/>
      <c r="O238" s="219"/>
      <c r="P238" s="219"/>
      <c r="Q238" s="219"/>
      <c r="R238" s="219"/>
      <c r="S238" s="219"/>
      <c r="T238" s="220"/>
      <c r="U238" s="10"/>
      <c r="V238" s="10"/>
      <c r="W238" s="10"/>
      <c r="X238" s="10"/>
      <c r="Y238" s="10"/>
      <c r="Z238" s="10"/>
      <c r="AA238" s="10"/>
      <c r="AB238" s="10"/>
      <c r="AC238" s="10"/>
      <c r="AD238" s="10"/>
      <c r="AE238" s="10"/>
      <c r="AT238" s="221" t="s">
        <v>140</v>
      </c>
      <c r="AU238" s="221" t="s">
        <v>89</v>
      </c>
      <c r="AV238" s="10" t="s">
        <v>89</v>
      </c>
      <c r="AW238" s="10" t="s">
        <v>36</v>
      </c>
      <c r="AX238" s="10" t="s">
        <v>87</v>
      </c>
      <c r="AY238" s="221" t="s">
        <v>120</v>
      </c>
    </row>
    <row r="239" s="2" customFormat="1" ht="24.15" customHeight="1">
      <c r="A239" s="38"/>
      <c r="B239" s="39"/>
      <c r="C239" s="190" t="s">
        <v>409</v>
      </c>
      <c r="D239" s="190" t="s">
        <v>114</v>
      </c>
      <c r="E239" s="191" t="s">
        <v>410</v>
      </c>
      <c r="F239" s="192" t="s">
        <v>411</v>
      </c>
      <c r="G239" s="193" t="s">
        <v>397</v>
      </c>
      <c r="H239" s="194">
        <v>10219.440000000001</v>
      </c>
      <c r="I239" s="195"/>
      <c r="J239" s="196">
        <f>ROUND(I239*H239,2)</f>
        <v>0</v>
      </c>
      <c r="K239" s="192" t="s">
        <v>118</v>
      </c>
      <c r="L239" s="44"/>
      <c r="M239" s="197" t="s">
        <v>1</v>
      </c>
      <c r="N239" s="198" t="s">
        <v>44</v>
      </c>
      <c r="O239" s="91"/>
      <c r="P239" s="199">
        <f>O239*H239</f>
        <v>0</v>
      </c>
      <c r="Q239" s="199">
        <v>0</v>
      </c>
      <c r="R239" s="199">
        <f>Q239*H239</f>
        <v>0</v>
      </c>
      <c r="S239" s="199">
        <v>0</v>
      </c>
      <c r="T239" s="200">
        <f>S239*H239</f>
        <v>0</v>
      </c>
      <c r="U239" s="38"/>
      <c r="V239" s="38"/>
      <c r="W239" s="38"/>
      <c r="X239" s="38"/>
      <c r="Y239" s="38"/>
      <c r="Z239" s="38"/>
      <c r="AA239" s="38"/>
      <c r="AB239" s="38"/>
      <c r="AC239" s="38"/>
      <c r="AD239" s="38"/>
      <c r="AE239" s="38"/>
      <c r="AR239" s="201" t="s">
        <v>141</v>
      </c>
      <c r="AT239" s="201" t="s">
        <v>114</v>
      </c>
      <c r="AU239" s="201" t="s">
        <v>89</v>
      </c>
      <c r="AY239" s="17" t="s">
        <v>120</v>
      </c>
      <c r="BE239" s="202">
        <f>IF(N239="základní",J239,0)</f>
        <v>0</v>
      </c>
      <c r="BF239" s="202">
        <f>IF(N239="snížená",J239,0)</f>
        <v>0</v>
      </c>
      <c r="BG239" s="202">
        <f>IF(N239="zákl. přenesená",J239,0)</f>
        <v>0</v>
      </c>
      <c r="BH239" s="202">
        <f>IF(N239="sníž. přenesená",J239,0)</f>
        <v>0</v>
      </c>
      <c r="BI239" s="202">
        <f>IF(N239="nulová",J239,0)</f>
        <v>0</v>
      </c>
      <c r="BJ239" s="17" t="s">
        <v>87</v>
      </c>
      <c r="BK239" s="202">
        <f>ROUND(I239*H239,2)</f>
        <v>0</v>
      </c>
      <c r="BL239" s="17" t="s">
        <v>141</v>
      </c>
      <c r="BM239" s="201" t="s">
        <v>412</v>
      </c>
    </row>
    <row r="240" s="2" customFormat="1">
      <c r="A240" s="38"/>
      <c r="B240" s="39"/>
      <c r="C240" s="40"/>
      <c r="D240" s="208" t="s">
        <v>129</v>
      </c>
      <c r="E240" s="40"/>
      <c r="F240" s="210" t="s">
        <v>413</v>
      </c>
      <c r="G240" s="40"/>
      <c r="H240" s="40"/>
      <c r="I240" s="205"/>
      <c r="J240" s="40"/>
      <c r="K240" s="40"/>
      <c r="L240" s="44"/>
      <c r="M240" s="206"/>
      <c r="N240" s="207"/>
      <c r="O240" s="91"/>
      <c r="P240" s="91"/>
      <c r="Q240" s="91"/>
      <c r="R240" s="91"/>
      <c r="S240" s="91"/>
      <c r="T240" s="92"/>
      <c r="U240" s="38"/>
      <c r="V240" s="38"/>
      <c r="W240" s="38"/>
      <c r="X240" s="38"/>
      <c r="Y240" s="38"/>
      <c r="Z240" s="38"/>
      <c r="AA240" s="38"/>
      <c r="AB240" s="38"/>
      <c r="AC240" s="38"/>
      <c r="AD240" s="38"/>
      <c r="AE240" s="38"/>
      <c r="AT240" s="17" t="s">
        <v>129</v>
      </c>
      <c r="AU240" s="17" t="s">
        <v>89</v>
      </c>
    </row>
    <row r="241" s="2" customFormat="1">
      <c r="A241" s="38"/>
      <c r="B241" s="39"/>
      <c r="C241" s="40"/>
      <c r="D241" s="203" t="s">
        <v>122</v>
      </c>
      <c r="E241" s="40"/>
      <c r="F241" s="204" t="s">
        <v>414</v>
      </c>
      <c r="G241" s="40"/>
      <c r="H241" s="40"/>
      <c r="I241" s="205"/>
      <c r="J241" s="40"/>
      <c r="K241" s="40"/>
      <c r="L241" s="44"/>
      <c r="M241" s="206"/>
      <c r="N241" s="207"/>
      <c r="O241" s="91"/>
      <c r="P241" s="91"/>
      <c r="Q241" s="91"/>
      <c r="R241" s="91"/>
      <c r="S241" s="91"/>
      <c r="T241" s="92"/>
      <c r="U241" s="38"/>
      <c r="V241" s="38"/>
      <c r="W241" s="38"/>
      <c r="X241" s="38"/>
      <c r="Y241" s="38"/>
      <c r="Z241" s="38"/>
      <c r="AA241" s="38"/>
      <c r="AB241" s="38"/>
      <c r="AC241" s="38"/>
      <c r="AD241" s="38"/>
      <c r="AE241" s="38"/>
      <c r="AT241" s="17" t="s">
        <v>122</v>
      </c>
      <c r="AU241" s="17" t="s">
        <v>89</v>
      </c>
    </row>
    <row r="242" s="15" customFormat="1">
      <c r="A242" s="15"/>
      <c r="B242" s="265"/>
      <c r="C242" s="266"/>
      <c r="D242" s="208" t="s">
        <v>140</v>
      </c>
      <c r="E242" s="267" t="s">
        <v>1</v>
      </c>
      <c r="F242" s="268" t="s">
        <v>415</v>
      </c>
      <c r="G242" s="266"/>
      <c r="H242" s="267" t="s">
        <v>1</v>
      </c>
      <c r="I242" s="269"/>
      <c r="J242" s="266"/>
      <c r="K242" s="266"/>
      <c r="L242" s="270"/>
      <c r="M242" s="271"/>
      <c r="N242" s="272"/>
      <c r="O242" s="272"/>
      <c r="P242" s="272"/>
      <c r="Q242" s="272"/>
      <c r="R242" s="272"/>
      <c r="S242" s="272"/>
      <c r="T242" s="273"/>
      <c r="U242" s="15"/>
      <c r="V242" s="15"/>
      <c r="W242" s="15"/>
      <c r="X242" s="15"/>
      <c r="Y242" s="15"/>
      <c r="Z242" s="15"/>
      <c r="AA242" s="15"/>
      <c r="AB242" s="15"/>
      <c r="AC242" s="15"/>
      <c r="AD242" s="15"/>
      <c r="AE242" s="15"/>
      <c r="AT242" s="274" t="s">
        <v>140</v>
      </c>
      <c r="AU242" s="274" t="s">
        <v>89</v>
      </c>
      <c r="AV242" s="15" t="s">
        <v>87</v>
      </c>
      <c r="AW242" s="15" t="s">
        <v>36</v>
      </c>
      <c r="AX242" s="15" t="s">
        <v>79</v>
      </c>
      <c r="AY242" s="274" t="s">
        <v>120</v>
      </c>
    </row>
    <row r="243" s="10" customFormat="1">
      <c r="A243" s="10"/>
      <c r="B243" s="211"/>
      <c r="C243" s="212"/>
      <c r="D243" s="208" t="s">
        <v>140</v>
      </c>
      <c r="E243" s="213" t="s">
        <v>1</v>
      </c>
      <c r="F243" s="214" t="s">
        <v>416</v>
      </c>
      <c r="G243" s="212"/>
      <c r="H243" s="215">
        <v>10219.440000000001</v>
      </c>
      <c r="I243" s="216"/>
      <c r="J243" s="212"/>
      <c r="K243" s="212"/>
      <c r="L243" s="217"/>
      <c r="M243" s="218"/>
      <c r="N243" s="219"/>
      <c r="O243" s="219"/>
      <c r="P243" s="219"/>
      <c r="Q243" s="219"/>
      <c r="R243" s="219"/>
      <c r="S243" s="219"/>
      <c r="T243" s="220"/>
      <c r="U243" s="10"/>
      <c r="V243" s="10"/>
      <c r="W243" s="10"/>
      <c r="X243" s="10"/>
      <c r="Y243" s="10"/>
      <c r="Z243" s="10"/>
      <c r="AA243" s="10"/>
      <c r="AB243" s="10"/>
      <c r="AC243" s="10"/>
      <c r="AD243" s="10"/>
      <c r="AE243" s="10"/>
      <c r="AT243" s="221" t="s">
        <v>140</v>
      </c>
      <c r="AU243" s="221" t="s">
        <v>89</v>
      </c>
      <c r="AV243" s="10" t="s">
        <v>89</v>
      </c>
      <c r="AW243" s="10" t="s">
        <v>36</v>
      </c>
      <c r="AX243" s="10" t="s">
        <v>79</v>
      </c>
      <c r="AY243" s="221" t="s">
        <v>120</v>
      </c>
    </row>
    <row r="244" s="14" customFormat="1">
      <c r="A244" s="14"/>
      <c r="B244" s="254"/>
      <c r="C244" s="255"/>
      <c r="D244" s="208" t="s">
        <v>140</v>
      </c>
      <c r="E244" s="256" t="s">
        <v>1</v>
      </c>
      <c r="F244" s="257" t="s">
        <v>294</v>
      </c>
      <c r="G244" s="255"/>
      <c r="H244" s="258">
        <v>10219.440000000001</v>
      </c>
      <c r="I244" s="259"/>
      <c r="J244" s="255"/>
      <c r="K244" s="255"/>
      <c r="L244" s="260"/>
      <c r="M244" s="261"/>
      <c r="N244" s="262"/>
      <c r="O244" s="262"/>
      <c r="P244" s="262"/>
      <c r="Q244" s="262"/>
      <c r="R244" s="262"/>
      <c r="S244" s="262"/>
      <c r="T244" s="263"/>
      <c r="U244" s="14"/>
      <c r="V244" s="14"/>
      <c r="W244" s="14"/>
      <c r="X244" s="14"/>
      <c r="Y244" s="14"/>
      <c r="Z244" s="14"/>
      <c r="AA244" s="14"/>
      <c r="AB244" s="14"/>
      <c r="AC244" s="14"/>
      <c r="AD244" s="14"/>
      <c r="AE244" s="14"/>
      <c r="AT244" s="264" t="s">
        <v>140</v>
      </c>
      <c r="AU244" s="264" t="s">
        <v>89</v>
      </c>
      <c r="AV244" s="14" t="s">
        <v>141</v>
      </c>
      <c r="AW244" s="14" t="s">
        <v>36</v>
      </c>
      <c r="AX244" s="14" t="s">
        <v>87</v>
      </c>
      <c r="AY244" s="264" t="s">
        <v>120</v>
      </c>
    </row>
    <row r="245" s="13" customFormat="1" ht="22.8" customHeight="1">
      <c r="A245" s="13"/>
      <c r="B245" s="238"/>
      <c r="C245" s="239"/>
      <c r="D245" s="240" t="s">
        <v>78</v>
      </c>
      <c r="E245" s="252" t="s">
        <v>417</v>
      </c>
      <c r="F245" s="252" t="s">
        <v>418</v>
      </c>
      <c r="G245" s="239"/>
      <c r="H245" s="239"/>
      <c r="I245" s="242"/>
      <c r="J245" s="253">
        <f>BK245</f>
        <v>0</v>
      </c>
      <c r="K245" s="239"/>
      <c r="L245" s="244"/>
      <c r="M245" s="245"/>
      <c r="N245" s="246"/>
      <c r="O245" s="246"/>
      <c r="P245" s="247">
        <f>SUM(P246:P248)</f>
        <v>0</v>
      </c>
      <c r="Q245" s="246"/>
      <c r="R245" s="247">
        <f>SUM(R246:R248)</f>
        <v>0</v>
      </c>
      <c r="S245" s="246"/>
      <c r="T245" s="248">
        <f>SUM(T246:T248)</f>
        <v>0</v>
      </c>
      <c r="U245" s="13"/>
      <c r="V245" s="13"/>
      <c r="W245" s="13"/>
      <c r="X245" s="13"/>
      <c r="Y245" s="13"/>
      <c r="Z245" s="13"/>
      <c r="AA245" s="13"/>
      <c r="AB245" s="13"/>
      <c r="AC245" s="13"/>
      <c r="AD245" s="13"/>
      <c r="AE245" s="13"/>
      <c r="AR245" s="249" t="s">
        <v>87</v>
      </c>
      <c r="AT245" s="250" t="s">
        <v>78</v>
      </c>
      <c r="AU245" s="250" t="s">
        <v>87</v>
      </c>
      <c r="AY245" s="249" t="s">
        <v>120</v>
      </c>
      <c r="BK245" s="251">
        <f>SUM(BK246:BK248)</f>
        <v>0</v>
      </c>
    </row>
    <row r="246" s="2" customFormat="1" ht="21.75" customHeight="1">
      <c r="A246" s="38"/>
      <c r="B246" s="39"/>
      <c r="C246" s="190" t="s">
        <v>419</v>
      </c>
      <c r="D246" s="190" t="s">
        <v>114</v>
      </c>
      <c r="E246" s="191" t="s">
        <v>420</v>
      </c>
      <c r="F246" s="192" t="s">
        <v>421</v>
      </c>
      <c r="G246" s="193" t="s">
        <v>397</v>
      </c>
      <c r="H246" s="194">
        <v>828.17200000000003</v>
      </c>
      <c r="I246" s="195"/>
      <c r="J246" s="196">
        <f>ROUND(I246*H246,2)</f>
        <v>0</v>
      </c>
      <c r="K246" s="192" t="s">
        <v>118</v>
      </c>
      <c r="L246" s="44"/>
      <c r="M246" s="197" t="s">
        <v>1</v>
      </c>
      <c r="N246" s="198" t="s">
        <v>44</v>
      </c>
      <c r="O246" s="91"/>
      <c r="P246" s="199">
        <f>O246*H246</f>
        <v>0</v>
      </c>
      <c r="Q246" s="199">
        <v>0</v>
      </c>
      <c r="R246" s="199">
        <f>Q246*H246</f>
        <v>0</v>
      </c>
      <c r="S246" s="199">
        <v>0</v>
      </c>
      <c r="T246" s="200">
        <f>S246*H246</f>
        <v>0</v>
      </c>
      <c r="U246" s="38"/>
      <c r="V246" s="38"/>
      <c r="W246" s="38"/>
      <c r="X246" s="38"/>
      <c r="Y246" s="38"/>
      <c r="Z246" s="38"/>
      <c r="AA246" s="38"/>
      <c r="AB246" s="38"/>
      <c r="AC246" s="38"/>
      <c r="AD246" s="38"/>
      <c r="AE246" s="38"/>
      <c r="AR246" s="201" t="s">
        <v>141</v>
      </c>
      <c r="AT246" s="201" t="s">
        <v>114</v>
      </c>
      <c r="AU246" s="201" t="s">
        <v>89</v>
      </c>
      <c r="AY246" s="17" t="s">
        <v>120</v>
      </c>
      <c r="BE246" s="202">
        <f>IF(N246="základní",J246,0)</f>
        <v>0</v>
      </c>
      <c r="BF246" s="202">
        <f>IF(N246="snížená",J246,0)</f>
        <v>0</v>
      </c>
      <c r="BG246" s="202">
        <f>IF(N246="zákl. přenesená",J246,0)</f>
        <v>0</v>
      </c>
      <c r="BH246" s="202">
        <f>IF(N246="sníž. přenesená",J246,0)</f>
        <v>0</v>
      </c>
      <c r="BI246" s="202">
        <f>IF(N246="nulová",J246,0)</f>
        <v>0</v>
      </c>
      <c r="BJ246" s="17" t="s">
        <v>87</v>
      </c>
      <c r="BK246" s="202">
        <f>ROUND(I246*H246,2)</f>
        <v>0</v>
      </c>
      <c r="BL246" s="17" t="s">
        <v>141</v>
      </c>
      <c r="BM246" s="201" t="s">
        <v>422</v>
      </c>
    </row>
    <row r="247" s="2" customFormat="1">
      <c r="A247" s="38"/>
      <c r="B247" s="39"/>
      <c r="C247" s="40"/>
      <c r="D247" s="208" t="s">
        <v>129</v>
      </c>
      <c r="E247" s="40"/>
      <c r="F247" s="210" t="s">
        <v>423</v>
      </c>
      <c r="G247" s="40"/>
      <c r="H247" s="40"/>
      <c r="I247" s="205"/>
      <c r="J247" s="40"/>
      <c r="K247" s="40"/>
      <c r="L247" s="44"/>
      <c r="M247" s="206"/>
      <c r="N247" s="207"/>
      <c r="O247" s="91"/>
      <c r="P247" s="91"/>
      <c r="Q247" s="91"/>
      <c r="R247" s="91"/>
      <c r="S247" s="91"/>
      <c r="T247" s="92"/>
      <c r="U247" s="38"/>
      <c r="V247" s="38"/>
      <c r="W247" s="38"/>
      <c r="X247" s="38"/>
      <c r="Y247" s="38"/>
      <c r="Z247" s="38"/>
      <c r="AA247" s="38"/>
      <c r="AB247" s="38"/>
      <c r="AC247" s="38"/>
      <c r="AD247" s="38"/>
      <c r="AE247" s="38"/>
      <c r="AT247" s="17" t="s">
        <v>129</v>
      </c>
      <c r="AU247" s="17" t="s">
        <v>89</v>
      </c>
    </row>
    <row r="248" s="2" customFormat="1">
      <c r="A248" s="38"/>
      <c r="B248" s="39"/>
      <c r="C248" s="40"/>
      <c r="D248" s="203" t="s">
        <v>122</v>
      </c>
      <c r="E248" s="40"/>
      <c r="F248" s="204" t="s">
        <v>424</v>
      </c>
      <c r="G248" s="40"/>
      <c r="H248" s="40"/>
      <c r="I248" s="205"/>
      <c r="J248" s="40"/>
      <c r="K248" s="40"/>
      <c r="L248" s="44"/>
      <c r="M248" s="222"/>
      <c r="N248" s="223"/>
      <c r="O248" s="224"/>
      <c r="P248" s="224"/>
      <c r="Q248" s="224"/>
      <c r="R248" s="224"/>
      <c r="S248" s="224"/>
      <c r="T248" s="225"/>
      <c r="U248" s="38"/>
      <c r="V248" s="38"/>
      <c r="W248" s="38"/>
      <c r="X248" s="38"/>
      <c r="Y248" s="38"/>
      <c r="Z248" s="38"/>
      <c r="AA248" s="38"/>
      <c r="AB248" s="38"/>
      <c r="AC248" s="38"/>
      <c r="AD248" s="38"/>
      <c r="AE248" s="38"/>
      <c r="AT248" s="17" t="s">
        <v>122</v>
      </c>
      <c r="AU248" s="17" t="s">
        <v>89</v>
      </c>
    </row>
    <row r="249" s="2" customFormat="1" ht="6.96" customHeight="1">
      <c r="A249" s="38"/>
      <c r="B249" s="66"/>
      <c r="C249" s="67"/>
      <c r="D249" s="67"/>
      <c r="E249" s="67"/>
      <c r="F249" s="67"/>
      <c r="G249" s="67"/>
      <c r="H249" s="67"/>
      <c r="I249" s="67"/>
      <c r="J249" s="67"/>
      <c r="K249" s="67"/>
      <c r="L249" s="44"/>
      <c r="M249" s="38"/>
      <c r="O249" s="38"/>
      <c r="P249" s="38"/>
      <c r="Q249" s="38"/>
      <c r="R249" s="38"/>
      <c r="S249" s="38"/>
      <c r="T249" s="38"/>
      <c r="U249" s="38"/>
      <c r="V249" s="38"/>
      <c r="W249" s="38"/>
      <c r="X249" s="38"/>
      <c r="Y249" s="38"/>
      <c r="Z249" s="38"/>
      <c r="AA249" s="38"/>
      <c r="AB249" s="38"/>
      <c r="AC249" s="38"/>
      <c r="AD249" s="38"/>
      <c r="AE249" s="38"/>
    </row>
  </sheetData>
  <sheetProtection sheet="1" autoFilter="0" formatColumns="0" formatRows="0" objects="1" scenarios="1" spinCount="100000" saltValue="7kKVR2Jib6NlYWOa3XI+m8VrXTWPTWVg+iqIu+b7zZQK34QQP3J/WS24yH6xFHcj+RY0PgycmhCEkgOCDIDAeA==" hashValue="67WdV606anVxtGXZBCrKROy8ime4sNH7P2Z6Ge6ZLY4KGUwAyNU4H1rO8skejgjzv1cx2FNqH/lQ8kUhWqu0xQ==" algorithmName="SHA-512" password="CC35"/>
  <autoFilter ref="C125:K248"/>
  <mergeCells count="9">
    <mergeCell ref="E7:H7"/>
    <mergeCell ref="E9:H9"/>
    <mergeCell ref="E18:H18"/>
    <mergeCell ref="E27:H27"/>
    <mergeCell ref="E85:H85"/>
    <mergeCell ref="E87:H87"/>
    <mergeCell ref="E116:H116"/>
    <mergeCell ref="E118:H118"/>
    <mergeCell ref="L2:V2"/>
  </mergeCells>
  <hyperlinks>
    <hyperlink ref="F131" r:id="rId1" display="https://podminky.urs.cz/item/CS_URS_2025_01/115101204"/>
    <hyperlink ref="F135" r:id="rId2" display="https://podminky.urs.cz/item/CS_URS_2025_01/115101209"/>
    <hyperlink ref="F139" r:id="rId3" display="https://podminky.urs.cz/item/CS_URS_2025_01/115101304"/>
    <hyperlink ref="F142" r:id="rId4" display="https://podminky.urs.cz/item/CS_URS_2025_01/115101309"/>
    <hyperlink ref="F145" r:id="rId5" display="https://podminky.urs.cz/item/CS_URS_2025_01/119002311"/>
    <hyperlink ref="F149" r:id="rId6" display="https://podminky.urs.cz/item/CS_URS_2025_01/119002312"/>
    <hyperlink ref="F152" r:id="rId7" display="https://podminky.urs.cz/item/CS_URS_2025_01/122311101"/>
    <hyperlink ref="F156" r:id="rId8" display="https://podminky.urs.cz/item/CS_URS_2025_01/129911113"/>
    <hyperlink ref="F162" r:id="rId9" display="https://podminky.urs.cz/item/CS_URS_2025_01/457312813"/>
    <hyperlink ref="F166" r:id="rId10" display="https://podminky.urs.cz/item/CS_URS_2025_01/462451114"/>
    <hyperlink ref="F180" r:id="rId11" display="https://podminky.urs.cz/item/CS_URS_2024_02/462514169"/>
    <hyperlink ref="F185" r:id="rId12" display="https://podminky.urs.cz/item/CS_URS_2024_02/464541111"/>
    <hyperlink ref="F189" r:id="rId13" display="https://podminky.urs.cz/item/CS_URS_2025_01/465513417"/>
    <hyperlink ref="F195" r:id="rId14" display="https://podminky.urs.cz/item/CS_URS_2025_01/465513417R"/>
    <hyperlink ref="F204" r:id="rId15" display="https://podminky.urs.cz/item/CS_URS_2025_01/628635552"/>
    <hyperlink ref="F208" r:id="rId16" display="https://podminky.urs.cz/item/CS_URS_2024_02/985233121"/>
    <hyperlink ref="F212" r:id="rId17" display="https://podminky.urs.cz/item/CS_URS_2024_02/985233911R"/>
    <hyperlink ref="F218" r:id="rId18" display="https://podminky.urs.cz/item/CS_URS_2024_02/938901101"/>
    <hyperlink ref="F221" r:id="rId19" display="https://podminky.urs.cz/item/CS_URS_2025_01/938903111"/>
    <hyperlink ref="F226" r:id="rId20" display="https://podminky.urs.cz/item/CS_URS_2025_01/985121121"/>
    <hyperlink ref="F231" r:id="rId21" display="https://podminky.urs.cz/item/CS_URS_2025_01/171201221"/>
    <hyperlink ref="F236" r:id="rId22" display="https://podminky.urs.cz/item/CS_URS_2025_01/997013511"/>
    <hyperlink ref="F241" r:id="rId23" display="https://podminky.urs.cz/item/CS_URS_2025_01/997321519"/>
    <hyperlink ref="F248" r:id="rId24" display="https://podminky.urs.cz/item/CS_URS_2025_01/998321011"/>
  </hyperlinks>
  <pageMargins left="0.39375" right="0.39375" top="0.39375" bottom="0.39375" header="0" footer="0"/>
  <pageSetup paperSize="9" orientation="portrait" blackAndWhite="1" fitToHeight="100"/>
  <headerFooter>
    <oddFooter>&amp;CStrana &amp;P z &amp;N</oddFooter>
  </headerFooter>
  <drawing r:id="rId25"/>
</worksheet>
</file>

<file path=docProps/core.xml><?xml version="1.0" encoding="utf-8"?>
<cp:coreProperties xmlns:dc="http://purl.org/dc/elements/1.1/" xmlns:dcterms="http://purl.org/dc/terms/" xmlns:xsi="http://www.w3.org/2001/XMLSchema-instance" xmlns:cp="http://schemas.openxmlformats.org/package/2006/metadata/core-properties">
  <dc:creator>Ing. Roman Pitka</dc:creator>
  <cp:lastModifiedBy>Ing. Roman Pitka</cp:lastModifiedBy>
  <dcterms:created xsi:type="dcterms:W3CDTF">2025-04-11T12:59:10Z</dcterms:created>
  <dcterms:modified xsi:type="dcterms:W3CDTF">2025-04-11T12:59:11Z</dcterms:modified>
</cp:coreProperties>
</file>