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C:\Users\Bušek\Downloads\"/>
    </mc:Choice>
  </mc:AlternateContent>
  <xr:revisionPtr revIDLastSave="0" documentId="13_ncr:1_{3FFDBE23-B592-42E4-8B84-B76DAF421D86}" xr6:coauthVersionLast="47" xr6:coauthVersionMax="47" xr10:uidLastSave="{00000000-0000-0000-0000-000000000000}"/>
  <bookViews>
    <workbookView xWindow="-120" yWindow="-120" windowWidth="29040" windowHeight="15840" xr2:uid="{00000000-000D-0000-FFFF-FFFF00000000}"/>
  </bookViews>
  <sheets>
    <sheet name="Úvodní list" sheetId="7" r:id="rId1"/>
    <sheet name="Výzisky" sheetId="9" r:id="rId2"/>
    <sheet name="Rekapitulace prací" sheetId="5" r:id="rId3"/>
    <sheet name="SO 01 - Oprava plavidla" sheetId="1" r:id="rId4"/>
    <sheet name="SO 02 - Oprava elektro" sheetId="6" r:id="rId5"/>
  </sheets>
  <definedNames>
    <definedName name="MIN_CENA_STERKOPISEK">#REF!</definedName>
    <definedName name="_xlnm.Print_Area" localSheetId="3">'SO 01 - Oprava plavidla'!$A$1:$F$182</definedName>
    <definedName name="_xlnm.Print_Area" localSheetId="4">'SO 02 - Oprava elektro'!#REF!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5" l="1"/>
  <c r="B15" i="5"/>
  <c r="B14" i="5"/>
  <c r="B13" i="5"/>
  <c r="B14" i="9"/>
  <c r="B13" i="9"/>
  <c r="B12" i="9"/>
  <c r="B11" i="9"/>
  <c r="B10" i="9"/>
  <c r="F70" i="1"/>
  <c r="F170" i="1"/>
  <c r="F168" i="1" s="1"/>
  <c r="F152" i="1"/>
  <c r="F138" i="1"/>
  <c r="F136" i="1"/>
  <c r="F109" i="1"/>
  <c r="F107" i="1"/>
  <c r="F105" i="1"/>
  <c r="F101" i="1"/>
  <c r="F97" i="1"/>
  <c r="F95" i="1"/>
  <c r="F93" i="1"/>
  <c r="F91" i="1"/>
  <c r="F89" i="1"/>
  <c r="D103" i="1"/>
  <c r="F103" i="1" s="1"/>
  <c r="D99" i="1"/>
  <c r="F99" i="1" s="1"/>
  <c r="F87" i="1"/>
  <c r="F177" i="1"/>
  <c r="F179" i="1"/>
  <c r="F181" i="1"/>
  <c r="F175" i="1"/>
  <c r="F159" i="1"/>
  <c r="F161" i="1"/>
  <c r="F163" i="1"/>
  <c r="F165" i="1"/>
  <c r="F157" i="1"/>
  <c r="F142" i="1"/>
  <c r="F144" i="1"/>
  <c r="F146" i="1"/>
  <c r="F148" i="1"/>
  <c r="F150" i="1"/>
  <c r="F140" i="1"/>
  <c r="F134" i="1"/>
  <c r="F132" i="1"/>
  <c r="F121" i="1"/>
  <c r="F123" i="1"/>
  <c r="F125" i="1"/>
  <c r="F127" i="1"/>
  <c r="F114" i="1"/>
  <c r="F116" i="1"/>
  <c r="F68" i="1"/>
  <c r="F72" i="1"/>
  <c r="F74" i="1"/>
  <c r="F76" i="1"/>
  <c r="F78" i="1"/>
  <c r="F80" i="1"/>
  <c r="F66" i="1"/>
  <c r="F39" i="1"/>
  <c r="F37" i="1"/>
  <c r="F41" i="1"/>
  <c r="F43" i="1"/>
  <c r="F45" i="1"/>
  <c r="F47" i="1"/>
  <c r="F49" i="1"/>
  <c r="F51" i="1"/>
  <c r="F53" i="1"/>
  <c r="F55" i="1"/>
  <c r="F57" i="1"/>
  <c r="F59" i="1"/>
  <c r="F61" i="1"/>
  <c r="F35" i="1"/>
  <c r="F26" i="1"/>
  <c r="F28" i="1"/>
  <c r="F30" i="1"/>
  <c r="F17" i="1"/>
  <c r="F19" i="1"/>
  <c r="F15" i="1"/>
  <c r="E22" i="9"/>
  <c r="E20" i="9" s="1"/>
  <c r="C22" i="7" s="1"/>
  <c r="F15" i="6"/>
  <c r="F12" i="6"/>
  <c r="F10" i="6" s="1"/>
  <c r="D24" i="5" s="1"/>
  <c r="F173" i="1" l="1"/>
  <c r="F155" i="1"/>
  <c r="F85" i="1"/>
  <c r="F64" i="1"/>
  <c r="F33" i="1"/>
  <c r="F13" i="1"/>
  <c r="F24" i="1"/>
  <c r="F112" i="1"/>
  <c r="F119" i="1"/>
  <c r="F130" i="1"/>
  <c r="F24" i="5"/>
  <c r="F83" i="1" l="1"/>
  <c r="F22" i="1"/>
  <c r="F10" i="1" l="1"/>
  <c r="D23" i="5" s="1"/>
  <c r="F23" i="5" s="1"/>
  <c r="F21" i="5" s="1"/>
  <c r="D21" i="5" l="1"/>
  <c r="C21" i="7" s="1"/>
  <c r="C23" i="7" s="1"/>
</calcChain>
</file>

<file path=xl/sharedStrings.xml><?xml version="1.0" encoding="utf-8"?>
<sst xmlns="http://schemas.openxmlformats.org/spreadsheetml/2006/main" count="398" uniqueCount="287">
  <si>
    <t>ÚVODNÍ LIST</t>
  </si>
  <si>
    <t>Název akce: Valentýna II - oprava plavidla</t>
  </si>
  <si>
    <t>Objednatel:</t>
  </si>
  <si>
    <t>Povodí Vltavy, státní podnik</t>
  </si>
  <si>
    <t>Adresa:</t>
  </si>
  <si>
    <t>Holečkova 3178/8, 150 00 praha 5 - Smíchov</t>
  </si>
  <si>
    <t>IČO:</t>
  </si>
  <si>
    <t>DIČ:</t>
  </si>
  <si>
    <t>CZ70889953</t>
  </si>
  <si>
    <t>Zhotovitel:</t>
  </si>
  <si>
    <t>Datum:</t>
  </si>
  <si>
    <t>Projektant:</t>
  </si>
  <si>
    <t>SO 01 - Oprava plavidla:</t>
  </si>
  <si>
    <t>Ing. Jiří Ernst</t>
  </si>
  <si>
    <t>SO 02 - Oprava elektro:</t>
  </si>
  <si>
    <t>Bc. Petr Demovič</t>
  </si>
  <si>
    <t>Ing. Michal Hrevuš</t>
  </si>
  <si>
    <t>Celková cena díla</t>
  </si>
  <si>
    <t>Předpokládaná cena za všechen vyzískaný materiál</t>
  </si>
  <si>
    <t>Celková nabídková cena</t>
  </si>
  <si>
    <t>Poznámka:
Dodavatel musí vyplnit všechny žlutě podbarvené buňky.
Dodavatel nesmí upravovat jiné než žlutě podbarvené buňky</t>
  </si>
  <si>
    <t>VÝZISKY</t>
  </si>
  <si>
    <t>Materiál</t>
  </si>
  <si>
    <t>MJ</t>
  </si>
  <si>
    <t>Množství</t>
  </si>
  <si>
    <t>Cena za kg</t>
  </si>
  <si>
    <t>Celková cena</t>
  </si>
  <si>
    <t>(Předpokládané množství vyzískaného materiálu)</t>
  </si>
  <si>
    <t>(minimální jednotková cena za 1 kg železného šrotuje 3,00 Kč bez DPH)</t>
  </si>
  <si>
    <t>Železný materiál</t>
  </si>
  <si>
    <t>kg</t>
  </si>
  <si>
    <t>REKAPITULACE PRACÍ</t>
  </si>
  <si>
    <t>Příloha č. 1 - k posouzení č. E24-016</t>
  </si>
  <si>
    <t>70889953</t>
  </si>
  <si>
    <t>Kód</t>
  </si>
  <si>
    <t>Popis</t>
  </si>
  <si>
    <t>Cena bez DPH</t>
  </si>
  <si>
    <t>DPH</t>
  </si>
  <si>
    <t>Cena s DPH</t>
  </si>
  <si>
    <t>SO 01</t>
  </si>
  <si>
    <t>Oprava plavidla</t>
  </si>
  <si>
    <t>SO 02</t>
  </si>
  <si>
    <t>Oprava elektro</t>
  </si>
  <si>
    <t>Soupis prací</t>
  </si>
  <si>
    <t>SO 01 - Oprava plavidla a jeho povrchová úprava</t>
  </si>
  <si>
    <t>Číslo</t>
  </si>
  <si>
    <t>Název</t>
  </si>
  <si>
    <r>
      <rPr>
        <b/>
        <i/>
        <sz val="9"/>
        <color rgb="FF000000"/>
        <rFont val="Verdana"/>
      </rPr>
      <t xml:space="preserve">Jednotková cena
</t>
    </r>
    <r>
      <rPr>
        <i/>
        <sz val="9"/>
        <color rgb="FF000000"/>
        <rFont val="Verdana"/>
      </rPr>
      <t>[Kč bez DPH]</t>
    </r>
  </si>
  <si>
    <r>
      <rPr>
        <b/>
        <i/>
        <sz val="9"/>
        <color rgb="FF000000"/>
        <rFont val="Verdana"/>
      </rPr>
      <t xml:space="preserve">Celková cena
</t>
    </r>
    <r>
      <rPr>
        <i/>
        <sz val="9"/>
        <color rgb="FF000000"/>
        <rFont val="Verdana"/>
      </rPr>
      <t>[Kč bez DPH]</t>
    </r>
  </si>
  <si>
    <t xml:space="preserve">Náklady soupisu celkem </t>
  </si>
  <si>
    <t>Technická dokumentace opravy</t>
  </si>
  <si>
    <t>1.4</t>
  </si>
  <si>
    <t>Inspekční organizace - dozor opravy včetně cestovného</t>
  </si>
  <si>
    <t>kpl</t>
  </si>
  <si>
    <t>Dozor opravy inspekční organizací, včetně cestovného a vydání inspekční zprávy.</t>
  </si>
  <si>
    <t>3.1.1</t>
  </si>
  <si>
    <t>Technická dokumentace úpravy zádě plavidla</t>
  </si>
  <si>
    <t>Výkresy úpravy zádi plavidla – zpracování výrobních výkresů úpravy vrtulových tunelů mezi žebry číslo 0 až 6 podle nových křivek (příloha)</t>
  </si>
  <si>
    <t>3.1.2</t>
  </si>
  <si>
    <t>Průvodní dokumentace opravy</t>
  </si>
  <si>
    <t>Pro realizaci opravy plavidla bude zhotovitelem zpracována technická dokumentace opravy (dle textu bodu 3.1). Dokumentace se po ukončení rekonstrukce předává investorovi. Oprava bude provedena podle původní dokumentace plavidla.</t>
  </si>
  <si>
    <t>9</t>
  </si>
  <si>
    <t>Příprava plavidla k opravě a demontážní práce</t>
  </si>
  <si>
    <t>9.1</t>
  </si>
  <si>
    <t>Příprava plavidla k opravě</t>
  </si>
  <si>
    <t> </t>
  </si>
  <si>
    <t>9.1.2</t>
  </si>
  <si>
    <t>Vyzdvižení z vody a ustavení na stapelu, spuštění na vodu.</t>
  </si>
  <si>
    <t>Dodávka:  výroba opor pro ustavení plavidla na souši, mobilních schodů, žebříků
Montáž: ustavení a nivelizace opor, vyzdvižení plavidla z vody pomocí lodního výtahu nebo jiného vhodného zdvihacího zařízení a jeho ustavení na opory. Instalace schodů či žebříků pro přístup na palubu. Spuštění kotev na zem.
Zkoušky:  kontrola nivelety montážních opor, kontrola rovnoměrnosti podepření tělesa a bezpečné stabilizace plavidla na konstrukci opor.</t>
  </si>
  <si>
    <t>9.1.3</t>
  </si>
  <si>
    <t>Proměření rovinnosti dna plavidla</t>
  </si>
  <si>
    <t>Kontrola rovinnosti dna plavidla, výsledek zaznamenat do protokolu.</t>
  </si>
  <si>
    <t>9.1.4</t>
  </si>
  <si>
    <t>Příprava na opravu</t>
  </si>
  <si>
    <t>Dodávka:  ---
Demontáž: Všechna zařízení plavidla odpojit od elektrického proudu. Plavidlo zbavit všech náplní - vody, oleje (motorového i hydraulického), kapaliny z chladícího okruhu a paliva.
Zkoušky:  kontrola čistoty jednotlivých prostorů, zejména prostorů nádrží.</t>
  </si>
  <si>
    <t>9.2</t>
  </si>
  <si>
    <t>Demontážní práce - zařízení</t>
  </si>
  <si>
    <t>9.2.1</t>
  </si>
  <si>
    <t>Demontáž schodů, roštů a poklopů strojovny</t>
  </si>
  <si>
    <t>Demontáž schodů do kormidelny; demontáž roštů na palubě nad poklopy strojovny; demontáž pravého a levého poklopu do strojovny, uložení zařízení na bezpečné místo.</t>
  </si>
  <si>
    <t>9.2.2</t>
  </si>
  <si>
    <t>Demontáž kormidelních zařízení a kortových dýz</t>
  </si>
  <si>
    <t>Demontáž kormidelních zařízení a kortových dýz, včetně jejich pňů; ploutve a dýzy sešrotovat; pně a kluzná ložiska uložit na do doby jejich opravy do skladu.</t>
  </si>
  <si>
    <t>9.2.3</t>
  </si>
  <si>
    <t>Demontáž vrtulí</t>
  </si>
  <si>
    <t>Demontovat vrtule; vrtule předat zákazníkovi.</t>
  </si>
  <si>
    <t>9.2.4</t>
  </si>
  <si>
    <t>Demontáž hřídelových vedení</t>
  </si>
  <si>
    <t>Demontovat ucpávky vrtulových hřídelí, rozpojit spojku mezi vrtulovými a tlakovými hřídelí, demontovat vrtulové hřídele, demontovat kluzná ložiska hřídelových vedení a díly hřídelového vedení; demontovat ochranou rouru hřídelí uložit do doby opravy do skladu.</t>
  </si>
  <si>
    <t>9.2.5</t>
  </si>
  <si>
    <t>Demontáž hlavních motorů</t>
  </si>
  <si>
    <t>Odpojení hlavních motorů od el. energie, od lodních soustav (chlazení, palivo, hydraulika, olejová soustava, výfuk), odpojení dálkového ovládání motorů, rozpojit spojku mezi motorem a převodovou skříní, vyjmout motory z plavidla a a předat je do opravy.</t>
  </si>
  <si>
    <t>9.2.6</t>
  </si>
  <si>
    <t>Demontáž vratných převodových skříní</t>
  </si>
  <si>
    <t>Odpojit vratné převodové skříně typu VP 32 4A od olejové soustavy, odpojit dálkového ovládání převodovek, rozpojit pružnou spojku mezi převodovou skříní a hřídelovým vedením, vyjmout převodovky z plavidla a předat je do opravy.</t>
  </si>
  <si>
    <t>9.2.7</t>
  </si>
  <si>
    <t>Demontáž dieselových generátorů (DG)</t>
  </si>
  <si>
    <t>Odpojení DG (2 ks) od el. energie, od lodních soustav (chlazení, palivo, výfuk), odpojení dálkového ovládání, vyjmout DG z plavidla a uložit je na dobu opravy plavidla do skladu.</t>
  </si>
  <si>
    <t>9.2.8</t>
  </si>
  <si>
    <t>Demontáž zařízení strojovny</t>
  </si>
  <si>
    <t>Demontovat mazací lisy, vodárnu pitné vody, naftové topení, čerpadla, hydraulické agregáty, pracovní stůl a další zařízení, která by znemožňovala výměnu obšívky; demontovaná zařízení uložit na dobu opravy plavidla do skladu.</t>
  </si>
  <si>
    <t>9.2.9</t>
  </si>
  <si>
    <t>Demontáž plechů podlahy strojovny</t>
  </si>
  <si>
    <t>Demontáž plechů podlahy strojovny, jejich vyjmutí z plavidla a uložení na dobu opravy plavidla do skladu.</t>
  </si>
  <si>
    <t>9.2.10</t>
  </si>
  <si>
    <t>Demontáž části lodních soustav</t>
  </si>
  <si>
    <t>Demontovat části lodních soustav - chlazení, paliva, olejové soustavy, soustavy pitné vody, soustavy odpadní vody, hydrauliky … tak, aby byla možná oprava obšívky; demontované díly označit a po dobu opravy plavidla je uložit na bezpečné místo.</t>
  </si>
  <si>
    <t>9.2.11</t>
  </si>
  <si>
    <t>Demontáž nádrží</t>
  </si>
  <si>
    <t>Odpojit nádrže od potrubí a demontovat nádrž na pitnou vodu, zásobní olejovou nádrž, nádrže ponechat v plavidle, při opravě budou nádrže přemísťovány tak, aby bylo možná oprava obšívky.</t>
  </si>
  <si>
    <t>9.2.12</t>
  </si>
  <si>
    <t>Demontáž palivového potrubí</t>
  </si>
  <si>
    <t>Dodávka:  ---;
Demontáž: demontáž propojovacího palivového potrubí mezi zadní palivovou nádrží a předními nádržemi; jeho rozřezání na vhodné rozměry a sešrotování;
Zkoušky:  ---.</t>
  </si>
  <si>
    <t>9.2.13</t>
  </si>
  <si>
    <t>Ochrana kabelů</t>
  </si>
  <si>
    <t>Dodávka:  izolační materiál;
Demontáž: zajistit před poškozením kabely (oprava obšívky) vycházející z hlavního rozvaděče; 
Zkoušky:  kontrola izolace kabelů.</t>
  </si>
  <si>
    <t>9.2.14</t>
  </si>
  <si>
    <t>Demontáž skel kormidelny</t>
  </si>
  <si>
    <t>Demontovat skla kormidelny, jejich ekologická likvidace.</t>
  </si>
  <si>
    <t>9.3</t>
  </si>
  <si>
    <t>Demontážní práce - obšívka</t>
  </si>
  <si>
    <t>9.3.1</t>
  </si>
  <si>
    <t>Demontáž obšívkových cladičů</t>
  </si>
  <si>
    <t>Postupná demontáž plechů a výztuh obšívkových chladičů a obou bocích outorů (9,0 m2), jejich rozřezání na vhodné rozměry a sešrotování;</t>
  </si>
  <si>
    <t>9.3.2</t>
  </si>
  <si>
    <t>Demontáž dnové obšívky a outorů žebro číslo 0 až 18</t>
  </si>
  <si>
    <r>
      <t>m</t>
    </r>
    <r>
      <rPr>
        <b/>
        <vertAlign val="superscript"/>
        <sz val="10"/>
        <rFont val="Verdana"/>
        <family val="2"/>
        <charset val="238"/>
      </rPr>
      <t>2</t>
    </r>
  </si>
  <si>
    <r>
      <t>Postupná demontáž dnových a outorových plechů (116 m</t>
    </r>
    <r>
      <rPr>
        <vertAlign val="superscript"/>
        <sz val="8"/>
        <rFont val="Verdana"/>
        <family val="2"/>
      </rPr>
      <t>2</t>
    </r>
    <r>
      <rPr>
        <sz val="8"/>
        <rFont val="Verdana"/>
        <family val="2"/>
      </rPr>
      <t>), demontáž ochranných rour hřídelových vedení; jejich rozřezání na vhodné rozměry a sešrotování.</t>
    </r>
  </si>
  <si>
    <t>9.3.3</t>
  </si>
  <si>
    <t>Demontáž zrcadla a boční obšívky žebro číslo 0 až 18</t>
  </si>
  <si>
    <r>
      <t>Postupná demontáž plechů zrcadla (mimo kotevních skříní) a boční obšívky, do výše do výšky 150 mm nad rovinu max. ponoru (cca 18,5 m</t>
    </r>
    <r>
      <rPr>
        <vertAlign val="superscript"/>
        <sz val="8"/>
        <rFont val="Verdana"/>
        <family val="2"/>
      </rPr>
      <t>2</t>
    </r>
    <r>
      <rPr>
        <sz val="8"/>
        <rFont val="Verdana"/>
        <family val="2"/>
      </rPr>
      <t>), jejich rozřezání na vhodné rozměry a sešrotování.</t>
    </r>
  </si>
  <si>
    <t>9.3.4</t>
  </si>
  <si>
    <t>Demontáž dnové obšívky a outorů žebro číslo 18 až 46</t>
  </si>
  <si>
    <t>Postupná demontáž dnových, outorových plechů, včetně obšívkových chladičů a oděrek, plechů vodních skříní (cca 131,2 m2), jejich rozřezání na vhodné rozměry a sešrotování, při demontáži dnové obšívky pod hlavním rozvaděčem (demontáž kabelů není možná) je nutné postupovat se zvýšenou opatrností, aby nedošlo k poškození izolace kabelů.</t>
  </si>
  <si>
    <t>9.3.5</t>
  </si>
  <si>
    <t>Demontáž boční obšívky žebro číslo 18 až 46</t>
  </si>
  <si>
    <r>
      <t>Postupná demontáž plechů boční obšívky do výšky 150 mm nad rovinu max. ponoru (cca 13,0 m</t>
    </r>
    <r>
      <rPr>
        <vertAlign val="superscript"/>
        <sz val="8"/>
        <rFont val="Verdana"/>
        <family val="2"/>
      </rPr>
      <t>2</t>
    </r>
    <r>
      <rPr>
        <sz val="8"/>
        <rFont val="Verdana"/>
        <family val="2"/>
      </rPr>
      <t>), jejich rozřezání na vhodné rozměry a sešrotování.</t>
    </r>
  </si>
  <si>
    <t>9.3.6</t>
  </si>
  <si>
    <t>Demontáž obšívky přídě žebro číslo 46 až 54</t>
  </si>
  <si>
    <r>
      <t>Postupná demontáž plechů obšívky přídě do výše do výšky 150 mm nad rovinu max. ponoru (cca 48 m</t>
    </r>
    <r>
      <rPr>
        <vertAlign val="superscript"/>
        <sz val="8"/>
        <rFont val="Verdana"/>
        <family val="2"/>
      </rPr>
      <t>2</t>
    </r>
    <r>
      <rPr>
        <sz val="8"/>
        <rFont val="Verdana"/>
        <family val="2"/>
      </rPr>
      <t>), včetně mezižeber, jejich rozřezání na vhodné rozměry a sešrotování.</t>
    </r>
  </si>
  <si>
    <t>9.3.7</t>
  </si>
  <si>
    <t>Demontáž dnových příček</t>
  </si>
  <si>
    <t>Postupná demontáž dnových příček na žebrech číslo 1 až po žebro číslo 6, pouze mezi páteřnicemi umístěnými 2000 mm od osy plavidla, demontáž středové páteřnice (od žebra číslo 0 až k žebru číslo 6, vyříznutí části zrcadla plavidla (dle nového žebrorysu), jejich rozřezání na vhodné rozměry a sešrotování.</t>
  </si>
  <si>
    <t>9.3.8</t>
  </si>
  <si>
    <t>Příprava vyztužení na montáž obšívky</t>
  </si>
  <si>
    <t>Zabroušení ocelové konstrukce plavidla; očištění, případné odstranění zkorodovaných nebo zdeformovaných částí; vypálení vodotečí do dnových příček a podélných stěn;
Zkoušky:  vizuální kontrola.</t>
  </si>
  <si>
    <t>10</t>
  </si>
  <si>
    <t>Opravy a montážní práce</t>
  </si>
  <si>
    <t>10.1</t>
  </si>
  <si>
    <t>Montáž obšívky</t>
  </si>
  <si>
    <t>10.1.1</t>
  </si>
  <si>
    <t>Oprava ocelové konstrukce (vyztužení)</t>
  </si>
  <si>
    <r>
      <rPr>
        <sz val="8"/>
        <color rgb="FF000000"/>
        <rFont val="Verdana"/>
      </rPr>
      <t xml:space="preserve">Dodávka:  na délku nařezané válcované profily bočních žeber, napálené a svařené části bočních výztuh a dnových příčníků, vypálené rožnice;
Montáž: výměna neopravitelných částí ocelové konstrukce plavidla (max. hmotnost a plocha měněných částí):
- dnových příček (profil T300x5/50x8 mm) – 10%, tj. 6 ks (787 kg; 38 m2); 
- bočních rámových žeber (profil T50x6/50x8 mm) a vodotěsných přepážek – 25%, tj. 2 x 6 = 12 ks (včetně přilehlých rožnic) (101 kg; 4,7 m2); 
- bočních žeber (HP 6) – 25%, tj. 2 x 8 = 16 ks (včetně přilehlých rožnic) (cca 88,6 kg; cca 3,52 m2);
- páteřnic (profil T300x5/50x8 mm) – 10%, tj 11 m (cca 167 kg; 8,0 m2);
- mezižebra na přídi (HP 6) 100%, tj. 28 ks (203 kg; 61,2 m; 9,0 m2).
- celkem </t>
    </r>
    <r>
      <rPr>
        <b/>
        <sz val="8"/>
        <color rgb="FF000000"/>
        <rFont val="Verdana"/>
      </rPr>
      <t>1346,6</t>
    </r>
    <r>
      <rPr>
        <sz val="8"/>
        <color rgb="FF000000"/>
        <rFont val="Verdana"/>
      </rPr>
      <t xml:space="preserve"> kg; 63,2 m2.
Vyrovnání deformovaných částí výztuh, jejich očištění, případné odstranění zkorodovaných částí a vevaření nových; vypálení vodotečí do dnových příček; 
Vzhledem k nemožnosti demontáže hlavního rozvaděče, je nutné provést úpravu stojiny žeber pod rozvaděčem tak, že spodní část stojiny bude uříznuta o 8 mm a navařit na ni plochou ocel 80x8 mm. V těchto místech bude obšívka přivařena děrovými sváry;
Zkoušky:  provedení vizuální kontroly úplnosti konstrukce a kontrola všech svarů, kontrola rozměrů plavidla.</t>
    </r>
  </si>
  <si>
    <t>10.1.2</t>
  </si>
  <si>
    <t>Montáž dnových příček</t>
  </si>
  <si>
    <r>
      <rPr>
        <sz val="8"/>
        <color rgb="FF000000"/>
        <rFont val="Verdana"/>
      </rPr>
      <t>Dodávka:  napálené plechy dnových příček a středové páteřnice (plech tl. 5,0 mm), na rozměr nařezaná plochá ocel PLO50x8 mm – lemy dnových příček a středové páteřnice (pomocné výkresy č. 216-112.01 – Páteřnice; 216-106.01 – Příčky R; 216-105.01-01 – Příčky) – výšky stojin dnových příček je nutné dodržet; 
Montáž: sestavení a svaření jednotlivých dílů dnových příček a středové páteřnice (</t>
    </r>
    <r>
      <rPr>
        <b/>
        <sz val="8"/>
        <color rgb="FF000000"/>
        <rFont val="Verdana"/>
      </rPr>
      <t xml:space="preserve">226 </t>
    </r>
    <r>
      <rPr>
        <sz val="8"/>
        <color rgb="FF000000"/>
        <rFont val="Verdana"/>
      </rPr>
      <t>kg; 12,3 m2), vložení a zavaření dnových příček a středové páteřnice do konstrukce plavidla;
Zkoušky:  kontrola úplnosti konstrukce plavidla, vizuální kontrola svarů, kontrola rozměrů.</t>
    </r>
  </si>
  <si>
    <t>10.1.3</t>
  </si>
  <si>
    <t>Montáž dnové obšívky a outorů žebro číslo 0 až 18</t>
  </si>
  <si>
    <r>
      <rPr>
        <sz val="8"/>
        <color rgb="FF000000"/>
        <rFont val="Verdana"/>
      </rPr>
      <t xml:space="preserve">Dodávka:  naformátované a natvarované plechy dnové obšívky a outorů (tl. 6,0 a 8,0 mm, na rozměr nařezaná kulatina KR30 mm); 
Montáž: stehování - plechů dnové obšívky a outorů (116 m2; </t>
    </r>
    <r>
      <rPr>
        <b/>
        <sz val="8"/>
        <color rgb="FF000000"/>
        <rFont val="Verdana"/>
      </rPr>
      <t>5 875</t>
    </r>
    <r>
      <rPr>
        <sz val="8"/>
        <color rgb="FF000000"/>
        <rFont val="Verdana"/>
      </rPr>
      <t xml:space="preserve"> kg), přivaření plechů k dnovým příčkám a páteřnicím, svaření plechů k sobě zevnitř plavidla, vydrážkování kořene sváru, provedení konečného sváru;
Zkoušky:  kontrola souososti ložisek hřídelového vedení a osy dýzy (po zavaření), kontrola rozměrů plavidla, vizuální kontrola svarů.</t>
    </r>
  </si>
  <si>
    <t>10.1.4</t>
  </si>
  <si>
    <t>Montáž zrcadla a boční obšívky žebro číslo 0 až 18</t>
  </si>
  <si>
    <r>
      <rPr>
        <sz val="8"/>
        <color rgb="FF000000"/>
        <rFont val="Verdana"/>
      </rPr>
      <t xml:space="preserve">Dodávka:  naformátované a natvarované plechy zrcadla a boční obšívky (tl. 6,0; 8,0 a 10,0 mm); 
Montáž: stehování zrcadla a bočních plechů (18,5 m2; </t>
    </r>
    <r>
      <rPr>
        <b/>
        <sz val="8"/>
        <color rgb="FF000000"/>
        <rFont val="Verdana"/>
      </rPr>
      <t xml:space="preserve">934 </t>
    </r>
    <r>
      <rPr>
        <sz val="8"/>
        <color rgb="FF000000"/>
        <rFont val="Verdana"/>
      </rPr>
      <t>kg), přivaření plechů k bočním žebrům, svaření plechů k sobě zevnitř plavidla, vydrážkování kořene sváru, provedení konečného sváru, ukončení potrubí a armatur na obšívce musí být provedeno pomocí vevařených přírub nebo hrdel; tloušťka jednotlivých plechů obšívky bude dle schválené dokumentace;
Zkoušky:  kontrola rozměrů plavidla, vizuální kontrola svarů.</t>
    </r>
  </si>
  <si>
    <t>10.1.5</t>
  </si>
  <si>
    <t>Montáž dnové obšívky a outorů žebro číslo 18 až 46</t>
  </si>
  <si>
    <r>
      <rPr>
        <sz val="8"/>
        <color rgb="FF000000"/>
        <rFont val="Verdana"/>
      </rPr>
      <t xml:space="preserve">Dodávka:  naformátované plechy vodních skříní s otvory a navařenými přírubami; naformátované a natvarované plechy dnové obšívky a outorů (6,0 a 8,0 mm; plech tl. 5,0 mm bude nahrazen tl. 6,0 mm); naformátované a natvarované plechy dnové obšívky a outorů (tl. 6,0 a 8,0 mm, na rozměr nařezaná kulatina KR30 mm); příslušné špalíkové příruby (připojení obšívkových chladičů); 
Montáž: stehování - plechy vodních skříní, plechů dnové obšívky a outorů (131,2 m2; </t>
    </r>
    <r>
      <rPr>
        <b/>
        <sz val="8"/>
        <color rgb="FF000000"/>
        <rFont val="Verdana"/>
      </rPr>
      <t xml:space="preserve">7315 </t>
    </r>
    <r>
      <rPr>
        <sz val="8"/>
        <color rgb="FF000000"/>
        <rFont val="Verdana"/>
      </rPr>
      <t>kg), provedení svárotečí v dnových příčkách, přivaření plechů k dnovým příčkám a páteřnicím, svaření plechů k sobě zevnitř plavidla, vydrážkování kořene sváru, provedení konečného sváru; tloušťka jednotlivých plechů obšívky bude dle schválené dokumentace;
Zkoušky:  kontrola rozměrů plavidla, vizuální kontrola svarů.</t>
    </r>
  </si>
  <si>
    <t>10.1.6</t>
  </si>
  <si>
    <t>Montáž boční obšívky žebro číslo 18 až 46</t>
  </si>
  <si>
    <r>
      <rPr>
        <sz val="8"/>
        <color rgb="FF000000"/>
        <rFont val="Verdana"/>
      </rPr>
      <t xml:space="preserve">Dodávka:  naformátované a natvarované plechy boční obšívky (tl. 6,0 a 8,0);
Montáž: stehování bočních plechů (13 m2; </t>
    </r>
    <r>
      <rPr>
        <b/>
        <sz val="8"/>
        <color rgb="FF000000"/>
        <rFont val="Verdana"/>
      </rPr>
      <t xml:space="preserve">623 </t>
    </r>
    <r>
      <rPr>
        <sz val="8"/>
        <color rgb="FF000000"/>
        <rFont val="Verdana"/>
      </rPr>
      <t>kg), přivaření plechů k bočním žebrům, svaření plechů k sobě zevnitř plavidla, vydrážkování kořene sváru, provedení konečného sváru, ukončení potrubí a armatur na obšívce musí být provedeno pomocí vevařených přírub nebo hrdel; tloušťka jednotlivých plechů obšívky bude dle schválené dokumentace;
Zkoušky:  kontrola rozměrů plavidla, vizuální kontrola svarů.</t>
    </r>
  </si>
  <si>
    <t>10.1.7</t>
  </si>
  <si>
    <t>Montáž obšívky přídě žebro číslo 46 až 54</t>
  </si>
  <si>
    <r>
      <rPr>
        <sz val="8"/>
        <color rgb="FF000000"/>
        <rFont val="Verdana"/>
      </rPr>
      <t xml:space="preserve">Dodávka:  naformátované a natvarované plechy dnové obšívky, outorů a boků (tl. 6,0 a 8,0 mm, na rozměr nařezaná kulatina KR30 mm) dle výkresu číslo PV030-100/V; nadělené a zúkosované mezižebra HP6;
Montáž: stehování plechů obšívky přídě (48 m2; </t>
    </r>
    <r>
      <rPr>
        <b/>
        <sz val="8"/>
        <color rgb="FF000000"/>
        <rFont val="Verdana"/>
      </rPr>
      <t xml:space="preserve">3057 </t>
    </r>
    <r>
      <rPr>
        <sz val="8"/>
        <color rgb="FF000000"/>
        <rFont val="Verdana"/>
      </rPr>
      <t>kg), přivaření plechů k dnovým příčkám, bočním žebrům, pátečnicím, navařit mezižebra (</t>
    </r>
    <r>
      <rPr>
        <b/>
        <sz val="8"/>
        <color rgb="FF000000"/>
        <rFont val="Verdana"/>
      </rPr>
      <t xml:space="preserve">67 </t>
    </r>
    <r>
      <rPr>
        <sz val="8"/>
        <color rgb="FF000000"/>
        <rFont val="Verdana"/>
      </rPr>
      <t>kg); svaření plechů k sobě zevnitř plavidla, vydrážkování kořene sváru;
Zkoušky:  kontrola rozměrů plavidla, vizuální kontrola svarů.</t>
    </r>
  </si>
  <si>
    <t>10.1.8</t>
  </si>
  <si>
    <t>Kontrola výměny obšívky</t>
  </si>
  <si>
    <t>Dodávka:  voda, event. petrolej, plavená křída, snímky RTG;
Montáž: oprava (vybroušení a převaření) nevyhovujících svarů;
Zkoušky:  provedení vizuální kontroly všech svarů, provedení zkoušky těsnosti (normálním nebo náhradním způsobem), provedení a vyhodnocení kontroly svarů pomocí rentgenového záření, opakovaná kontrola vadných svarů; kontrola rozměrů plavidla.</t>
  </si>
  <si>
    <t>10.1.9</t>
  </si>
  <si>
    <t>Montáž oděrek</t>
  </si>
  <si>
    <r>
      <rPr>
        <sz val="8"/>
        <color rgb="FF000000"/>
        <rFont val="Verdana"/>
      </rPr>
      <t>Dodávka:  na rozměr nadělená plochá ocel PLO50x30 mm; konce oděrek budou seříznuty dle výkresu č. č. 242-11.01 – Obšívka, detail „Y“; trubky na oděrky, vypálené plechy na vyztužení a ukončení oděrek, plochá ocel na vyztužení;
Montáž: Pro ochranu outorů a boků plavidla budou na outory a boky podle výkresu č. 242-11.01 – Obšívka navařeny oděrky. Oděrky budou vyrobeny z oceli PLO50x30 mm, délka cca 79,5 m (</t>
    </r>
    <r>
      <rPr>
        <b/>
        <sz val="8"/>
        <color rgb="FF000000"/>
        <rFont val="Verdana"/>
      </rPr>
      <t xml:space="preserve">938 </t>
    </r>
    <r>
      <rPr>
        <sz val="8"/>
        <color rgb="FF000000"/>
        <rFont val="Verdana"/>
      </rPr>
      <t>kg). Oděrky budou přivařeny průběžným koutovým svárem vel. a = 3,5 mm po celé jejich délce (vodotěsně).
Pro ochranu boků a zadních rohů plavidla bude na zádi oděrka, která bude vyrobena z podélně rozříznuté trubky 159 x 8,0 mm. Trubka bude vyztužena podélně plochou ocelí PLO 70 x 8,0 mm a příčně plechem tl. 8,0 mm proti každému žebru (</t>
    </r>
    <r>
      <rPr>
        <b/>
        <sz val="8"/>
        <color rgb="FF000000"/>
        <rFont val="Verdana"/>
      </rPr>
      <t xml:space="preserve">120 </t>
    </r>
    <r>
      <rPr>
        <sz val="8"/>
        <color rgb="FF000000"/>
        <rFont val="Verdana"/>
      </rPr>
      <t>kg). Začátek oděrky bude na zrcadle cca 30 mm od lemu kotevní skříně a půjde na bok plavidla na žebro číslo 4. Oděrky budou přivařeny průběžným koutovým svárem vel. 3,5 po celé jejich délce. Oba konce všech ½ trubek oděrek budou šikmo seříznuty pod úhlem 30° a zaslepeny plechem síly 8 mm
Zkoušky:  provedení vizuální kontroly všech svarů.</t>
    </r>
  </si>
  <si>
    <t>10.1.10</t>
  </si>
  <si>
    <t>Montáž obšívkových chladičů</t>
  </si>
  <si>
    <r>
      <rPr>
        <sz val="8"/>
        <color rgb="FF000000"/>
        <rFont val="Verdana"/>
      </rPr>
      <t>Dodávka:  napálené krycí plechy obšívkových chladičů (tl. 10 mm), na rozměr nadělená plochá ocel na výztuhy PLO50x30 mm a žebra chladičů PLO50x6 mm; 
Montáž: na outory obou boků od žebra č. 21 do žebra 30 namontovat obšívkové chladiče, tj. navařit výztuhy pro obšívkové chladiče (PLO 50x30 mm a PLO 50x6 mm) (dle původních chladičů) a přivařit na ně plechy tl. 10 mm (</t>
    </r>
    <r>
      <rPr>
        <b/>
        <sz val="8"/>
        <color rgb="FF000000"/>
        <rFont val="Verdana"/>
      </rPr>
      <t xml:space="preserve">785 </t>
    </r>
    <r>
      <rPr>
        <sz val="8"/>
        <color rgb="FF000000"/>
        <rFont val="Verdana"/>
      </rPr>
      <t>kg, 19 m2). Chladiče přivařit průběžným koutovým svárem vel. a = 3,5 mm po celém jejich obvodu (vodotěsně);
Zkoušky:  provedení vizuální kontroly všech svarů, zkouška těsnosti obšívkových chladičů.</t>
    </r>
  </si>
  <si>
    <t>10.1.11</t>
  </si>
  <si>
    <t>Obnova ponorových stupnic</t>
  </si>
  <si>
    <t>ks</t>
  </si>
  <si>
    <t>Vypálené díly značky max. ponoru (2 ks), ponorových stupnic (pro 4 ks ponorových stupnic) z oceli tloušťky 5 mm, ochranné lišty tloušťky 6 mm (8 ks); rozměřit ponorové stupnice (4 ks), díly ponorových stupnic přivařit na bok plavidla průběžným koutovým svárem velikosti 2,5; přivařit z obou stran ponorových stupnic ochranou lištou tloušťky 6 mm, vyražení 3 důlčíků poblíž každé ponorové stupnice ve vzdálenosti 1000 mm ode dna</t>
  </si>
  <si>
    <t>10.1.12</t>
  </si>
  <si>
    <t>Kontrola rovinnosti dna plavidla, výsledek zaznamenat do protokolu. Naměřené hodnoty porovnat s měřením, které bylo provedeno před započetím opravy.</t>
  </si>
  <si>
    <t>10.2</t>
  </si>
  <si>
    <t>Povrchová ochrana plavidla</t>
  </si>
  <si>
    <t>10.2.1</t>
  </si>
  <si>
    <t>Příprava pro povrchovou ochranu</t>
  </si>
  <si>
    <r>
      <t>m</t>
    </r>
    <r>
      <rPr>
        <vertAlign val="superscript"/>
        <sz val="10"/>
        <rFont val="Verdana"/>
        <family val="2"/>
        <charset val="238"/>
      </rPr>
      <t>2</t>
    </r>
  </si>
  <si>
    <r>
      <rPr>
        <sz val="8"/>
        <color rgb="FF000000"/>
        <rFont val="Verdana"/>
      </rPr>
      <t xml:space="preserve">Povrchovou úpravu ocelové konstrukce plavidla, obšívky plavidla a jednotlivých zařízení provádět v čase, kdy to je technologicky vhodné.. Vnější obšívka plavidla a opravované části plavidla otryskat na stupeň čistoty Sa 2,5 (celkem cca </t>
    </r>
    <r>
      <rPr>
        <b/>
        <sz val="8"/>
        <color rgb="FF000000"/>
        <rFont val="Verdana"/>
      </rPr>
      <t xml:space="preserve">881,1 </t>
    </r>
    <r>
      <rPr>
        <sz val="8"/>
        <color rgb="FF000000"/>
        <rFont val="Verdana"/>
      </rPr>
      <t>m</t>
    </r>
    <r>
      <rPr>
        <vertAlign val="superscript"/>
        <sz val="8"/>
        <color rgb="FF000000"/>
        <rFont val="Verdana"/>
      </rPr>
      <t>2</t>
    </r>
    <r>
      <rPr>
        <sz val="8"/>
        <color rgb="FF000000"/>
        <rFont val="Verdana"/>
      </rPr>
      <t>);</t>
    </r>
  </si>
  <si>
    <t>10.2.2</t>
  </si>
  <si>
    <t>Povrchová ochrana plavidla -  opravovaných části plavidla, vně i uvnitř</t>
  </si>
  <si>
    <r>
      <rPr>
        <sz val="8"/>
        <color rgb="FF000000"/>
        <rFont val="Verdana"/>
      </rPr>
      <t xml:space="preserve">Na vnější obšívku a opravované části vně i uvnitř plavidla (cca </t>
    </r>
    <r>
      <rPr>
        <b/>
        <sz val="8"/>
        <color rgb="FF000000"/>
        <rFont val="Verdana"/>
      </rPr>
      <t xml:space="preserve">881,1 </t>
    </r>
    <r>
      <rPr>
        <sz val="8"/>
        <color rgb="FF000000"/>
        <rFont val="Verdana"/>
      </rPr>
      <t>m</t>
    </r>
    <r>
      <rPr>
        <vertAlign val="superscript"/>
        <sz val="8"/>
        <color rgb="FF000000"/>
        <rFont val="Verdana"/>
      </rPr>
      <t>2</t>
    </r>
    <r>
      <rPr>
        <sz val="8"/>
        <color rgb="FF000000"/>
        <rFont val="Verdana"/>
      </rPr>
      <t>) bude aplikován nátěr - nátěry provést v souladu s normou ČSN EN ISO 12 944 Nátěrové hmoty – Protikorozní ochrana ocelových konstrukcí ochrannými nátěrovými systémy – Část 5: Ochranné nátěrové systémy:
- 1 x základní nátěr                                                   150 µm
- 1 x vrchní nátěr                                                      150 µm 
celkem NDFT                                                             300 µm</t>
    </r>
  </si>
  <si>
    <t>10.3</t>
  </si>
  <si>
    <t>Opravy dílů</t>
  </si>
  <si>
    <t>10.3.1</t>
  </si>
  <si>
    <t>Výroba, oprava dílů hřídelových vedení</t>
  </si>
  <si>
    <r>
      <t>Dodávka:  materiál pro kluzná ložiska; původní vrtulové hřídele; trubka pro ochrannou rouru hřídelových vedení (TRKR194x8-2345 mm; 86 kg; 1,42 m</t>
    </r>
    <r>
      <rPr>
        <vertAlign val="superscript"/>
        <sz val="8"/>
        <rFont val="Verdana"/>
        <family val="2"/>
      </rPr>
      <t>2</t>
    </r>
    <r>
      <rPr>
        <sz val="8"/>
        <rFont val="Verdana"/>
        <family val="2"/>
        <charset val="238"/>
      </rPr>
      <t>);
Montáž: výroba nových kluzných ložisek hřídelových vedení, výroba ochranných rour vrtulových hřídelí dle výkresu č. 3VTU4303-793 - Ochranná trubka hřídelového vedení obrobená trubka; proměření a oprava vrtulových hřídelí;
Zkoušky:  kontrola rozměrů ložisek hřídelového vedení a opravených hřídelí; z kontrol vyhotovit záznam (součást dokumentace opravy).</t>
    </r>
  </si>
  <si>
    <t>10.3.2</t>
  </si>
  <si>
    <t>Výroba, oprava dílů kormidelních zařízení</t>
  </si>
  <si>
    <t>Dodávka:  materiál pro kluzná ložiska kormidelního zařízení; materiál pro výrobu kormidelních ploutví (2x 166 kg); původní pně kormidelního zařízení; původní přímočaré hydraulické motory;
Montáž: vyrobit, dle výkresu číslo 030.380-06 – Kormidlo, nové kormidelní ploutve; vyrobit nová kluzná ložiska kormidelního zařízení; proměření a oprava pňů kormidelního zařízení; repase přímočarých hydraulických motorů;
Zkoušky:  kontrola zavaření a těsnosti kormidelních ploutví; kontrola rozměrů ložisek kormidelního zařízení a opravených pňů; kontrola těsnosti a funkce přímočarých hydraulických motorů; z kontrol vyhotovit záznam (součást dokumentace opravy).</t>
  </si>
  <si>
    <t>10.3.3</t>
  </si>
  <si>
    <t>Oprava hlavních motorů</t>
  </si>
  <si>
    <t>Dodávka:  demontované hlavní motory typ ČKD – 6L 150 PV, 309 kW při 1500 ot/min;
Montáž: provést kompletní opravu hlavních motorů typu ČKD – 6L 150 PV;
Zkoušky:  záznamy z diagnostiky motorů, seznam použitých dílů na opravu; záznamy o montáži (součást dokumentace opravy); protokol o zkoušce.</t>
  </si>
  <si>
    <t>10.3.4</t>
  </si>
  <si>
    <t>Oprava převodovek</t>
  </si>
  <si>
    <t>Dodávka:  demontované vratné redukční skříně typu VP 32 4A;
Montáž: provést kompletní opravu vratných redukčních skříní typu VP 32 4A;
Zkoušky:  záznamy z diagnostiky vratných redukčních skříní, seznam použitých dílů na opravu; záznamy o montáži (součást dokumentace opravy); protokol o zkoušce.</t>
  </si>
  <si>
    <t>10.4</t>
  </si>
  <si>
    <t>Montáž zařízení</t>
  </si>
  <si>
    <t>10.4.1</t>
  </si>
  <si>
    <t>Montáž nádrží</t>
  </si>
  <si>
    <t>Dodávka:  spojovací materiál na upevnění nádrží, těsnění, koudel;
Montáž: přemístit nádrže (nádrž na pitnou vodu, nádrž oleje) na původní místo, uchytit nádrže k ocelové konstrukci plavidla, připojit nádrže k potrubí plavidla (pitná voda, olejová soustava);
Zkoušky:  vizuální kontrola montáže, kontrola těsnosti potrubních spojů.</t>
  </si>
  <si>
    <t>10.4.2</t>
  </si>
  <si>
    <t>Montáž částí lodních soustav</t>
  </si>
  <si>
    <t>Dodávka:  trubky, ventily, spojovací materiál, těsnění;
Montáž: repase (obnova) a montáž demontovaných částí lodních soustav - chlazení, paliva, olejové soustavy, soustavy pitné vody, soustavy odpadní vody, hydrauliky, …; zabroušení sedel obšívkových ventilů;
Zkoušky:  kontrola montáže lodních soustav, kontrola jejich těsnosti.</t>
  </si>
  <si>
    <t>10.4.3</t>
  </si>
  <si>
    <t>Montáž hřídelového vedení a vrtulí</t>
  </si>
  <si>
    <t>Dodávka:  nová kluzná ložiska; opravené vrtulové hřídele; nové vrtule (dodávka objednatele); vazelína; spojovací materiál; ucpávka; nové ochranné trubky hřídelových vedení;
Montáž: montáž kluzných ložisek, montáž a zavaření ochranných rour hřídelí; montáž vrtulových hřídelí, montáž vrtulí, smontovat spojku mezi vrtulovými a tlakovými hřídelemi; montáž ucpávek vrtulových hřídelí;
Zkoušky:  kontrola souososti ložisek hřídelového vedení, kontrola vůlí v ložiskách, kontrola uložení vrtule na hřídeli, kontrola uložení vrtule v kortově dýze, z kontrol vyhotovit záznam (součást dokumentace opravy).</t>
  </si>
  <si>
    <t>10.4.4</t>
  </si>
  <si>
    <t>Montáž kormidelních perutí a kortových dýz</t>
  </si>
  <si>
    <t>Dodávka:  nová kluzná ložiska kormidelního zařízení; nové dýzy (dodávka objednatele); nově vyrobené kormidelní ploutve; opravené pně kormidelního zařízení; repasované přímočaré hydraulické motory; spojovací materiál pro uchycení kormidelních ploutví kortových dýz, vazelína, materiál pro zajištění šroubových spojů; řetízek pro zajištění kormidelních ploutví proti ztrátě;
Montáž: namontovat kormidelní pně; nové kormidelní perutě a kortovy dýzy, namontovat repasované přímočaré hydraulické motory; připojení hydraulické soustavy; připojení mazaní kormidelního zařízení; perutě zajistit proti ztrátě;
Zkoušky:  kontrola montáže kormidelního zařízení, měření vůlí v uložení pňů v ložiscích (se záznamem do protokolů); kontrola zajištění šroubových spojů; kontrola zajištění kormidelních ploutví.</t>
  </si>
  <si>
    <t>10.4.5</t>
  </si>
  <si>
    <t>Montáž diesel generátorů</t>
  </si>
  <si>
    <t>Dodávka:  spojovací materiál, těsnění;
Montáž: montáž DG do plavidla, jejich připojení k el. energii, k lodním soustavám (chlazení, palivo, výfuk, …), připojení dálkového ovládání;
Zkoušky:  kontrola uložení soustrojí. O uložení soustrojí v plavidle pořídit záznam.</t>
  </si>
  <si>
    <t>10.4.6</t>
  </si>
  <si>
    <t>Montáž vratných převodových skříní</t>
  </si>
  <si>
    <t>Dodávka:  repasované vratné převodové skříně; olej; spojovací materiál, těsnění;
Montáž: namontovat repasované vratné převodové skříně do plavidla, připojit spojku mezi převodovou skříní a hřídelovým vedením, připojit vratné převodové skříně k lodním soustavám (chlazení, mazání, …), připojit dálkové ovládání převodovek;
Zkoušky:  kontrola uložení vratných skříní.</t>
  </si>
  <si>
    <t>10.4.7</t>
  </si>
  <si>
    <t>Montáž hlavních motorů</t>
  </si>
  <si>
    <t>Dodávka:  repasované hlavní motory; spojovací materiál, těsnění;
Montáž: montáž repasovaných hlavních motorů do plavidla, připojení hlavních motorů k el. energii, připojení hlavních motorů k lodním soustavám (chlazení, palivo, hydraulika, olejová soustava, výfuk, …), připojení dálkového ovládání motorů, smontovat spojku mezi motorem a převodovou skříní;
Zkoušky:  kontrola uložení soustrojí, kontrolu uložení opakovat po spuštění plavidla na vodu. O uložení soustrojí v plavidle pořídit záznam.</t>
  </si>
  <si>
    <t>10.4.8</t>
  </si>
  <si>
    <t>Montáž zařízení strojovny</t>
  </si>
  <si>
    <t>Dodávka:  spojovací materiál na upevnění zařízení, vazelína, těsnění, koudel;
Montáž: montáž mazacího lisu, vodárny pitné vody, naftového topení, čerpadel, hydraulických agregátů, pracovního stolu a dalších zařízení, která znemožňovala výměnu obšívky, uchycení zařízení k ocelové konstrukci plavidla, připojit zařízení k potrubí plavidla;
Zkoušky:  vizuální, kontrola těsnosti potrubních spojů, kontrola funkce zařízení.</t>
  </si>
  <si>
    <t>10.4.9</t>
  </si>
  <si>
    <t>Zprovoznění lodních soustav</t>
  </si>
  <si>
    <t>Dodávka:  odpovídající mazací a hydraulický olej; chladicí kapalina; palivo;
Montáž: doplnění všech lodních soustav kapalinami; odvzdušnění lodních soustav; při zajištění správného provozu lodních soustav je nutná součinnost s objednatelem (doplnění správných kapalin, …);
Zkoušky:  vizuální kontrola úrovně kapalin v soustavách, kontrola těsnosti potrubních spojů, kontrola funkce soustav.</t>
  </si>
  <si>
    <t>10.4.10</t>
  </si>
  <si>
    <t>Montáž plechů podlahy strojovny</t>
  </si>
  <si>
    <t>Dodávka:  spojovací materiál;
Montáž: montáž plechů podlahy strojovny jejich uchycení ke konstrukci;
Zkoušky:  kontrola montáže.</t>
  </si>
  <si>
    <t>10.4.11</t>
  </si>
  <si>
    <t>Montáž světlíků strojovny a schodů do kormidelny</t>
  </si>
  <si>
    <t>Dodávka:  spojovací materiál pro uchycení světlíků;
Montáž: montáž světlíků a schodů do kormidelny na plavidlo;
Zkoušky:  kontrola montáže, kontrola funkce.</t>
  </si>
  <si>
    <t>10.5</t>
  </si>
  <si>
    <t>Odstranění odchylek od požadavků normy ES-TRIN</t>
  </si>
  <si>
    <t>10.5.1</t>
  </si>
  <si>
    <t>Úprava dle ES TRIN čl. 3.03, odst. 4</t>
  </si>
  <si>
    <t>Dodávka:  plech na výrobu značky nejvyššího ponoru pro plavební zónu „3“ (2x 300x40 mm);
Montáž: výroba značky nejvyššího ponoru; vyměření umístění značky nejvyššího ponoru; přivaření značky nejvyššího ponoru na obšívku plavidla;
Zkoušky:  kontrola umístění, kontrola přivaření.</t>
  </si>
  <si>
    <t>10.5.2</t>
  </si>
  <si>
    <t>Úprava dle ES TRIN čl. 4.03</t>
  </si>
  <si>
    <t>Dodávka:  průchodky, prostupy, zalévací hmota;
Montáž: montáž průchodek a prostupů, zalití prostupů hmotou;
Zkoušky:  kontrola montáže.</t>
  </si>
  <si>
    <t>10.5.3</t>
  </si>
  <si>
    <t>Úprava dle ES TRIN čl. 7.02, odst. 6</t>
  </si>
  <si>
    <t>Dodávka:  na rozměr nařezaná bezpečnostní skla do oken a dveří kormidelny příslušné tloušťky (cca 12 m2), těsnící materiál;
Montáž: montáž bezpečnostních skel do oken a dveří kormidelny, jejich utěsnění;
Zkoušky:  kontrola montáže, kontrola těsnosti skel oken a dveří.</t>
  </si>
  <si>
    <t>10.5.4</t>
  </si>
  <si>
    <t>Úprava dle ES TRIN čl. 7.12, odst. 7</t>
  </si>
  <si>
    <t>Dodávka:  díly odnímatelného zábradlí typu CD podle normy ČSN EN 711:2017 (sloupky – bezešvá ocelová trubka TRKR 42,4x2,6 mm, toulec – bezešvá ocelová trubka TRKR 51x4,0 mm;  článkový řetěz 6,3 dle normy ISO 1835; materiál pro zajištění zábradlí proti neúmyslnému zvednutí;
Montáž: výroba jednotlivých odnímatelného zábradlí typu CD podle normy ČSN EN 711:2017; přivaření toulců zábradlí k palubě plavidla; sestavení zábradlí; povrchová úprava zábradlí;
Zkoušky:  kontrola přivaření, kontrola montáže, kontrola montáže a demontáže zábradlí.</t>
  </si>
  <si>
    <t>10.5.5</t>
  </si>
  <si>
    <t>Úprava dle ES TRIN čl. 8.05, odst. 6</t>
  </si>
  <si>
    <t>Dodávka:  bezešvá ocelová trubka TRKR89x3,6 mm; trubkové oblouky; špalíkové příruby; příruby; ventily.
Montáž: výroba propojovacího potrubí mezi zadní a bočními palivovými nádržemi.
Zkoušky:  kontrola montáže, kontrola svarů, kontrola těsnosti.</t>
  </si>
  <si>
    <t>11.</t>
  </si>
  <si>
    <t>Dokončovací práce a spuštění plavidla na vodu</t>
  </si>
  <si>
    <t>11</t>
  </si>
  <si>
    <t>Montáž: zpětná montáž zadních kotev a řetězů, odblokování přední kotvy.  Zapojení elektroinstalace, kontrola provozních náplní. Odstranění schodů (žebříků) pro přístup na palubu. Spuštění plavidla na vodu pomocí lodního výtahu nebo jiného vhodného zdvihacího zařízení. Likvidace odpadů.
Zkoušky:  funkční zkouška pohonného a kormidelního zařízení na vodě.</t>
  </si>
  <si>
    <t>12.</t>
  </si>
  <si>
    <t>Kontrolní zkoušky</t>
  </si>
  <si>
    <r>
      <t xml:space="preserve">Oprava plavidla musí probíhat pod dohledem inspekční organizace, stejně tak i funkční a plavební zkoušky. </t>
    </r>
    <r>
      <rPr>
        <b/>
        <sz val="8"/>
        <rFont val="Verdana"/>
        <family val="2"/>
      </rPr>
      <t>Činnost inspekční organizace objednává a hradí zhotovitel.</t>
    </r>
    <r>
      <rPr>
        <sz val="8"/>
        <rFont val="Verdana"/>
        <family val="2"/>
      </rPr>
      <t xml:space="preserve">
Kvalita provedení opravy a vlastnosti plavidla po jejím provedení je zkoušena v několika fázích. Veškeré zkoušky a jejich vyhodnocení dle platné legislativy (zejména Vyhláška MD 223/1995 Sb. v platném znění a ES TRIN). Zkoušky organizuje a veškeré náklady hradí zhotovitel. 
U zkoušek musí být přítomen inspektor inspekční organizace. Zkoušky budou probíhat podle programu schválené inspekční organizací. Ze zkoušek se zpracuje protokol o průběhu měření a vyhodnocení, který potvrzuje inspektor inspekční organizace.</t>
    </r>
  </si>
  <si>
    <t>12.1</t>
  </si>
  <si>
    <t>Kontrola ve výrobě</t>
  </si>
  <si>
    <t>Nově vyráběné díly a skupiny podléhají výstupní kontrole zhotovitele ve výrobě. Kontroluje se jakost materiálu a shoda provedení se schválenou prováděcí dokumentací, u skupin i jejich bezchybná dílčí montáž. Výsledek kontroly je zapsán ve stavebním deníku.
Všechna měření jsou zaznamenávaná do příslušných protokolů.</t>
  </si>
  <si>
    <t>12.2</t>
  </si>
  <si>
    <t>Dílčí kontrola při montáži na plavidlo</t>
  </si>
  <si>
    <t>Při namontování na plavidlo se kontrolují a odstraňují případné vzájemné kolize s jinými skupinami, kontroluje se bezpečné upevnění a dotažení šroubových spojů. U systémů se kontroluje těsnost. Důležitá je především kontrola montáže skupin a dílů, které po spuštění plavidla na vodu již nebudou přístupné (vrtule, ucpávky, kluzná ložiska). 
Všechna měření jsou zaznamenávaná do příslušných protokolů.</t>
  </si>
  <si>
    <t>12.3</t>
  </si>
  <si>
    <t>Funkční zkoušky</t>
  </si>
  <si>
    <t xml:space="preserve">Zkoušky funkční se provádějí za účelem kontroly:
.1 zhotovení a montáže mechanismů, elektrického vybavení, zařízení, soustav a ostatních vybavení, jejich odzkoušení v činnosti a rovněž souladu jejich parametrů s požadavky technické dokumentace;
.2 připravenost lodě, jejich hlavních a pomocných mechanismů, soustav a vybavení k provedení plavebních zkoušek;
.3 zkoušek mechanismů, soustav a zařízení, u nichž se nevyžaduje provedení plavebních zkoušek;
.4 provedení elektro revize a UTZ elektro plavidla.
Dozorované objekty (mechanismy, zařízení, elektrická výzbroj a soustavy), pro jejichž zkoušky nejsou vyžadovány plavební režimy, nutno kontrolovat a zkoušet plně v rámci funkčních zkoušek.
Po spuštění plavidla na vodu je možno po kontrole souososti hřídelového vedení a pohonné jednotky, těsnosti ucpávek, kontrole těsnosti a dolití všech provozních kapalin a odvzdušnění systémů provést zkoušky všech opravovaných soustav při běžících hlavních motorech. Kontroluje se především těsnost soustav, teploty ucpávek a ložisek a ovládání motorů a převodovek a chod generátorů při zátěži spotřebiči lodní sítě. </t>
  </si>
  <si>
    <t>12.4</t>
  </si>
  <si>
    <t>Plavební zkoušky</t>
  </si>
  <si>
    <t>Plavební zkoušky se provádějí s cílem:
.1 kontroly základních parametrů hlavního lodního energetického zařízení;
.2 kontroly jeho funkce při manévrování při plavbě a prověrky reverzních vlastností;
.3 kontroly provozuschopnosti hlavního lodního energetického zařízení v podmínkám blízkých provozním;
Po úspěšném dokončení funkčních zkoušek a odstranění případných připomínek jak inspekční organizace, tak investora, je možno provést plavební zkoušky plavidla podle schváleného programu zkoušek.  Kromě kontroly chodu všech mechanismů se kontroluje při různých režimech plavby teplota pružných spojek, teploty a tlaky náplní. Plavební zkoušky jsou prováděny ve spolupráci s objednatelem (zajištění posádky plavidla, …).</t>
  </si>
  <si>
    <t>SO 02 - Oprava elektroinstalace</t>
  </si>
  <si>
    <t>1</t>
  </si>
  <si>
    <t>Automatický záskok generátorů</t>
  </si>
  <si>
    <r>
      <rPr>
        <b/>
        <sz val="9"/>
        <color theme="1"/>
        <rFont val="Verdana"/>
        <family val="2"/>
        <charset val="238"/>
      </rPr>
      <t>Položka je popsána v příloze</t>
    </r>
    <r>
      <rPr>
        <sz val="9"/>
        <color theme="1"/>
        <rFont val="Verdana"/>
        <family val="2"/>
        <charset val="238"/>
      </rPr>
      <t xml:space="preserve"> XX dokumentace elektro, v dokumentu Technická zpráva - automatický záskok generátorů.
</t>
    </r>
    <r>
      <rPr>
        <i/>
        <sz val="9"/>
        <color theme="1"/>
        <rFont val="Verdana"/>
        <family val="2"/>
        <charset val="238"/>
      </rPr>
      <t>Položka na "Výkon a Funkci" (VF). Tuto položku zadavatel zadává podle §92 odstavce 2 ZZVZ.</t>
    </r>
  </si>
  <si>
    <t>2</t>
  </si>
  <si>
    <t>Oprava pantografu</t>
  </si>
  <si>
    <r>
      <rPr>
        <b/>
        <sz val="9"/>
        <color theme="1"/>
        <rFont val="Verdana"/>
        <family val="2"/>
        <charset val="238"/>
      </rPr>
      <t>Položka je popsána v příloze</t>
    </r>
    <r>
      <rPr>
        <sz val="9"/>
        <color theme="1"/>
        <rFont val="Verdana"/>
        <family val="2"/>
        <charset val="238"/>
      </rPr>
      <t xml:space="preserve"> XX dokumentace elektro, v dokumentu Technický popis - výměna přívodů do kormidelny lodi.
</t>
    </r>
    <r>
      <rPr>
        <i/>
        <sz val="9"/>
        <color theme="1"/>
        <rFont val="Verdana"/>
        <family val="2"/>
        <charset val="238"/>
      </rPr>
      <t>Položka na "Výkon a Funkci" (VF). Tuto položku zadavatel zadává podle §92 odstavce 2 ZZVZ.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</si>
</sst>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Kč&quot;"/>
  </numFmts>
  <fonts count="77" x14ac:knownFonts="1">
    <font>
      <sz val="11"/>
      <color theme="1"/>
      <name val="Calibri"/>
      <family val="2"/>
      <charset val="238"/>
      <scheme val="minor"/>
    </font>
    <font>
      <sz val="11"/>
      <color theme="1"/>
      <name val="Verdana"/>
      <family val="2"/>
      <charset val="238"/>
    </font>
    <font>
      <b/>
      <sz val="11"/>
      <color theme="1"/>
      <name val="Verdana"/>
      <family val="2"/>
      <charset val="238"/>
    </font>
    <font>
      <b/>
      <sz val="14"/>
      <color theme="1"/>
      <name val="Verdana"/>
      <family val="2"/>
      <charset val="238"/>
    </font>
    <font>
      <sz val="8"/>
      <color theme="1"/>
      <name val="Verdana"/>
      <family val="2"/>
      <charset val="238"/>
    </font>
    <font>
      <sz val="10"/>
      <color theme="1"/>
      <name val="Verdana"/>
      <family val="2"/>
      <charset val="238"/>
    </font>
    <font>
      <sz val="10"/>
      <name val="Verdana"/>
      <family val="2"/>
      <charset val="238"/>
    </font>
    <font>
      <sz val="9"/>
      <color theme="1"/>
      <name val="Verdana"/>
      <family val="2"/>
      <charset val="238"/>
    </font>
    <font>
      <sz val="11"/>
      <color rgb="FFFF0000"/>
      <name val="Verdana"/>
      <family val="2"/>
      <charset val="238"/>
    </font>
    <font>
      <sz val="11"/>
      <name val="Verdana"/>
      <family val="2"/>
      <charset val="238"/>
    </font>
    <font>
      <b/>
      <sz val="11"/>
      <name val="Verdana"/>
      <family val="2"/>
      <charset val="238"/>
    </font>
    <font>
      <sz val="8"/>
      <name val="Verdana"/>
      <family val="2"/>
      <charset val="238"/>
    </font>
    <font>
      <b/>
      <i/>
      <sz val="10"/>
      <name val="Verdana"/>
      <family val="2"/>
      <charset val="238"/>
    </font>
    <font>
      <b/>
      <sz val="10"/>
      <name val="Verdana"/>
      <family val="2"/>
      <charset val="238"/>
    </font>
    <font>
      <b/>
      <sz val="8"/>
      <name val="Verdana"/>
      <family val="2"/>
      <charset val="238"/>
    </font>
    <font>
      <b/>
      <sz val="10"/>
      <color theme="1"/>
      <name val="Verdana"/>
      <family val="2"/>
      <charset val="238"/>
    </font>
    <font>
      <sz val="9"/>
      <name val="Verdana"/>
      <family val="2"/>
      <charset val="238"/>
    </font>
    <font>
      <b/>
      <sz val="10"/>
      <color theme="1"/>
      <name val="Verdana"/>
      <family val="2"/>
    </font>
    <font>
      <vertAlign val="superscript"/>
      <sz val="8"/>
      <name val="Verdana"/>
      <family val="2"/>
    </font>
    <font>
      <sz val="10"/>
      <color theme="1"/>
      <name val="Verdana"/>
      <family val="2"/>
    </font>
    <font>
      <sz val="10"/>
      <name val="Verdana"/>
      <family val="2"/>
    </font>
    <font>
      <sz val="8"/>
      <name val="Verdana"/>
      <family val="2"/>
    </font>
    <font>
      <b/>
      <sz val="9"/>
      <name val="Verdana"/>
      <family val="2"/>
      <charset val="238"/>
    </font>
    <font>
      <sz val="9"/>
      <name val="Verdana"/>
      <family val="2"/>
    </font>
    <font>
      <sz val="9"/>
      <color theme="1"/>
      <name val="Verdana"/>
      <family val="2"/>
    </font>
    <font>
      <b/>
      <sz val="12"/>
      <color theme="1"/>
      <name val="Verdana"/>
      <family val="2"/>
      <charset val="238"/>
    </font>
    <font>
      <sz val="8"/>
      <color theme="1"/>
      <name val="Verdana"/>
      <family val="2"/>
    </font>
    <font>
      <b/>
      <sz val="8"/>
      <name val="Verdana"/>
      <family val="2"/>
    </font>
    <font>
      <sz val="11"/>
      <color theme="1"/>
      <name val="Calibri"/>
      <family val="2"/>
      <charset val="238"/>
      <scheme val="minor"/>
    </font>
    <font>
      <sz val="14"/>
      <color theme="1"/>
      <name val="Verdana"/>
      <family val="2"/>
      <charset val="238"/>
    </font>
    <font>
      <b/>
      <sz val="11"/>
      <color theme="1"/>
      <name val="Verdana"/>
    </font>
    <font>
      <b/>
      <sz val="20"/>
      <color theme="1"/>
      <name val="Verdana"/>
    </font>
    <font>
      <b/>
      <sz val="12"/>
      <name val="Verdana"/>
    </font>
    <font>
      <sz val="11"/>
      <color theme="1"/>
      <name val="Verdana"/>
    </font>
    <font>
      <sz val="12"/>
      <name val="Verdana"/>
    </font>
    <font>
      <sz val="11"/>
      <name val="Verdana"/>
    </font>
    <font>
      <i/>
      <sz val="11"/>
      <color rgb="FF000000"/>
      <name val="Verdana"/>
    </font>
    <font>
      <b/>
      <sz val="18"/>
      <color theme="1"/>
      <name val="Verdana"/>
      <family val="2"/>
      <charset val="238"/>
    </font>
    <font>
      <b/>
      <sz val="18"/>
      <color theme="1"/>
      <name val="Verdana"/>
    </font>
    <font>
      <sz val="8"/>
      <color theme="1"/>
      <name val="Verdana"/>
    </font>
    <font>
      <b/>
      <sz val="12"/>
      <color theme="1"/>
      <name val="Verdana"/>
    </font>
    <font>
      <b/>
      <sz val="10"/>
      <color theme="1"/>
      <name val="Verdana"/>
    </font>
    <font>
      <sz val="10"/>
      <name val="Verdana"/>
    </font>
    <font>
      <sz val="9"/>
      <name val="Verdana"/>
    </font>
    <font>
      <sz val="8"/>
      <name val="Verdana"/>
    </font>
    <font>
      <b/>
      <sz val="8"/>
      <name val="Verdana"/>
    </font>
    <font>
      <b/>
      <sz val="9"/>
      <color theme="1"/>
      <name val="Verdana"/>
      <family val="2"/>
      <charset val="238"/>
    </font>
    <font>
      <i/>
      <sz val="9"/>
      <color theme="1"/>
      <name val="Verdana"/>
      <family val="2"/>
      <charset val="238"/>
    </font>
    <font>
      <b/>
      <sz val="14"/>
      <color rgb="FFC00000"/>
      <name val="Calibri"/>
      <family val="2"/>
      <charset val="238"/>
      <scheme val="minor"/>
    </font>
    <font>
      <b/>
      <sz val="14"/>
      <color theme="1"/>
      <name val="Calibri"/>
      <family val="2"/>
      <charset val="238"/>
      <scheme val="minor"/>
    </font>
    <font>
      <b/>
      <sz val="14"/>
      <color rgb="FFFF0000"/>
      <name val="Verdana"/>
      <family val="2"/>
      <charset val="238"/>
    </font>
    <font>
      <b/>
      <sz val="14"/>
      <color theme="4"/>
      <name val="Verdana"/>
      <family val="2"/>
      <charset val="238"/>
    </font>
    <font>
      <sz val="12"/>
      <color theme="1"/>
      <name val="Verdana"/>
      <family val="2"/>
      <charset val="238"/>
    </font>
    <font>
      <sz val="11"/>
      <color rgb="FFC00000"/>
      <name val="Verdana"/>
      <family val="2"/>
      <charset val="238"/>
    </font>
    <font>
      <i/>
      <sz val="8"/>
      <name val="Verdana"/>
      <family val="2"/>
      <charset val="238"/>
    </font>
    <font>
      <b/>
      <sz val="14"/>
      <color rgb="FF00B050"/>
      <name val="Verdana"/>
      <family val="2"/>
      <charset val="238"/>
    </font>
    <font>
      <b/>
      <sz val="12"/>
      <color theme="4"/>
      <name val="Verdana"/>
      <family val="2"/>
      <charset val="238"/>
    </font>
    <font>
      <b/>
      <sz val="12"/>
      <color rgb="FF00B050"/>
      <name val="Verdana"/>
      <family val="2"/>
      <charset val="238"/>
    </font>
    <font>
      <b/>
      <sz val="16"/>
      <name val="Verdana"/>
      <family val="2"/>
      <charset val="238"/>
    </font>
    <font>
      <sz val="9"/>
      <color rgb="FF000000"/>
      <name val="Verdana"/>
    </font>
    <font>
      <sz val="8"/>
      <color rgb="FF000000"/>
      <name val="Verdana"/>
    </font>
    <font>
      <b/>
      <sz val="12"/>
      <color rgb="FF000000"/>
      <name val="Verdana"/>
    </font>
    <font>
      <vertAlign val="superscript"/>
      <sz val="8"/>
      <color rgb="FF000000"/>
      <name val="Verdana"/>
    </font>
    <font>
      <vertAlign val="superscript"/>
      <sz val="10"/>
      <name val="Verdana"/>
      <family val="2"/>
      <charset val="238"/>
    </font>
    <font>
      <b/>
      <sz val="8"/>
      <color rgb="FF000000"/>
      <name val="Verdana"/>
    </font>
    <font>
      <b/>
      <i/>
      <sz val="9"/>
      <name val="Verdana"/>
    </font>
    <font>
      <b/>
      <sz val="14"/>
      <color rgb="FFC00000"/>
      <name val="Verdana"/>
    </font>
    <font>
      <b/>
      <sz val="14"/>
      <color rgb="FFC00000"/>
      <name val="Verdana"/>
      <family val="2"/>
      <charset val="238"/>
    </font>
    <font>
      <b/>
      <sz val="10"/>
      <name val="Verdana"/>
    </font>
    <font>
      <b/>
      <vertAlign val="superscript"/>
      <sz val="10"/>
      <name val="Verdana"/>
      <family val="2"/>
      <charset val="238"/>
    </font>
    <font>
      <sz val="10"/>
      <color theme="1"/>
      <name val="Verdana"/>
    </font>
    <font>
      <sz val="10"/>
      <color rgb="FF000000"/>
      <name val="Verdana"/>
    </font>
    <font>
      <b/>
      <sz val="10"/>
      <color rgb="FF000000"/>
      <name val="Verdana"/>
    </font>
    <font>
      <b/>
      <i/>
      <sz val="10"/>
      <name val="Verdana"/>
    </font>
    <font>
      <b/>
      <i/>
      <sz val="9"/>
      <color rgb="FF000000"/>
      <name val="Verdana"/>
    </font>
    <font>
      <i/>
      <sz val="9"/>
      <color rgb="FF000000"/>
      <name val="Verdana"/>
    </font>
    <font>
      <b/>
      <sz val="12"/>
      <name val="Verdana"/>
      <family val="2"/>
      <charset val="23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s>
  <cellStyleXfs count="3">
    <xf numFmtId="0" fontId="0" fillId="0" borderId="0"/>
    <xf numFmtId="9" fontId="28" fillId="0" borderId="0" applyFont="0" applyFill="0" applyBorder="0" applyAlignment="0" applyProtection="0"/>
    <xf numFmtId="0" fontId="28" fillId="0" borderId="0"/>
  </cellStyleXfs>
  <cellXfs count="206">
    <xf numFmtId="0" fontId="0" fillId="0" borderId="0" xfId="0"/>
    <xf numFmtId="3" fontId="11" fillId="0" borderId="0" xfId="0" applyNumberFormat="1" applyFont="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horizontal="left" vertical="center" wrapText="1"/>
    </xf>
    <xf numFmtId="3" fontId="4" fillId="0" borderId="0" xfId="0" applyNumberFormat="1" applyFont="1" applyAlignment="1">
      <alignment horizontal="left" vertical="center" wrapText="1"/>
    </xf>
    <xf numFmtId="0" fontId="21" fillId="0" borderId="0" xfId="0" applyFont="1" applyAlignment="1">
      <alignment horizontal="left" vertical="center" wrapText="1"/>
    </xf>
    <xf numFmtId="0" fontId="23" fillId="0" borderId="0" xfId="0" applyFont="1" applyAlignment="1">
      <alignment horizontal="left" vertical="center" wrapText="1"/>
    </xf>
    <xf numFmtId="3" fontId="26" fillId="0" borderId="0" xfId="0" applyNumberFormat="1" applyFont="1" applyAlignment="1">
      <alignment horizontal="left" vertical="center" wrapText="1"/>
    </xf>
    <xf numFmtId="0" fontId="1" fillId="0" borderId="0" xfId="0" applyFont="1" applyAlignment="1">
      <alignment vertical="center"/>
    </xf>
    <xf numFmtId="49" fontId="6" fillId="0" borderId="0" xfId="0" applyNumberFormat="1" applyFont="1" applyAlignment="1">
      <alignment horizontal="center" vertical="center"/>
    </xf>
    <xf numFmtId="0" fontId="9" fillId="0" borderId="0" xfId="0" applyFont="1" applyAlignment="1">
      <alignment vertical="center"/>
    </xf>
    <xf numFmtId="0" fontId="22" fillId="0" borderId="0" xfId="0" applyFont="1" applyAlignment="1">
      <alignment horizontal="left" vertical="center"/>
    </xf>
    <xf numFmtId="49" fontId="13" fillId="0" borderId="0" xfId="0" applyNumberFormat="1" applyFont="1" applyAlignment="1">
      <alignment horizontal="center" vertical="center"/>
    </xf>
    <xf numFmtId="0" fontId="7" fillId="0" borderId="0" xfId="0" applyFont="1" applyAlignment="1">
      <alignment horizontal="left" vertical="center" wrapText="1"/>
    </xf>
    <xf numFmtId="0" fontId="16" fillId="0" borderId="0" xfId="0" applyFont="1" applyAlignment="1">
      <alignment horizontal="left" vertical="center" wrapText="1"/>
    </xf>
    <xf numFmtId="0" fontId="22" fillId="0" borderId="0" xfId="0" applyFont="1" applyAlignment="1">
      <alignment horizontal="left" vertical="center" wrapText="1"/>
    </xf>
    <xf numFmtId="0" fontId="2" fillId="0" borderId="0" xfId="0" applyFont="1" applyAlignment="1">
      <alignment vertical="center"/>
    </xf>
    <xf numFmtId="49" fontId="20" fillId="0" borderId="0" xfId="0" applyNumberFormat="1" applyFont="1" applyAlignment="1">
      <alignment horizontal="center" vertical="center"/>
    </xf>
    <xf numFmtId="49" fontId="19" fillId="0" borderId="0" xfId="0" applyNumberFormat="1" applyFont="1" applyAlignment="1">
      <alignment vertical="center"/>
    </xf>
    <xf numFmtId="49" fontId="19" fillId="0" borderId="0" xfId="0" applyNumberFormat="1" applyFont="1" applyAlignment="1">
      <alignment horizontal="left" vertical="center"/>
    </xf>
    <xf numFmtId="0" fontId="24" fillId="0" borderId="0" xfId="0" applyFont="1" applyAlignment="1">
      <alignment vertical="center" wrapText="1"/>
    </xf>
    <xf numFmtId="0" fontId="17" fillId="0" borderId="0" xfId="0" applyFont="1" applyAlignment="1">
      <alignment vertical="center"/>
    </xf>
    <xf numFmtId="49" fontId="5" fillId="0" borderId="0" xfId="0" applyNumberFormat="1" applyFont="1" applyAlignment="1">
      <alignment horizontal="center" vertical="center"/>
    </xf>
    <xf numFmtId="0" fontId="8" fillId="0" borderId="0" xfId="0" applyFont="1" applyAlignment="1">
      <alignment vertical="center"/>
    </xf>
    <xf numFmtId="0" fontId="30" fillId="0" borderId="0" xfId="0" applyFont="1"/>
    <xf numFmtId="0" fontId="31" fillId="0" borderId="0" xfId="0" applyFont="1" applyAlignment="1">
      <alignment horizontal="left" vertical="center"/>
    </xf>
    <xf numFmtId="0" fontId="30" fillId="0" borderId="0" xfId="0" applyFont="1" applyAlignment="1">
      <alignment horizontal="left" vertical="center"/>
    </xf>
    <xf numFmtId="0" fontId="30" fillId="3" borderId="1" xfId="0" applyFont="1" applyFill="1" applyBorder="1" applyAlignment="1">
      <alignment horizontal="center" vertical="center"/>
    </xf>
    <xf numFmtId="0" fontId="30" fillId="3" borderId="2" xfId="0" applyFont="1" applyFill="1" applyBorder="1" applyAlignment="1">
      <alignment horizontal="center" vertical="center"/>
    </xf>
    <xf numFmtId="0" fontId="32" fillId="0" borderId="0" xfId="0" applyFont="1" applyAlignment="1">
      <alignment horizontal="left" vertical="center"/>
    </xf>
    <xf numFmtId="0" fontId="33" fillId="0" borderId="0" xfId="0" applyFont="1"/>
    <xf numFmtId="0" fontId="33" fillId="0" borderId="0" xfId="0" applyFont="1" applyAlignment="1">
      <alignment vertical="center"/>
    </xf>
    <xf numFmtId="0" fontId="35" fillId="0" borderId="0" xfId="0" applyFont="1" applyAlignment="1">
      <alignment vertical="center"/>
    </xf>
    <xf numFmtId="4" fontId="5" fillId="0" borderId="0" xfId="0" applyNumberFormat="1" applyFont="1" applyAlignment="1">
      <alignment vertical="center"/>
    </xf>
    <xf numFmtId="0" fontId="3" fillId="0" borderId="0" xfId="0" applyFont="1"/>
    <xf numFmtId="0" fontId="3" fillId="0" borderId="0" xfId="0" applyFont="1" applyAlignment="1">
      <alignment horizontal="left" vertical="center"/>
    </xf>
    <xf numFmtId="4" fontId="12" fillId="0" borderId="0" xfId="0" applyNumberFormat="1" applyFont="1" applyAlignment="1">
      <alignment horizontal="center" vertical="center" wrapText="1"/>
    </xf>
    <xf numFmtId="0" fontId="38" fillId="0" borderId="0" xfId="0" applyFont="1" applyAlignment="1">
      <alignment vertical="center"/>
    </xf>
    <xf numFmtId="0" fontId="37" fillId="0" borderId="0" xfId="0" applyFont="1" applyAlignment="1">
      <alignment vertical="center"/>
    </xf>
    <xf numFmtId="0" fontId="3" fillId="0" borderId="0" xfId="0" applyFont="1" applyAlignment="1">
      <alignment vertical="center"/>
    </xf>
    <xf numFmtId="3" fontId="39" fillId="0" borderId="0" xfId="0" applyNumberFormat="1" applyFont="1" applyAlignment="1">
      <alignment horizontal="left" vertical="center" wrapText="1"/>
    </xf>
    <xf numFmtId="3" fontId="44" fillId="0" borderId="0" xfId="0" applyNumberFormat="1" applyFont="1" applyAlignment="1">
      <alignment horizontal="left" vertical="center" wrapText="1"/>
    </xf>
    <xf numFmtId="4" fontId="6" fillId="0" borderId="0" xfId="0" applyNumberFormat="1" applyFont="1" applyAlignment="1">
      <alignment horizontal="center" vertical="center"/>
    </xf>
    <xf numFmtId="49" fontId="6" fillId="0" borderId="0" xfId="0" applyNumberFormat="1" applyFont="1" applyAlignment="1">
      <alignment vertical="center"/>
    </xf>
    <xf numFmtId="4" fontId="5" fillId="0" borderId="0" xfId="0" applyNumberFormat="1" applyFont="1" applyAlignment="1">
      <alignment horizontal="center" vertical="center"/>
    </xf>
    <xf numFmtId="0" fontId="7" fillId="0" borderId="0" xfId="0" applyFont="1" applyAlignment="1">
      <alignment vertical="top" wrapText="1"/>
    </xf>
    <xf numFmtId="0" fontId="1" fillId="0" borderId="0" xfId="0" applyFont="1" applyAlignment="1">
      <alignment horizontal="center" vertical="center"/>
    </xf>
    <xf numFmtId="0" fontId="12" fillId="0" borderId="0" xfId="0" applyFont="1" applyAlignment="1">
      <alignment horizontal="center" vertical="center" wrapText="1"/>
    </xf>
    <xf numFmtId="3" fontId="12" fillId="0" borderId="0" xfId="0" applyNumberFormat="1" applyFont="1" applyAlignment="1">
      <alignment horizontal="center" vertical="center" wrapText="1"/>
    </xf>
    <xf numFmtId="0" fontId="48" fillId="0" borderId="0" xfId="2" applyFont="1" applyAlignment="1">
      <alignment horizontal="center" vertical="center"/>
    </xf>
    <xf numFmtId="0" fontId="49" fillId="0" borderId="0" xfId="0" applyFont="1"/>
    <xf numFmtId="49" fontId="1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2" fillId="0" borderId="1" xfId="0" applyFont="1" applyBorder="1" applyAlignment="1">
      <alignment horizontal="center" vertical="center"/>
    </xf>
    <xf numFmtId="0" fontId="13" fillId="0" borderId="1" xfId="0" applyFont="1" applyBorder="1" applyAlignment="1">
      <alignment horizontal="center" vertical="center" wrapText="1"/>
    </xf>
    <xf numFmtId="164" fontId="13" fillId="0" borderId="1" xfId="0" applyNumberFormat="1" applyFont="1" applyBorder="1" applyAlignment="1">
      <alignment horizontal="right" vertical="center"/>
    </xf>
    <xf numFmtId="0" fontId="50" fillId="0" borderId="0" xfId="0" applyFont="1" applyAlignment="1">
      <alignment horizontal="left" vertical="center" indent="1"/>
    </xf>
    <xf numFmtId="164" fontId="50" fillId="0" borderId="0" xfId="0" applyNumberFormat="1" applyFont="1" applyAlignment="1">
      <alignment horizontal="center" vertical="center"/>
    </xf>
    <xf numFmtId="0" fontId="50" fillId="0" borderId="0" xfId="0" applyFont="1"/>
    <xf numFmtId="0" fontId="51" fillId="0" borderId="0" xfId="0" applyFont="1" applyAlignment="1">
      <alignment horizontal="left" vertical="center" indent="1"/>
    </xf>
    <xf numFmtId="164" fontId="51" fillId="0" borderId="0" xfId="0" applyNumberFormat="1" applyFont="1" applyAlignment="1">
      <alignment horizontal="right" vertical="center"/>
    </xf>
    <xf numFmtId="0" fontId="51" fillId="0" borderId="0" xfId="0" applyFont="1" applyAlignment="1">
      <alignment horizontal="right"/>
    </xf>
    <xf numFmtId="0" fontId="2" fillId="0" borderId="0" xfId="0" applyFont="1" applyAlignment="1">
      <alignment horizontal="left" vertical="center"/>
    </xf>
    <xf numFmtId="0" fontId="2" fillId="0" borderId="0" xfId="0" applyFont="1"/>
    <xf numFmtId="0" fontId="1" fillId="0" borderId="0" xfId="0" applyFont="1"/>
    <xf numFmtId="0" fontId="13" fillId="0" borderId="0" xfId="0" applyFont="1" applyAlignment="1">
      <alignment horizontal="right" vertical="center"/>
    </xf>
    <xf numFmtId="0" fontId="2" fillId="0" borderId="0" xfId="0" applyFont="1" applyAlignment="1">
      <alignment horizontal="right"/>
    </xf>
    <xf numFmtId="0" fontId="1" fillId="0" borderId="0" xfId="0" applyFont="1" applyAlignment="1">
      <alignment horizontal="left"/>
    </xf>
    <xf numFmtId="49" fontId="1" fillId="0" borderId="0" xfId="0" applyNumberFormat="1" applyFont="1" applyAlignment="1">
      <alignment horizontal="left"/>
    </xf>
    <xf numFmtId="0" fontId="33" fillId="0" borderId="0" xfId="0" applyFont="1" applyAlignment="1">
      <alignment horizontal="left"/>
    </xf>
    <xf numFmtId="49" fontId="33" fillId="0" borderId="0" xfId="0" applyNumberFormat="1" applyFont="1" applyAlignment="1">
      <alignment horizontal="left"/>
    </xf>
    <xf numFmtId="0" fontId="25" fillId="0" borderId="0" xfId="0" applyFont="1" applyAlignment="1">
      <alignment vertical="center"/>
    </xf>
    <xf numFmtId="0" fontId="52" fillId="0" borderId="0" xfId="0" applyFont="1" applyAlignment="1">
      <alignment vertical="center"/>
    </xf>
    <xf numFmtId="0" fontId="10" fillId="0" borderId="0" xfId="0" applyFont="1" applyAlignment="1">
      <alignment horizontal="right" vertical="center"/>
    </xf>
    <xf numFmtId="0" fontId="9" fillId="0" borderId="0" xfId="0" applyFont="1" applyAlignment="1">
      <alignment horizontal="left" vertical="center"/>
    </xf>
    <xf numFmtId="14" fontId="32" fillId="2" borderId="0" xfId="0" applyNumberFormat="1" applyFont="1" applyFill="1" applyAlignment="1" applyProtection="1">
      <alignment vertical="center"/>
      <protection locked="0"/>
    </xf>
    <xf numFmtId="0" fontId="32" fillId="0" borderId="0" xfId="0" applyFont="1" applyAlignment="1" applyProtection="1">
      <alignment vertical="center"/>
      <protection locked="0"/>
    </xf>
    <xf numFmtId="0" fontId="32" fillId="0" borderId="0" xfId="0" applyFont="1" applyAlignment="1" applyProtection="1">
      <alignment horizontal="left" vertical="center"/>
      <protection locked="0"/>
    </xf>
    <xf numFmtId="14" fontId="32" fillId="0" borderId="0" xfId="0" applyNumberFormat="1" applyFont="1" applyAlignment="1" applyProtection="1">
      <alignment vertical="center"/>
      <protection locked="0"/>
    </xf>
    <xf numFmtId="1" fontId="53" fillId="0" borderId="1" xfId="0" applyNumberFormat="1" applyFont="1" applyBorder="1" applyAlignment="1">
      <alignment horizontal="center" vertical="center"/>
    </xf>
    <xf numFmtId="0" fontId="53" fillId="0" borderId="1" xfId="0" applyFont="1" applyBorder="1" applyAlignment="1">
      <alignment horizontal="left" vertical="center"/>
    </xf>
    <xf numFmtId="164" fontId="53" fillId="0" borderId="1" xfId="0" applyNumberFormat="1" applyFont="1" applyBorder="1" applyAlignment="1">
      <alignment horizontal="center" vertical="center"/>
    </xf>
    <xf numFmtId="9" fontId="53" fillId="0" borderId="1" xfId="0" applyNumberFormat="1" applyFont="1" applyBorder="1" applyAlignment="1">
      <alignment horizontal="center" vertical="center"/>
    </xf>
    <xf numFmtId="0" fontId="2" fillId="0" borderId="0" xfId="0" applyFont="1" applyAlignment="1">
      <alignment horizontal="center" vertical="center"/>
    </xf>
    <xf numFmtId="164" fontId="13" fillId="0" borderId="0" xfId="0" applyNumberFormat="1" applyFont="1" applyAlignment="1">
      <alignment horizontal="right" vertical="center"/>
    </xf>
    <xf numFmtId="4" fontId="34" fillId="0" borderId="0" xfId="0" applyNumberFormat="1" applyFont="1" applyAlignment="1">
      <alignment vertical="center"/>
    </xf>
    <xf numFmtId="0" fontId="13" fillId="3" borderId="0" xfId="0" applyFont="1" applyFill="1" applyAlignment="1">
      <alignment horizontal="center" vertical="center" wrapText="1"/>
    </xf>
    <xf numFmtId="0" fontId="15" fillId="3" borderId="0" xfId="0" applyFont="1" applyFill="1" applyAlignment="1">
      <alignment horizontal="center" vertical="center"/>
    </xf>
    <xf numFmtId="9" fontId="54" fillId="0" borderId="0" xfId="1" applyFont="1" applyFill="1" applyBorder="1" applyAlignment="1" applyProtection="1">
      <alignment horizontal="center" vertical="center" wrapText="1"/>
    </xf>
    <xf numFmtId="43" fontId="13" fillId="0" borderId="1" xfId="0" applyNumberFormat="1" applyFont="1" applyBorder="1" applyAlignment="1">
      <alignment vertical="center"/>
    </xf>
    <xf numFmtId="164" fontId="2" fillId="0" borderId="1" xfId="0" applyNumberFormat="1" applyFont="1" applyBorder="1" applyAlignment="1">
      <alignment horizontal="right" vertical="center"/>
    </xf>
    <xf numFmtId="0" fontId="55" fillId="0" borderId="0" xfId="0" applyFont="1" applyAlignment="1">
      <alignment vertical="center"/>
    </xf>
    <xf numFmtId="0" fontId="11" fillId="0" borderId="0" xfId="0" applyFont="1" applyAlignment="1">
      <alignment horizontal="center" vertical="center" wrapText="1"/>
    </xf>
    <xf numFmtId="0" fontId="55" fillId="0" borderId="0" xfId="0" applyFont="1" applyAlignment="1">
      <alignment horizontal="left" vertical="center"/>
    </xf>
    <xf numFmtId="164" fontId="55" fillId="0" borderId="0" xfId="0" applyNumberFormat="1" applyFont="1" applyAlignment="1">
      <alignment horizontal="right" vertical="center"/>
    </xf>
    <xf numFmtId="164" fontId="13" fillId="3" borderId="0" xfId="0" applyNumberFormat="1" applyFont="1" applyFill="1" applyAlignment="1">
      <alignment horizontal="center" vertical="center"/>
    </xf>
    <xf numFmtId="164" fontId="6" fillId="0" borderId="0" xfId="0" applyNumberFormat="1" applyFont="1" applyAlignment="1" applyProtection="1">
      <alignment horizontal="right" vertical="center"/>
      <protection locked="0"/>
    </xf>
    <xf numFmtId="0" fontId="56" fillId="0" borderId="1" xfId="0" applyFont="1" applyBorder="1" applyAlignment="1">
      <alignment vertical="center"/>
    </xf>
    <xf numFmtId="0" fontId="52" fillId="0" borderId="0" xfId="0" applyFont="1"/>
    <xf numFmtId="0" fontId="29" fillId="0" borderId="0" xfId="0" applyFont="1"/>
    <xf numFmtId="164" fontId="51" fillId="0" borderId="1" xfId="0" applyNumberFormat="1" applyFont="1" applyBorder="1" applyAlignment="1">
      <alignment vertical="center"/>
    </xf>
    <xf numFmtId="0" fontId="57" fillId="0" borderId="1" xfId="0" applyFont="1" applyBorder="1" applyAlignment="1">
      <alignment vertical="center" wrapText="1"/>
    </xf>
    <xf numFmtId="164" fontId="55" fillId="0" borderId="1" xfId="0" applyNumberFormat="1" applyFont="1" applyBorder="1" applyAlignment="1">
      <alignment vertical="center"/>
    </xf>
    <xf numFmtId="0" fontId="58" fillId="0" borderId="1" xfId="0" applyFont="1" applyBorder="1" applyAlignment="1">
      <alignment vertical="center"/>
    </xf>
    <xf numFmtId="164" fontId="58" fillId="0" borderId="1" xfId="0" applyNumberFormat="1" applyFont="1" applyBorder="1" applyAlignment="1">
      <alignment vertical="center"/>
    </xf>
    <xf numFmtId="0" fontId="38" fillId="0" borderId="0" xfId="0" applyFont="1" applyAlignment="1">
      <alignment horizontal="center" vertical="center"/>
    </xf>
    <xf numFmtId="3" fontId="39" fillId="0" borderId="0" xfId="0" applyNumberFormat="1" applyFont="1" applyAlignment="1">
      <alignment horizontal="center" vertical="center" wrapText="1"/>
    </xf>
    <xf numFmtId="0" fontId="25" fillId="0" borderId="0" xfId="0" applyFont="1" applyAlignment="1">
      <alignment horizontal="center" vertical="center"/>
    </xf>
    <xf numFmtId="3" fontId="44" fillId="0" borderId="0" xfId="0" applyNumberFormat="1" applyFont="1" applyAlignment="1">
      <alignment horizontal="center" vertical="center" wrapText="1"/>
    </xf>
    <xf numFmtId="0" fontId="60" fillId="0" borderId="0" xfId="0" applyFont="1" applyAlignment="1">
      <alignment horizontal="center" vertical="center" wrapText="1"/>
    </xf>
    <xf numFmtId="0" fontId="61" fillId="0" borderId="0" xfId="0" applyFont="1" applyAlignment="1">
      <alignment horizontal="center" vertical="center" wrapText="1"/>
    </xf>
    <xf numFmtId="0" fontId="44" fillId="0" borderId="0" xfId="0" applyFont="1" applyAlignment="1">
      <alignment horizontal="center" vertical="center" wrapText="1"/>
    </xf>
    <xf numFmtId="0" fontId="40" fillId="0" borderId="0" xfId="0" applyFont="1" applyAlignment="1">
      <alignment horizontal="left" vertical="center" wrapText="1"/>
    </xf>
    <xf numFmtId="0" fontId="59" fillId="0" borderId="0" xfId="0" applyFont="1" applyAlignment="1">
      <alignment horizontal="center" vertical="center" wrapText="1"/>
    </xf>
    <xf numFmtId="0" fontId="44" fillId="0" borderId="0" xfId="0" applyFont="1" applyAlignment="1">
      <alignment horizontal="left" vertical="center" wrapText="1"/>
    </xf>
    <xf numFmtId="0" fontId="45" fillId="0" borderId="0" xfId="0" applyFont="1" applyAlignment="1">
      <alignment horizontal="left" vertical="center" wrapText="1"/>
    </xf>
    <xf numFmtId="0" fontId="43" fillId="0" borderId="0" xfId="0" applyFont="1" applyAlignment="1">
      <alignment horizontal="center" vertical="center" wrapText="1"/>
    </xf>
    <xf numFmtId="3" fontId="41" fillId="0" borderId="0" xfId="0" applyNumberFormat="1" applyFont="1" applyAlignment="1">
      <alignment horizontal="center" vertical="center"/>
    </xf>
    <xf numFmtId="49" fontId="30" fillId="0" borderId="0" xfId="2" applyNumberFormat="1" applyFont="1" applyAlignment="1" applyProtection="1">
      <alignment vertical="center" wrapText="1"/>
      <protection locked="0"/>
    </xf>
    <xf numFmtId="49" fontId="30" fillId="0" borderId="0" xfId="2" applyNumberFormat="1" applyFont="1" applyAlignment="1" applyProtection="1">
      <alignment horizontal="left" vertical="center" wrapText="1"/>
      <protection locked="0"/>
    </xf>
    <xf numFmtId="164" fontId="1" fillId="0" borderId="0" xfId="0" applyNumberFormat="1" applyFont="1" applyAlignment="1">
      <alignment vertical="center"/>
    </xf>
    <xf numFmtId="0" fontId="42" fillId="0" borderId="0" xfId="0" applyFont="1" applyAlignment="1">
      <alignment horizontal="left" vertical="center" wrapText="1"/>
    </xf>
    <xf numFmtId="3" fontId="39" fillId="0" borderId="0" xfId="0" applyNumberFormat="1" applyFont="1" applyAlignment="1">
      <alignment horizontal="left" vertical="center"/>
    </xf>
    <xf numFmtId="0" fontId="25" fillId="0" borderId="0" xfId="0" applyFont="1" applyAlignment="1">
      <alignment horizontal="left" vertical="center" wrapText="1"/>
    </xf>
    <xf numFmtId="0" fontId="60" fillId="0" borderId="0" xfId="0" applyFont="1" applyAlignment="1">
      <alignment horizontal="left" vertical="center" wrapText="1"/>
    </xf>
    <xf numFmtId="0" fontId="65" fillId="3" borderId="0" xfId="2" applyFont="1" applyFill="1" applyAlignment="1">
      <alignment horizontal="center" vertical="center" wrapText="1"/>
    </xf>
    <xf numFmtId="164" fontId="66" fillId="0" borderId="0" xfId="2" applyNumberFormat="1" applyFont="1" applyAlignment="1">
      <alignment vertical="center"/>
    </xf>
    <xf numFmtId="49" fontId="17" fillId="0" borderId="0" xfId="0" applyNumberFormat="1" applyFont="1" applyAlignment="1">
      <alignment vertical="center"/>
    </xf>
    <xf numFmtId="49" fontId="5" fillId="0" borderId="0" xfId="0" applyNumberFormat="1" applyFont="1" applyAlignment="1">
      <alignment vertical="center"/>
    </xf>
    <xf numFmtId="49" fontId="19" fillId="0" borderId="0" xfId="0" applyNumberFormat="1" applyFont="1" applyAlignment="1">
      <alignment horizontal="center" vertical="center"/>
    </xf>
    <xf numFmtId="3" fontId="5"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5" fillId="0" borderId="0" xfId="0" applyNumberFormat="1" applyFont="1" applyAlignment="1">
      <alignment vertical="center"/>
    </xf>
    <xf numFmtId="0" fontId="6" fillId="0" borderId="0" xfId="0" applyFont="1" applyAlignment="1">
      <alignment horizontal="center" vertical="center" wrapText="1"/>
    </xf>
    <xf numFmtId="164" fontId="6" fillId="0" borderId="0" xfId="0" applyNumberFormat="1" applyFont="1" applyAlignment="1">
      <alignment horizontal="righ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2" fillId="3" borderId="4" xfId="0" applyFont="1" applyFill="1" applyBorder="1" applyAlignment="1">
      <alignment horizontal="center" vertical="center"/>
    </xf>
    <xf numFmtId="164" fontId="10" fillId="3" borderId="5" xfId="0" applyNumberFormat="1" applyFont="1" applyFill="1" applyBorder="1" applyAlignment="1">
      <alignment horizontal="right" vertical="center"/>
    </xf>
    <xf numFmtId="0" fontId="10" fillId="3" borderId="4" xfId="0" applyFont="1" applyFill="1" applyBorder="1" applyAlignment="1">
      <alignment horizontal="left" vertical="center" wrapText="1"/>
    </xf>
    <xf numFmtId="49" fontId="10" fillId="0" borderId="0" xfId="0" applyNumberFormat="1"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wrapText="1"/>
    </xf>
    <xf numFmtId="164" fontId="10" fillId="0" borderId="0" xfId="0" applyNumberFormat="1" applyFont="1" applyAlignment="1">
      <alignment horizontal="right" vertical="center"/>
    </xf>
    <xf numFmtId="49" fontId="10" fillId="3" borderId="6" xfId="0" applyNumberFormat="1" applyFont="1" applyFill="1" applyBorder="1" applyAlignment="1">
      <alignment horizontal="center" vertical="center"/>
    </xf>
    <xf numFmtId="0" fontId="10" fillId="3" borderId="7" xfId="0" applyFont="1" applyFill="1" applyBorder="1" applyAlignment="1">
      <alignment horizontal="left" vertical="center" wrapText="1"/>
    </xf>
    <xf numFmtId="0" fontId="2" fillId="3" borderId="7" xfId="0" applyFont="1" applyFill="1" applyBorder="1" applyAlignment="1">
      <alignment horizontal="center" vertical="center"/>
    </xf>
    <xf numFmtId="0" fontId="10" fillId="3" borderId="7" xfId="0" applyFont="1" applyFill="1" applyBorder="1" applyAlignment="1">
      <alignment horizontal="center" vertical="center" wrapText="1"/>
    </xf>
    <xf numFmtId="164" fontId="10" fillId="3" borderId="8" xfId="0" applyNumberFormat="1" applyFont="1" applyFill="1" applyBorder="1" applyAlignment="1">
      <alignment horizontal="right" vertical="center"/>
    </xf>
    <xf numFmtId="49" fontId="13" fillId="3" borderId="9" xfId="0" applyNumberFormat="1" applyFont="1" applyFill="1" applyBorder="1" applyAlignment="1">
      <alignment horizontal="center" vertical="center"/>
    </xf>
    <xf numFmtId="0" fontId="13" fillId="3" borderId="10" xfId="0" applyFont="1" applyFill="1" applyBorder="1" applyAlignment="1">
      <alignment horizontal="left" vertical="center" wrapText="1"/>
    </xf>
    <xf numFmtId="0" fontId="2" fillId="3" borderId="10" xfId="0" applyFont="1" applyFill="1" applyBorder="1" applyAlignment="1">
      <alignment horizontal="center" vertical="center"/>
    </xf>
    <xf numFmtId="0" fontId="13" fillId="3" borderId="10" xfId="0" applyFont="1" applyFill="1" applyBorder="1" applyAlignment="1">
      <alignment horizontal="center" vertical="center" wrapText="1"/>
    </xf>
    <xf numFmtId="164" fontId="13" fillId="3" borderId="11" xfId="0" applyNumberFormat="1" applyFont="1" applyFill="1" applyBorder="1" applyAlignment="1">
      <alignment horizontal="right" vertical="center"/>
    </xf>
    <xf numFmtId="0" fontId="45" fillId="0" borderId="0" xfId="0" applyFont="1" applyAlignment="1">
      <alignment horizontal="center" vertical="center" wrapText="1"/>
    </xf>
    <xf numFmtId="49" fontId="68" fillId="0" borderId="1" xfId="0" applyNumberFormat="1" applyFont="1" applyBorder="1" applyAlignment="1">
      <alignment horizontal="center" vertical="center"/>
    </xf>
    <xf numFmtId="0" fontId="68" fillId="0" borderId="1" xfId="0" applyFont="1" applyBorder="1" applyAlignment="1">
      <alignment horizontal="left" vertical="center" wrapText="1"/>
    </xf>
    <xf numFmtId="0" fontId="68" fillId="0" borderId="1" xfId="0" applyFont="1" applyBorder="1" applyAlignment="1">
      <alignment horizontal="center" vertical="center" wrapText="1"/>
    </xf>
    <xf numFmtId="164" fontId="68" fillId="0" borderId="1" xfId="0" applyNumberFormat="1" applyFont="1" applyBorder="1" applyAlignment="1">
      <alignment horizontal="right" vertical="center"/>
    </xf>
    <xf numFmtId="49" fontId="10" fillId="3" borderId="3" xfId="0" applyNumberFormat="1" applyFont="1" applyFill="1" applyBorder="1" applyAlignment="1">
      <alignment horizontal="center" vertical="center"/>
    </xf>
    <xf numFmtId="0" fontId="10" fillId="3" borderId="4" xfId="0" applyFont="1" applyFill="1" applyBorder="1" applyAlignment="1">
      <alignment horizontal="center" vertical="center" wrapText="1"/>
    </xf>
    <xf numFmtId="49" fontId="10" fillId="3" borderId="9" xfId="0" applyNumberFormat="1" applyFont="1" applyFill="1" applyBorder="1" applyAlignment="1">
      <alignment horizontal="center" vertical="center"/>
    </xf>
    <xf numFmtId="0" fontId="10" fillId="3" borderId="10" xfId="0" applyFont="1" applyFill="1" applyBorder="1" applyAlignment="1">
      <alignment horizontal="left" vertical="center" wrapText="1"/>
    </xf>
    <xf numFmtId="0" fontId="10" fillId="3" borderId="10" xfId="0" applyFont="1" applyFill="1" applyBorder="1" applyAlignment="1">
      <alignment horizontal="center" vertical="center" wrapText="1"/>
    </xf>
    <xf numFmtId="164" fontId="10" fillId="3" borderId="11" xfId="0" applyNumberFormat="1" applyFont="1" applyFill="1" applyBorder="1" applyAlignment="1">
      <alignment horizontal="right" vertical="center"/>
    </xf>
    <xf numFmtId="0" fontId="15" fillId="3" borderId="10" xfId="0" applyFont="1" applyFill="1" applyBorder="1" applyAlignment="1">
      <alignment horizontal="center" vertical="center"/>
    </xf>
    <xf numFmtId="164" fontId="2" fillId="3" borderId="5" xfId="0" applyNumberFormat="1" applyFont="1" applyFill="1" applyBorder="1" applyAlignment="1">
      <alignment vertical="center"/>
    </xf>
    <xf numFmtId="0" fontId="15" fillId="0" borderId="1" xfId="0" applyFont="1" applyBorder="1" applyAlignment="1">
      <alignment horizontal="center" vertical="center"/>
    </xf>
    <xf numFmtId="49" fontId="13" fillId="3" borderId="12" xfId="0" applyNumberFormat="1" applyFont="1" applyFill="1" applyBorder="1" applyAlignment="1">
      <alignment horizontal="center" vertical="center"/>
    </xf>
    <xf numFmtId="0" fontId="13" fillId="3" borderId="13" xfId="0" applyFont="1" applyFill="1" applyBorder="1" applyAlignment="1">
      <alignment horizontal="left" vertical="center" wrapText="1"/>
    </xf>
    <xf numFmtId="0" fontId="15" fillId="3" borderId="13" xfId="0" applyFont="1" applyFill="1" applyBorder="1" applyAlignment="1">
      <alignment horizontal="center" vertical="center"/>
    </xf>
    <xf numFmtId="0" fontId="13" fillId="3" borderId="13" xfId="0" applyFont="1" applyFill="1" applyBorder="1" applyAlignment="1">
      <alignment horizontal="center" vertical="center" wrapText="1"/>
    </xf>
    <xf numFmtId="164" fontId="13" fillId="3" borderId="14" xfId="0" applyNumberFormat="1" applyFont="1" applyFill="1" applyBorder="1" applyAlignment="1">
      <alignment horizontal="right" vertical="center"/>
    </xf>
    <xf numFmtId="49" fontId="68" fillId="3" borderId="9" xfId="0" applyNumberFormat="1" applyFont="1" applyFill="1" applyBorder="1" applyAlignment="1">
      <alignment horizontal="center" vertical="center"/>
    </xf>
    <xf numFmtId="0" fontId="68" fillId="3" borderId="10" xfId="0" applyFont="1" applyFill="1" applyBorder="1" applyAlignment="1">
      <alignment horizontal="left" vertical="center" wrapText="1"/>
    </xf>
    <xf numFmtId="0" fontId="30" fillId="3" borderId="10" xfId="0" applyFont="1" applyFill="1" applyBorder="1" applyAlignment="1">
      <alignment horizontal="center" vertical="center"/>
    </xf>
    <xf numFmtId="0" fontId="68" fillId="3" borderId="10" xfId="0" applyFont="1" applyFill="1" applyBorder="1" applyAlignment="1">
      <alignment horizontal="center" vertical="center" wrapText="1"/>
    </xf>
    <xf numFmtId="164" fontId="68" fillId="3" borderId="11" xfId="0" applyNumberFormat="1" applyFont="1" applyFill="1" applyBorder="1" applyAlignment="1">
      <alignment horizontal="right" vertical="center"/>
    </xf>
    <xf numFmtId="0" fontId="41" fillId="0" borderId="1" xfId="0" applyFont="1" applyBorder="1" applyAlignment="1">
      <alignment horizontal="center" vertical="center"/>
    </xf>
    <xf numFmtId="0" fontId="42" fillId="0" borderId="0" xfId="0" applyFont="1" applyAlignment="1">
      <alignment horizontal="center" vertical="center" wrapText="1"/>
    </xf>
    <xf numFmtId="0" fontId="70" fillId="0" borderId="0" xfId="0" applyFont="1" applyAlignment="1">
      <alignment horizontal="center" vertical="center"/>
    </xf>
    <xf numFmtId="0" fontId="71" fillId="0" borderId="0" xfId="0" applyFont="1" applyAlignment="1">
      <alignment horizontal="center" vertical="center" wrapText="1"/>
    </xf>
    <xf numFmtId="0" fontId="72" fillId="0" borderId="0" xfId="0" applyFont="1" applyAlignment="1">
      <alignment horizontal="center" vertical="center" wrapText="1"/>
    </xf>
    <xf numFmtId="0" fontId="41" fillId="0" borderId="0" xfId="0" applyFont="1" applyAlignment="1">
      <alignment horizontal="center" vertical="center"/>
    </xf>
    <xf numFmtId="0" fontId="41" fillId="3" borderId="10" xfId="0" applyFont="1" applyFill="1" applyBorder="1" applyAlignment="1">
      <alignment horizontal="center" vertical="center"/>
    </xf>
    <xf numFmtId="4" fontId="10" fillId="0" borderId="0" xfId="0" applyNumberFormat="1" applyFont="1" applyAlignment="1">
      <alignment horizontal="right" vertical="center"/>
    </xf>
    <xf numFmtId="164" fontId="10" fillId="3" borderId="10" xfId="0" applyNumberFormat="1" applyFont="1" applyFill="1" applyBorder="1" applyAlignment="1">
      <alignment horizontal="right" vertical="center"/>
    </xf>
    <xf numFmtId="0" fontId="33" fillId="0" borderId="0" xfId="0" applyFont="1" applyAlignment="1">
      <alignment horizontal="center" vertical="center"/>
    </xf>
    <xf numFmtId="4" fontId="73" fillId="0" borderId="0" xfId="0" applyNumberFormat="1" applyFont="1" applyAlignment="1">
      <alignment horizontal="center" vertical="center" wrapText="1"/>
    </xf>
    <xf numFmtId="3" fontId="73" fillId="0" borderId="0" xfId="0" applyNumberFormat="1" applyFont="1" applyAlignment="1">
      <alignment horizontal="center" vertical="center" wrapText="1"/>
    </xf>
    <xf numFmtId="0" fontId="73" fillId="0" borderId="0" xfId="0" applyFont="1" applyAlignment="1">
      <alignment horizontal="center" vertical="center" wrapText="1"/>
    </xf>
    <xf numFmtId="49" fontId="42" fillId="0" borderId="0" xfId="0" applyNumberFormat="1" applyFont="1" applyAlignment="1">
      <alignment horizontal="center" vertical="center"/>
    </xf>
    <xf numFmtId="4" fontId="74" fillId="3" borderId="0" xfId="2" applyNumberFormat="1" applyFont="1" applyFill="1" applyAlignment="1">
      <alignment horizontal="center" vertical="center" wrapText="1"/>
    </xf>
    <xf numFmtId="164" fontId="5" fillId="0" borderId="0" xfId="0" applyNumberFormat="1" applyFont="1" applyAlignment="1">
      <alignment horizontal="right" vertical="center"/>
    </xf>
    <xf numFmtId="164" fontId="13" fillId="2" borderId="10" xfId="0" applyNumberFormat="1" applyFont="1" applyFill="1" applyBorder="1" applyAlignment="1" applyProtection="1">
      <alignment horizontal="right" vertical="center"/>
      <protection locked="0"/>
    </xf>
    <xf numFmtId="164" fontId="13" fillId="2" borderId="1" xfId="0" applyNumberFormat="1" applyFont="1" applyFill="1" applyBorder="1" applyAlignment="1" applyProtection="1">
      <alignment horizontal="right" vertical="center"/>
      <protection locked="0"/>
    </xf>
    <xf numFmtId="0" fontId="32" fillId="0" borderId="0" xfId="0" applyFont="1" applyAlignment="1">
      <alignment vertical="center"/>
    </xf>
    <xf numFmtId="0" fontId="76" fillId="2" borderId="0" xfId="0" applyFont="1" applyFill="1" applyAlignment="1" applyProtection="1">
      <alignment vertical="center"/>
      <protection locked="0"/>
    </xf>
    <xf numFmtId="0" fontId="76" fillId="2" borderId="0" xfId="0" applyFont="1" applyFill="1" applyAlignment="1" applyProtection="1">
      <alignment horizontal="left" vertical="center"/>
      <protection locked="0"/>
    </xf>
    <xf numFmtId="0" fontId="36" fillId="2" borderId="0" xfId="0" applyFont="1" applyFill="1" applyAlignment="1">
      <alignment horizontal="left" vertical="center" wrapText="1"/>
    </xf>
    <xf numFmtId="0" fontId="32" fillId="0" borderId="0" xfId="0" applyFont="1" applyAlignment="1">
      <alignment horizontal="left" vertical="center"/>
    </xf>
    <xf numFmtId="0" fontId="9" fillId="0" borderId="0" xfId="0" applyFont="1" applyAlignment="1">
      <alignment horizontal="left" vertical="center"/>
    </xf>
    <xf numFmtId="1" fontId="33" fillId="0" borderId="0" xfId="0" applyNumberFormat="1" applyFont="1" applyAlignment="1">
      <alignment horizontal="left" wrapText="1"/>
    </xf>
    <xf numFmtId="0" fontId="67" fillId="0" borderId="0" xfId="2" applyFont="1" applyAlignment="1">
      <alignment horizontal="left" vertical="center"/>
    </xf>
    <xf numFmtId="0" fontId="37" fillId="0" borderId="0" xfId="0" applyFont="1" applyAlignment="1">
      <alignment horizontal="left" vertical="center"/>
    </xf>
    <xf numFmtId="0" fontId="48" fillId="0" borderId="0" xfId="2" applyFont="1" applyAlignment="1">
      <alignment horizontal="left" vertical="center"/>
    </xf>
  </cellXfs>
  <cellStyles count="3">
    <cellStyle name="Normální" xfId="0" builtinId="0"/>
    <cellStyle name="Normální 2" xfId="2" xr:uid="{EA5E4660-5E81-4AD9-B20A-15F6EB28C407}"/>
    <cellStyle name="Procenta" xfId="1"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1D95-CA56-4ECF-90DF-318122CF6E07}">
  <dimension ref="A1:G31"/>
  <sheetViews>
    <sheetView tabSelected="1" topLeftCell="A7" workbookViewId="0">
      <selection activeCell="B29" sqref="B29"/>
    </sheetView>
  </sheetViews>
  <sheetFormatPr defaultColWidth="9.140625" defaultRowHeight="14.25" x14ac:dyDescent="0.2"/>
  <cols>
    <col min="1" max="1" width="31.28515625" style="30" customWidth="1"/>
    <col min="2" max="2" width="58.7109375" style="30" customWidth="1"/>
    <col min="3" max="3" width="34" style="30" customWidth="1"/>
    <col min="4" max="16384" width="9.140625" style="30"/>
  </cols>
  <sheetData>
    <row r="1" spans="1:7" s="24" customFormat="1" ht="29.25" customHeight="1" x14ac:dyDescent="0.2">
      <c r="A1" s="38" t="s">
        <v>0</v>
      </c>
      <c r="B1" s="38"/>
      <c r="C1" s="38"/>
      <c r="D1" s="38"/>
      <c r="E1" s="38"/>
      <c r="F1" s="38"/>
      <c r="G1" s="38"/>
    </row>
    <row r="2" spans="1:7" s="24" customFormat="1" x14ac:dyDescent="0.2"/>
    <row r="3" spans="1:7" s="34" customFormat="1" ht="18" x14ac:dyDescent="0.25">
      <c r="A3" s="71" t="s">
        <v>1</v>
      </c>
      <c r="C3" s="39"/>
      <c r="D3" s="35"/>
      <c r="E3" s="35"/>
    </row>
    <row r="4" spans="1:7" s="34" customFormat="1" ht="18" x14ac:dyDescent="0.25">
      <c r="A4" s="35"/>
      <c r="C4" s="39"/>
      <c r="D4" s="35"/>
      <c r="E4" s="35"/>
    </row>
    <row r="5" spans="1:7" ht="15" x14ac:dyDescent="0.2">
      <c r="A5" s="29" t="s">
        <v>2</v>
      </c>
      <c r="B5" s="69" t="s">
        <v>3</v>
      </c>
    </row>
    <row r="6" spans="1:7" x14ac:dyDescent="0.2">
      <c r="A6" s="73" t="s">
        <v>4</v>
      </c>
      <c r="B6" s="69" t="s">
        <v>5</v>
      </c>
    </row>
    <row r="7" spans="1:7" x14ac:dyDescent="0.2">
      <c r="A7" s="73" t="s">
        <v>6</v>
      </c>
      <c r="B7" s="70">
        <v>70889953</v>
      </c>
    </row>
    <row r="8" spans="1:7" x14ac:dyDescent="0.2">
      <c r="A8" s="73" t="s">
        <v>7</v>
      </c>
      <c r="B8" s="70" t="s">
        <v>8</v>
      </c>
    </row>
    <row r="10" spans="1:7" ht="15" x14ac:dyDescent="0.2">
      <c r="A10" s="29" t="s">
        <v>9</v>
      </c>
      <c r="B10" s="197"/>
      <c r="C10" s="76"/>
    </row>
    <row r="11" spans="1:7" ht="15" x14ac:dyDescent="0.2">
      <c r="A11" s="73" t="s">
        <v>4</v>
      </c>
      <c r="B11" s="198"/>
      <c r="C11" s="77"/>
    </row>
    <row r="12" spans="1:7" ht="15" x14ac:dyDescent="0.2">
      <c r="A12" s="73" t="s">
        <v>6</v>
      </c>
      <c r="B12" s="198"/>
      <c r="C12" s="77"/>
    </row>
    <row r="13" spans="1:7" ht="15" x14ac:dyDescent="0.2">
      <c r="A13" s="73" t="s">
        <v>7</v>
      </c>
      <c r="B13" s="198"/>
      <c r="C13" s="77"/>
    </row>
    <row r="14" spans="1:7" ht="15" x14ac:dyDescent="0.2">
      <c r="A14" s="73" t="s">
        <v>10</v>
      </c>
      <c r="B14" s="75"/>
      <c r="C14" s="78"/>
    </row>
    <row r="15" spans="1:7" ht="15" x14ac:dyDescent="0.2">
      <c r="A15" s="29"/>
      <c r="B15" s="200"/>
      <c r="C15" s="200"/>
    </row>
    <row r="16" spans="1:7" ht="18.75" customHeight="1" x14ac:dyDescent="0.2">
      <c r="A16" s="29" t="s">
        <v>11</v>
      </c>
    </row>
    <row r="17" spans="1:3" ht="16.5" customHeight="1" x14ac:dyDescent="0.2">
      <c r="A17" s="73" t="s">
        <v>12</v>
      </c>
      <c r="B17" s="201" t="s">
        <v>13</v>
      </c>
      <c r="C17" s="201"/>
    </row>
    <row r="18" spans="1:3" ht="16.5" customHeight="1" x14ac:dyDescent="0.2">
      <c r="A18" s="73" t="s">
        <v>14</v>
      </c>
      <c r="B18" s="74" t="s">
        <v>15</v>
      </c>
      <c r="C18" s="74"/>
    </row>
    <row r="19" spans="1:3" ht="16.5" customHeight="1" x14ac:dyDescent="0.2">
      <c r="A19" s="73"/>
      <c r="B19" s="74" t="s">
        <v>16</v>
      </c>
      <c r="C19" s="74"/>
    </row>
    <row r="20" spans="1:3" ht="15" x14ac:dyDescent="0.2">
      <c r="A20" s="29"/>
      <c r="B20" s="200"/>
      <c r="C20" s="200"/>
    </row>
    <row r="21" spans="1:3" s="99" customFormat="1" ht="19.899999999999999" customHeight="1" x14ac:dyDescent="0.25">
      <c r="B21" s="97" t="s">
        <v>17</v>
      </c>
      <c r="C21" s="100">
        <f>'Rekapitulace prací'!D21</f>
        <v>0</v>
      </c>
    </row>
    <row r="22" spans="1:3" s="98" customFormat="1" ht="33.6" customHeight="1" x14ac:dyDescent="0.2">
      <c r="B22" s="101" t="s">
        <v>18</v>
      </c>
      <c r="C22" s="102">
        <f>Výzisky!E20</f>
        <v>59775</v>
      </c>
    </row>
    <row r="23" spans="1:3" ht="30" customHeight="1" x14ac:dyDescent="0.2">
      <c r="B23" s="103" t="s">
        <v>19</v>
      </c>
      <c r="C23" s="104">
        <f>C21-C22</f>
        <v>-59775</v>
      </c>
    </row>
    <row r="24" spans="1:3" x14ac:dyDescent="0.2">
      <c r="A24" s="31"/>
      <c r="B24" s="32"/>
      <c r="C24" s="32"/>
    </row>
    <row r="25" spans="1:3" x14ac:dyDescent="0.2">
      <c r="A25" s="31"/>
      <c r="B25" s="32"/>
      <c r="C25" s="32"/>
    </row>
    <row r="26" spans="1:3" x14ac:dyDescent="0.2">
      <c r="A26" s="31"/>
      <c r="B26" s="32"/>
      <c r="C26" s="32"/>
    </row>
    <row r="27" spans="1:3" x14ac:dyDescent="0.2">
      <c r="A27" s="31"/>
      <c r="B27" s="32"/>
      <c r="C27" s="32"/>
    </row>
    <row r="28" spans="1:3" x14ac:dyDescent="0.2">
      <c r="A28" s="31"/>
      <c r="B28" s="32"/>
      <c r="C28" s="32"/>
    </row>
    <row r="29" spans="1:3" x14ac:dyDescent="0.2">
      <c r="A29" s="31"/>
      <c r="B29" s="32"/>
      <c r="C29" s="32"/>
    </row>
    <row r="30" spans="1:3" x14ac:dyDescent="0.2">
      <c r="A30" s="31"/>
      <c r="B30" s="31"/>
      <c r="C30" s="31"/>
    </row>
    <row r="31" spans="1:3" x14ac:dyDescent="0.2">
      <c r="A31" s="199" t="s">
        <v>20</v>
      </c>
      <c r="B31" s="199"/>
      <c r="C31" s="199"/>
    </row>
  </sheetData>
  <sheetProtection algorithmName="SHA-512" hashValue="4mnJP1ko+AsTYUp59a4Ijhq9PvoXsZkSkX/At/gDyFvTaUFlBNC7PZzMf0I9KhpsGy3Ub4Cu++Tdo6HsKLoc2Q==" saltValue="RKd+yQAuZlIN43wZlTEZcw==" spinCount="100000" sheet="1" objects="1" scenarios="1"/>
  <mergeCells count="4">
    <mergeCell ref="A31:C31"/>
    <mergeCell ref="B15:C15"/>
    <mergeCell ref="B17:C17"/>
    <mergeCell ref="B20:C20"/>
  </mergeCells>
  <dataValidations count="2">
    <dataValidation type="date" operator="greaterThan" allowBlank="1" showInputMessage="1" showErrorMessage="1" sqref="B14:C14 C8" xr:uid="{9C2FFFB6-CECC-4CC5-8D6D-C44DEFCF0F70}">
      <formula1>45292</formula1>
    </dataValidation>
    <dataValidation allowBlank="1" showInputMessage="1" showErrorMessage="1" sqref="B8" xr:uid="{BA5DE256-5889-4742-9223-366CDCC240C5}"/>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C542E-6F1D-442C-A276-3ACCAA67AB36}">
  <dimension ref="A1:G26"/>
  <sheetViews>
    <sheetView workbookViewId="0">
      <selection activeCell="D24" sqref="D24"/>
    </sheetView>
  </sheetViews>
  <sheetFormatPr defaultColWidth="9.140625" defaultRowHeight="14.25" x14ac:dyDescent="0.2"/>
  <cols>
    <col min="1" max="1" width="26.7109375" style="30" customWidth="1"/>
    <col min="2" max="2" width="9.7109375" style="30" customWidth="1"/>
    <col min="3" max="3" width="21.7109375" style="30" customWidth="1"/>
    <col min="4" max="4" width="23.140625" style="30" customWidth="1"/>
    <col min="5" max="5" width="26.28515625" style="30" customWidth="1"/>
    <col min="6" max="6" width="18.28515625" style="30" customWidth="1"/>
    <col min="7" max="16384" width="9.140625" style="30"/>
  </cols>
  <sheetData>
    <row r="1" spans="1:7" s="24" customFormat="1" ht="29.25" customHeight="1" x14ac:dyDescent="0.2">
      <c r="A1" s="38" t="s">
        <v>21</v>
      </c>
      <c r="B1" s="38"/>
      <c r="C1" s="38"/>
      <c r="D1" s="38"/>
      <c r="E1" s="38"/>
      <c r="F1" s="38"/>
      <c r="G1" s="38"/>
    </row>
    <row r="2" spans="1:7" s="24" customFormat="1" x14ac:dyDescent="0.2"/>
    <row r="3" spans="1:7" s="34" customFormat="1" ht="18" x14ac:dyDescent="0.25">
      <c r="A3" s="71" t="s">
        <v>1</v>
      </c>
      <c r="C3" s="39"/>
      <c r="D3" s="35"/>
      <c r="E3" s="35"/>
    </row>
    <row r="4" spans="1:7" s="34" customFormat="1" ht="18" x14ac:dyDescent="0.25">
      <c r="A4" s="35"/>
      <c r="C4" s="39"/>
      <c r="D4" s="35"/>
      <c r="E4" s="35"/>
    </row>
    <row r="5" spans="1:7" ht="15" x14ac:dyDescent="0.2">
      <c r="A5" s="29" t="s">
        <v>2</v>
      </c>
      <c r="B5" s="69" t="s">
        <v>3</v>
      </c>
    </row>
    <row r="6" spans="1:7" x14ac:dyDescent="0.2">
      <c r="A6" s="73" t="s">
        <v>4</v>
      </c>
      <c r="B6" s="69" t="s">
        <v>5</v>
      </c>
    </row>
    <row r="7" spans="1:7" x14ac:dyDescent="0.2">
      <c r="A7" s="73" t="s">
        <v>6</v>
      </c>
      <c r="B7" s="202">
        <v>70889953</v>
      </c>
      <c r="C7" s="202"/>
    </row>
    <row r="8" spans="1:7" x14ac:dyDescent="0.2">
      <c r="A8" s="73" t="s">
        <v>7</v>
      </c>
      <c r="B8" s="70" t="s">
        <v>8</v>
      </c>
    </row>
    <row r="10" spans="1:7" ht="15" x14ac:dyDescent="0.2">
      <c r="A10" s="29" t="s">
        <v>9</v>
      </c>
      <c r="B10" s="196" t="str">
        <f>IF('Úvodní list'!B10="","",'Úvodní list'!B10)</f>
        <v/>
      </c>
      <c r="C10" s="76"/>
    </row>
    <row r="11" spans="1:7" ht="15" x14ac:dyDescent="0.2">
      <c r="A11" s="73" t="s">
        <v>4</v>
      </c>
      <c r="B11" s="196" t="str">
        <f>IF('Úvodní list'!B11="","",'Úvodní list'!B11)</f>
        <v/>
      </c>
      <c r="C11" s="77"/>
    </row>
    <row r="12" spans="1:7" ht="15" x14ac:dyDescent="0.2">
      <c r="A12" s="73" t="s">
        <v>6</v>
      </c>
      <c r="B12" s="196" t="str">
        <f>IF('Úvodní list'!B12="","",'Úvodní list'!B12)</f>
        <v/>
      </c>
      <c r="C12" s="77"/>
    </row>
    <row r="13" spans="1:7" ht="15" x14ac:dyDescent="0.2">
      <c r="A13" s="73" t="s">
        <v>7</v>
      </c>
      <c r="B13" s="196" t="str">
        <f>IF('Úvodní list'!B13="","",'Úvodní list'!B13)</f>
        <v/>
      </c>
      <c r="C13" s="77"/>
    </row>
    <row r="14" spans="1:7" ht="15" x14ac:dyDescent="0.2">
      <c r="A14" s="73" t="s">
        <v>10</v>
      </c>
      <c r="B14" s="196" t="str">
        <f>IF('Úvodní list'!B14="","",'Úvodní list'!B14)</f>
        <v/>
      </c>
      <c r="C14" s="78"/>
    </row>
    <row r="15" spans="1:7" ht="15" x14ac:dyDescent="0.2">
      <c r="A15" s="29"/>
      <c r="B15" s="200"/>
      <c r="C15" s="200"/>
    </row>
    <row r="16" spans="1:7" ht="15" customHeight="1" x14ac:dyDescent="0.2">
      <c r="B16" s="91"/>
      <c r="C16" s="85"/>
    </row>
    <row r="17" spans="1:5" ht="25.15" customHeight="1" x14ac:dyDescent="0.2">
      <c r="A17" s="87" t="s">
        <v>22</v>
      </c>
      <c r="B17" s="87" t="s">
        <v>23</v>
      </c>
      <c r="C17" s="86" t="s">
        <v>24</v>
      </c>
      <c r="D17" s="87" t="s">
        <v>25</v>
      </c>
      <c r="E17" s="95" t="s">
        <v>26</v>
      </c>
    </row>
    <row r="18" spans="1:5" ht="30" customHeight="1" x14ac:dyDescent="0.2">
      <c r="B18" s="83"/>
      <c r="C18" s="92" t="s">
        <v>27</v>
      </c>
      <c r="D18" s="88" t="s">
        <v>28</v>
      </c>
      <c r="E18" s="84"/>
    </row>
    <row r="19" spans="1:5" ht="15" customHeight="1" x14ac:dyDescent="0.2">
      <c r="B19" s="83"/>
      <c r="C19" s="92"/>
      <c r="D19" s="88"/>
      <c r="E19" s="84"/>
    </row>
    <row r="20" spans="1:5" ht="30" customHeight="1" x14ac:dyDescent="0.2">
      <c r="A20" s="93" t="s">
        <v>18</v>
      </c>
      <c r="B20" s="83"/>
      <c r="C20" s="92"/>
      <c r="D20" s="88"/>
      <c r="E20" s="94">
        <f>SUM(E22)</f>
        <v>59775</v>
      </c>
    </row>
    <row r="21" spans="1:5" ht="15" customHeight="1" x14ac:dyDescent="0.2">
      <c r="B21" s="83"/>
      <c r="C21" s="92"/>
      <c r="D21" s="88"/>
      <c r="E21" s="84"/>
    </row>
    <row r="22" spans="1:5" ht="19.899999999999999" customHeight="1" x14ac:dyDescent="0.2">
      <c r="A22" s="52" t="s">
        <v>29</v>
      </c>
      <c r="B22" s="53" t="s">
        <v>30</v>
      </c>
      <c r="C22" s="89">
        <v>19925</v>
      </c>
      <c r="D22" s="195">
        <v>3</v>
      </c>
      <c r="E22" s="90">
        <f>C22*D22</f>
        <v>59775</v>
      </c>
    </row>
    <row r="23" spans="1:5" ht="15" customHeight="1" x14ac:dyDescent="0.2">
      <c r="B23" s="43"/>
    </row>
    <row r="24" spans="1:5" x14ac:dyDescent="0.2">
      <c r="C24" s="96"/>
    </row>
    <row r="25" spans="1:5" x14ac:dyDescent="0.2">
      <c r="A25" s="31"/>
      <c r="B25" s="31"/>
      <c r="C25" s="31"/>
    </row>
    <row r="26" spans="1:5" ht="48.75" customHeight="1" x14ac:dyDescent="0.2">
      <c r="A26" s="199" t="s">
        <v>20</v>
      </c>
      <c r="B26" s="199"/>
      <c r="C26" s="199"/>
      <c r="D26" s="199"/>
      <c r="E26" s="199"/>
    </row>
  </sheetData>
  <sheetProtection algorithmName="SHA-512" hashValue="q5dHmcGHYHjSEtJuJSHSIgeprF9BAW9NYho+/hxXkTwGPJhFrd1B7+RJx/2braikNen/IOo7YdP/YvcgG2qw/A==" saltValue="HyhijYRORrSeKqvlOQxi7Q==" spinCount="100000" sheet="1" objects="1" scenarios="1"/>
  <mergeCells count="3">
    <mergeCell ref="B15:C15"/>
    <mergeCell ref="B7:C7"/>
    <mergeCell ref="A26:E26"/>
  </mergeCells>
  <dataValidations disablePrompts="1" count="3">
    <dataValidation allowBlank="1" showInputMessage="1" showErrorMessage="1" sqref="B8" xr:uid="{3EEF7BFB-EF9B-43E0-9AB2-FE8D95B40043}"/>
    <dataValidation type="date" operator="greaterThan" allowBlank="1" showInputMessage="1" showErrorMessage="1" sqref="C8 C14" xr:uid="{0326609C-A23B-4791-9DB4-68F92A01549A}">
      <formula1>45292</formula1>
    </dataValidation>
    <dataValidation type="whole" operator="greaterThan" allowBlank="1" showInputMessage="1" showErrorMessage="1" sqref="C24" xr:uid="{C787D8CB-1ACB-4BFF-8B0E-D45CD2B4E964}">
      <formula1>4</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B3EFD-D18F-48F0-B113-FFA1FF971D16}">
  <dimension ref="A1:G24"/>
  <sheetViews>
    <sheetView workbookViewId="0">
      <selection activeCell="C37" sqref="C37"/>
    </sheetView>
  </sheetViews>
  <sheetFormatPr defaultColWidth="9.140625" defaultRowHeight="14.25" x14ac:dyDescent="0.2"/>
  <cols>
    <col min="1" max="1" width="22.7109375" style="24" customWidth="1"/>
    <col min="2" max="2" width="12.5703125" style="24" customWidth="1"/>
    <col min="3" max="3" width="21.7109375" style="24" customWidth="1"/>
    <col min="4" max="4" width="31.7109375" style="24" customWidth="1"/>
    <col min="5" max="5" width="7.42578125" style="24" customWidth="1"/>
    <col min="6" max="6" width="31.7109375" style="24" customWidth="1"/>
    <col min="7" max="16384" width="9.140625" style="24"/>
  </cols>
  <sheetData>
    <row r="1" spans="1:7" ht="29.25" customHeight="1" x14ac:dyDescent="0.2">
      <c r="A1" s="38" t="s">
        <v>31</v>
      </c>
      <c r="B1" s="38"/>
      <c r="C1" s="38"/>
      <c r="D1" s="38"/>
      <c r="E1" s="38"/>
      <c r="F1" s="38"/>
      <c r="G1" s="38"/>
    </row>
    <row r="2" spans="1:7" ht="10.15" customHeight="1" x14ac:dyDescent="0.2"/>
    <row r="3" spans="1:7" s="34" customFormat="1" ht="18" x14ac:dyDescent="0.25">
      <c r="A3" s="71" t="s">
        <v>1</v>
      </c>
      <c r="C3" s="39"/>
      <c r="D3" s="35"/>
      <c r="E3" s="35"/>
    </row>
    <row r="4" spans="1:7" ht="15" customHeight="1" x14ac:dyDescent="0.2">
      <c r="B4" s="25"/>
      <c r="C4" s="25"/>
      <c r="D4" s="25"/>
    </row>
    <row r="5" spans="1:7" s="63" customFormat="1" x14ac:dyDescent="0.2">
      <c r="A5" s="62" t="s">
        <v>32</v>
      </c>
    </row>
    <row r="7" spans="1:7" x14ac:dyDescent="0.2">
      <c r="A7" s="26"/>
      <c r="B7" s="26"/>
      <c r="D7" s="26"/>
      <c r="E7" s="26"/>
    </row>
    <row r="8" spans="1:7" x14ac:dyDescent="0.2">
      <c r="A8" s="24" t="s">
        <v>2</v>
      </c>
      <c r="B8" s="67" t="s">
        <v>3</v>
      </c>
      <c r="C8" s="64"/>
      <c r="D8" s="64"/>
    </row>
    <row r="9" spans="1:7" x14ac:dyDescent="0.2">
      <c r="A9" s="66" t="s">
        <v>4</v>
      </c>
      <c r="B9" s="67" t="s">
        <v>5</v>
      </c>
      <c r="C9" s="64"/>
      <c r="D9" s="64"/>
    </row>
    <row r="10" spans="1:7" x14ac:dyDescent="0.2">
      <c r="A10" s="65" t="s">
        <v>6</v>
      </c>
      <c r="B10" s="68" t="s">
        <v>33</v>
      </c>
      <c r="C10" s="64"/>
      <c r="D10" s="64"/>
    </row>
    <row r="11" spans="1:7" x14ac:dyDescent="0.2">
      <c r="A11" s="65" t="s">
        <v>7</v>
      </c>
      <c r="B11" s="68" t="s">
        <v>8</v>
      </c>
      <c r="C11" s="64"/>
      <c r="D11" s="64"/>
    </row>
    <row r="13" spans="1:7" ht="13.9" customHeight="1" x14ac:dyDescent="0.2">
      <c r="A13" s="24" t="s">
        <v>9</v>
      </c>
      <c r="B13" s="196" t="str">
        <f>IF('Úvodní list'!B10="","",'Úvodní list'!B10)</f>
        <v/>
      </c>
      <c r="C13" s="118"/>
    </row>
    <row r="14" spans="1:7" ht="15" x14ac:dyDescent="0.2">
      <c r="A14" s="66" t="s">
        <v>4</v>
      </c>
      <c r="B14" s="196" t="str">
        <f>IF('Úvodní list'!B11="","",'Úvodní list'!B11)</f>
        <v/>
      </c>
      <c r="C14" s="119"/>
    </row>
    <row r="15" spans="1:7" ht="15" x14ac:dyDescent="0.2">
      <c r="A15" s="65" t="s">
        <v>6</v>
      </c>
      <c r="B15" s="196" t="str">
        <f>IF('Úvodní list'!B12="","",'Úvodní list'!B12)</f>
        <v/>
      </c>
    </row>
    <row r="16" spans="1:7" ht="15" x14ac:dyDescent="0.2">
      <c r="A16" s="65" t="s">
        <v>7</v>
      </c>
      <c r="B16" s="196" t="str">
        <f>IF('Úvodní list'!B13="","",'Úvodní list'!B13)</f>
        <v/>
      </c>
    </row>
    <row r="20" spans="2:6" ht="25.15" customHeight="1" x14ac:dyDescent="0.2">
      <c r="B20" s="27" t="s">
        <v>34</v>
      </c>
      <c r="C20" s="27" t="s">
        <v>35</v>
      </c>
      <c r="D20" s="27" t="s">
        <v>36</v>
      </c>
      <c r="E20" s="28" t="s">
        <v>37</v>
      </c>
      <c r="F20" s="28" t="s">
        <v>38</v>
      </c>
    </row>
    <row r="21" spans="2:6" ht="30" customHeight="1" x14ac:dyDescent="0.25">
      <c r="B21" s="59" t="s">
        <v>17</v>
      </c>
      <c r="C21" s="59"/>
      <c r="D21" s="60">
        <f>D23+D24</f>
        <v>0</v>
      </c>
      <c r="E21" s="61"/>
      <c r="F21" s="60">
        <f>SUM(F23:F24)</f>
        <v>0</v>
      </c>
    </row>
    <row r="22" spans="2:6" ht="18" x14ac:dyDescent="0.25">
      <c r="B22" s="56"/>
      <c r="C22" s="56"/>
      <c r="D22" s="57"/>
      <c r="E22" s="58"/>
      <c r="F22" s="57"/>
    </row>
    <row r="23" spans="2:6" ht="19.899999999999999" customHeight="1" x14ac:dyDescent="0.2">
      <c r="B23" s="79" t="s">
        <v>39</v>
      </c>
      <c r="C23" s="80" t="s">
        <v>40</v>
      </c>
      <c r="D23" s="81">
        <f>'SO 01 - Oprava plavidla'!F10</f>
        <v>0</v>
      </c>
      <c r="E23" s="82">
        <v>0.21</v>
      </c>
      <c r="F23" s="81">
        <f>D23+D23*E23</f>
        <v>0</v>
      </c>
    </row>
    <row r="24" spans="2:6" ht="19.899999999999999" customHeight="1" x14ac:dyDescent="0.2">
      <c r="B24" s="79" t="s">
        <v>41</v>
      </c>
      <c r="C24" s="80" t="s">
        <v>42</v>
      </c>
      <c r="D24" s="81">
        <f>'SO 02 - Oprava elektro'!F10</f>
        <v>0</v>
      </c>
      <c r="E24" s="82">
        <v>0.21</v>
      </c>
      <c r="F24" s="81">
        <f>D24+D24*E24</f>
        <v>0</v>
      </c>
    </row>
  </sheetData>
  <sheetProtection algorithmName="SHA-512" hashValue="N0GfpA8UFJsZFYedOrvTICR0El1zAqMXn9NoxmABXtYF6BllSFcz9Yq3TBjZwu+6jPOTL1xFKfy/LCBTwIJ/8g==" saltValue="L6JFpwdYYnJvl4bPnMTVKw==" spinCount="100000" sheet="1" objects="1" scenarios="1"/>
  <dataValidations disablePrompts="1" count="1">
    <dataValidation allowBlank="1" showInputMessage="1" showErrorMessage="1" sqref="B11" xr:uid="{C6B1DF37-ABBC-4B51-BD0B-EE08CE174A01}"/>
  </dataValidations>
  <pageMargins left="0.7" right="0.7" top="0.75" bottom="0.75" header="0.3" footer="0.3"/>
  <pageSetup paperSize="9" orientation="landscape" r:id="rId1"/>
  <ignoredErrors>
    <ignoredError sqref="B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87"/>
  <sheetViews>
    <sheetView topLeftCell="A117" zoomScaleNormal="100" workbookViewId="0">
      <selection activeCell="E182" sqref="E182"/>
    </sheetView>
  </sheetViews>
  <sheetFormatPr defaultColWidth="9.140625" defaultRowHeight="14.25" x14ac:dyDescent="0.25"/>
  <cols>
    <col min="1" max="1" width="9.7109375" style="22" customWidth="1"/>
    <col min="2" max="2" width="65.7109375" style="13" customWidth="1"/>
    <col min="3" max="3" width="8.28515625" style="46" customWidth="1"/>
    <col min="4" max="4" width="10.42578125" style="46" customWidth="1"/>
    <col min="5" max="5" width="22" style="8" customWidth="1"/>
    <col min="6" max="6" width="30.140625" style="8" customWidth="1"/>
    <col min="7" max="7" width="9.140625" style="8"/>
    <col min="8" max="8" width="30.5703125" style="8" bestFit="1" customWidth="1"/>
    <col min="9" max="12" width="9.140625" style="8"/>
    <col min="13" max="13" width="30.5703125" style="8" bestFit="1" customWidth="1"/>
    <col min="14" max="16384" width="9.140625" style="8"/>
  </cols>
  <sheetData>
    <row r="1" spans="1:6" ht="35.1" customHeight="1" x14ac:dyDescent="0.25">
      <c r="A1" s="38" t="s">
        <v>43</v>
      </c>
      <c r="B1" s="38"/>
      <c r="C1" s="105"/>
      <c r="D1" s="105"/>
      <c r="E1" s="37"/>
    </row>
    <row r="2" spans="1:6" x14ac:dyDescent="0.25">
      <c r="C2" s="106"/>
      <c r="D2" s="106"/>
      <c r="E2" s="40"/>
    </row>
    <row r="3" spans="1:6" s="72" customFormat="1" ht="25.35" customHeight="1" x14ac:dyDescent="0.25">
      <c r="A3" s="71" t="s">
        <v>1</v>
      </c>
      <c r="B3" s="71"/>
      <c r="C3" s="107"/>
      <c r="D3" s="107"/>
      <c r="E3" s="71"/>
    </row>
    <row r="4" spans="1:6" s="72" customFormat="1" ht="20.25" customHeight="1" x14ac:dyDescent="0.25">
      <c r="A4" s="71" t="s">
        <v>44</v>
      </c>
      <c r="B4" s="71"/>
      <c r="C4" s="107"/>
      <c r="D4" s="107"/>
      <c r="E4" s="71"/>
    </row>
    <row r="5" spans="1:6" ht="12.75" customHeight="1" x14ac:dyDescent="0.25">
      <c r="A5" s="9"/>
      <c r="B5" s="11"/>
      <c r="C5" s="108"/>
      <c r="D5" s="108"/>
      <c r="E5" s="41"/>
    </row>
    <row r="6" spans="1:6" ht="30" customHeight="1" x14ac:dyDescent="0.25">
      <c r="A6" s="125" t="s">
        <v>45</v>
      </c>
      <c r="B6" s="125" t="s">
        <v>46</v>
      </c>
      <c r="C6" s="125" t="s">
        <v>23</v>
      </c>
      <c r="D6" s="125" t="s">
        <v>24</v>
      </c>
      <c r="E6" s="192" t="s">
        <v>47</v>
      </c>
      <c r="F6" s="192" t="s">
        <v>48</v>
      </c>
    </row>
    <row r="7" spans="1:6" x14ac:dyDescent="0.25">
      <c r="A7" s="46"/>
      <c r="B7" s="9"/>
      <c r="C7" s="47"/>
      <c r="D7" s="48"/>
      <c r="E7" s="36"/>
      <c r="F7" s="36"/>
    </row>
    <row r="8" spans="1:6" ht="12.75" customHeight="1" x14ac:dyDescent="0.25">
      <c r="A8" s="9"/>
      <c r="B8" s="11"/>
      <c r="C8" s="108"/>
      <c r="D8" s="108"/>
      <c r="E8" s="41"/>
    </row>
    <row r="9" spans="1:6" ht="12.75" customHeight="1" x14ac:dyDescent="0.25">
      <c r="A9" s="9"/>
      <c r="B9" s="11"/>
      <c r="C9" s="108"/>
      <c r="D9" s="108"/>
      <c r="E9" s="41"/>
    </row>
    <row r="10" spans="1:6" ht="35.1" customHeight="1" x14ac:dyDescent="0.3">
      <c r="A10" s="203" t="s">
        <v>49</v>
      </c>
      <c r="B10" s="203"/>
      <c r="C10" s="49"/>
      <c r="D10" s="49"/>
      <c r="E10" s="50"/>
      <c r="F10" s="126">
        <f>F13+F22+F83+F168+F173</f>
        <v>0</v>
      </c>
    </row>
    <row r="11" spans="1:6" ht="12.75" customHeight="1" x14ac:dyDescent="0.25">
      <c r="A11" s="9"/>
      <c r="B11" s="11"/>
      <c r="C11" s="108"/>
      <c r="D11" s="108"/>
      <c r="E11" s="41"/>
    </row>
    <row r="12" spans="1:6" ht="12.75" customHeight="1" thickBot="1" x14ac:dyDescent="0.3">
      <c r="A12" s="9"/>
      <c r="B12" s="11"/>
      <c r="C12" s="108"/>
      <c r="D12" s="108"/>
      <c r="E12" s="41"/>
    </row>
    <row r="13" spans="1:6" ht="24.95" customHeight="1" x14ac:dyDescent="0.25">
      <c r="A13" s="159"/>
      <c r="B13" s="139" t="s">
        <v>50</v>
      </c>
      <c r="C13" s="137"/>
      <c r="D13" s="160"/>
      <c r="E13" s="160"/>
      <c r="F13" s="138">
        <f>SUM(F15:F19)</f>
        <v>0</v>
      </c>
    </row>
    <row r="14" spans="1:6" ht="5.0999999999999996" customHeight="1" x14ac:dyDescent="0.25">
      <c r="A14" s="12"/>
      <c r="B14" s="135"/>
      <c r="C14" s="83"/>
      <c r="D14" s="136"/>
      <c r="E14" s="136"/>
      <c r="F14" s="84"/>
    </row>
    <row r="15" spans="1:6" ht="20.100000000000001" customHeight="1" x14ac:dyDescent="0.25">
      <c r="A15" s="51" t="s">
        <v>51</v>
      </c>
      <c r="B15" s="52" t="s">
        <v>52</v>
      </c>
      <c r="C15" s="167" t="s">
        <v>53</v>
      </c>
      <c r="D15" s="54">
        <v>1</v>
      </c>
      <c r="E15" s="195">
        <v>0</v>
      </c>
      <c r="F15" s="55">
        <f>D15*E15</f>
        <v>0</v>
      </c>
    </row>
    <row r="16" spans="1:6" ht="26.25" customHeight="1" x14ac:dyDescent="0.25">
      <c r="A16" s="12"/>
      <c r="B16" s="2" t="s">
        <v>54</v>
      </c>
      <c r="C16" s="133"/>
      <c r="D16" s="133"/>
      <c r="E16" s="134"/>
      <c r="F16" s="132"/>
    </row>
    <row r="17" spans="1:6" ht="20.100000000000001" customHeight="1" x14ac:dyDescent="0.25">
      <c r="A17" s="51" t="s">
        <v>55</v>
      </c>
      <c r="B17" s="52" t="s">
        <v>56</v>
      </c>
      <c r="C17" s="167" t="s">
        <v>53</v>
      </c>
      <c r="D17" s="54">
        <v>1</v>
      </c>
      <c r="E17" s="195">
        <v>0</v>
      </c>
      <c r="F17" s="55">
        <f t="shared" ref="F17:F19" si="0">D17*E17</f>
        <v>0</v>
      </c>
    </row>
    <row r="18" spans="1:6" ht="32.25" customHeight="1" x14ac:dyDescent="0.25">
      <c r="A18" s="9"/>
      <c r="B18" s="2" t="s">
        <v>57</v>
      </c>
      <c r="C18" s="133"/>
      <c r="D18" s="133"/>
      <c r="E18" s="134"/>
      <c r="F18" s="132"/>
    </row>
    <row r="19" spans="1:6" ht="20.100000000000001" customHeight="1" x14ac:dyDescent="0.25">
      <c r="A19" s="51" t="s">
        <v>58</v>
      </c>
      <c r="B19" s="52" t="s">
        <v>59</v>
      </c>
      <c r="C19" s="167" t="s">
        <v>53</v>
      </c>
      <c r="D19" s="54">
        <v>1</v>
      </c>
      <c r="E19" s="195">
        <v>0</v>
      </c>
      <c r="F19" s="55">
        <f t="shared" si="0"/>
        <v>0</v>
      </c>
    </row>
    <row r="20" spans="1:6" ht="46.5" customHeight="1" x14ac:dyDescent="0.25">
      <c r="A20" s="9"/>
      <c r="B20" s="2" t="s">
        <v>60</v>
      </c>
      <c r="C20" s="133"/>
      <c r="D20" s="133"/>
      <c r="E20" s="134"/>
      <c r="F20" s="132"/>
    </row>
    <row r="21" spans="1:6" x14ac:dyDescent="0.25">
      <c r="A21" s="9"/>
      <c r="B21" s="15"/>
      <c r="C21" s="154"/>
      <c r="D21" s="154"/>
      <c r="E21" s="115"/>
    </row>
    <row r="22" spans="1:6" ht="24.95" customHeight="1" x14ac:dyDescent="0.25">
      <c r="A22" s="159" t="s">
        <v>61</v>
      </c>
      <c r="B22" s="139" t="s">
        <v>62</v>
      </c>
      <c r="C22" s="160"/>
      <c r="D22" s="160"/>
      <c r="E22" s="139"/>
      <c r="F22" s="166">
        <f>F24+F33+F64</f>
        <v>0</v>
      </c>
    </row>
    <row r="23" spans="1:6" x14ac:dyDescent="0.25">
      <c r="A23" s="9"/>
      <c r="B23" s="15"/>
      <c r="C23" s="154"/>
      <c r="D23" s="154"/>
      <c r="E23" s="115"/>
    </row>
    <row r="24" spans="1:6" ht="20.100000000000001" customHeight="1" x14ac:dyDescent="0.25">
      <c r="A24" s="149" t="s">
        <v>63</v>
      </c>
      <c r="B24" s="150" t="s">
        <v>64</v>
      </c>
      <c r="C24" s="165" t="s">
        <v>65</v>
      </c>
      <c r="D24" s="152" t="s">
        <v>65</v>
      </c>
      <c r="E24" s="152"/>
      <c r="F24" s="153">
        <f>SUM(F26,F28,F30)</f>
        <v>0</v>
      </c>
    </row>
    <row r="25" spans="1:6" ht="5.0999999999999996" customHeight="1" x14ac:dyDescent="0.25">
      <c r="A25" s="12"/>
      <c r="B25" s="135"/>
      <c r="C25" s="83"/>
      <c r="D25" s="136"/>
      <c r="E25" s="136"/>
      <c r="F25" s="84"/>
    </row>
    <row r="26" spans="1:6" ht="20.100000000000001" customHeight="1" x14ac:dyDescent="0.25">
      <c r="A26" s="51" t="s">
        <v>66</v>
      </c>
      <c r="B26" s="52" t="s">
        <v>67</v>
      </c>
      <c r="C26" s="167" t="s">
        <v>53</v>
      </c>
      <c r="D26" s="54">
        <v>1</v>
      </c>
      <c r="E26" s="195">
        <v>0</v>
      </c>
      <c r="F26" s="55">
        <f t="shared" ref="F26:F30" si="1">D26*E26</f>
        <v>0</v>
      </c>
    </row>
    <row r="27" spans="1:6" ht="91.5" customHeight="1" x14ac:dyDescent="0.25">
      <c r="A27" s="9"/>
      <c r="B27" s="5" t="s">
        <v>68</v>
      </c>
      <c r="C27" s="133"/>
      <c r="D27" s="133"/>
      <c r="E27" s="134"/>
      <c r="F27" s="132"/>
    </row>
    <row r="28" spans="1:6" ht="20.100000000000001" customHeight="1" x14ac:dyDescent="0.25">
      <c r="A28" s="51" t="s">
        <v>69</v>
      </c>
      <c r="B28" s="52" t="s">
        <v>70</v>
      </c>
      <c r="C28" s="167" t="s">
        <v>53</v>
      </c>
      <c r="D28" s="54">
        <v>1</v>
      </c>
      <c r="E28" s="195">
        <v>0</v>
      </c>
      <c r="F28" s="55">
        <f t="shared" si="1"/>
        <v>0</v>
      </c>
    </row>
    <row r="29" spans="1:6" ht="25.5" customHeight="1" x14ac:dyDescent="0.25">
      <c r="A29" s="9"/>
      <c r="B29" s="2" t="s">
        <v>71</v>
      </c>
      <c r="C29" s="133"/>
      <c r="D29" s="133"/>
      <c r="E29" s="134"/>
      <c r="F29" s="132"/>
    </row>
    <row r="30" spans="1:6" ht="20.100000000000001" customHeight="1" x14ac:dyDescent="0.25">
      <c r="A30" s="51" t="s">
        <v>72</v>
      </c>
      <c r="B30" s="52" t="s">
        <v>73</v>
      </c>
      <c r="C30" s="167" t="s">
        <v>53</v>
      </c>
      <c r="D30" s="54">
        <v>1</v>
      </c>
      <c r="E30" s="195">
        <v>0</v>
      </c>
      <c r="F30" s="55">
        <f t="shared" si="1"/>
        <v>0</v>
      </c>
    </row>
    <row r="31" spans="1:6" ht="69" customHeight="1" x14ac:dyDescent="0.25">
      <c r="A31" s="9"/>
      <c r="B31" s="2" t="s">
        <v>74</v>
      </c>
      <c r="C31" s="133"/>
      <c r="D31" s="133"/>
      <c r="E31" s="134"/>
      <c r="F31" s="132"/>
    </row>
    <row r="32" spans="1:6" ht="5.0999999999999996" customHeight="1" x14ac:dyDescent="0.25">
      <c r="A32" s="9"/>
      <c r="B32" s="14"/>
      <c r="E32" s="114"/>
    </row>
    <row r="33" spans="1:8" s="16" customFormat="1" ht="20.100000000000001" customHeight="1" x14ac:dyDescent="0.25">
      <c r="A33" s="168" t="s">
        <v>75</v>
      </c>
      <c r="B33" s="169" t="s">
        <v>76</v>
      </c>
      <c r="C33" s="170"/>
      <c r="D33" s="171"/>
      <c r="E33" s="171"/>
      <c r="F33" s="172">
        <f>SUM(F35:F61)</f>
        <v>0</v>
      </c>
    </row>
    <row r="34" spans="1:8" s="16" customFormat="1" ht="5.0999999999999996" customHeight="1" x14ac:dyDescent="0.25">
      <c r="A34" s="140"/>
      <c r="B34" s="141"/>
      <c r="C34" s="83"/>
      <c r="D34" s="142"/>
      <c r="E34" s="142"/>
      <c r="F34" s="143"/>
    </row>
    <row r="35" spans="1:8" ht="20.100000000000001" customHeight="1" x14ac:dyDescent="0.25">
      <c r="A35" s="51" t="s">
        <v>77</v>
      </c>
      <c r="B35" s="52" t="s">
        <v>78</v>
      </c>
      <c r="C35" s="167" t="s">
        <v>53</v>
      </c>
      <c r="D35" s="54">
        <v>1</v>
      </c>
      <c r="E35" s="195">
        <v>0</v>
      </c>
      <c r="F35" s="55">
        <f t="shared" ref="F35:F61" si="2">D35*E35</f>
        <v>0</v>
      </c>
    </row>
    <row r="36" spans="1:8" ht="37.5" customHeight="1" x14ac:dyDescent="0.25">
      <c r="A36" s="9"/>
      <c r="B36" s="2" t="s">
        <v>79</v>
      </c>
      <c r="C36" s="133"/>
      <c r="D36" s="133"/>
      <c r="E36" s="134"/>
      <c r="F36" s="132"/>
    </row>
    <row r="37" spans="1:8" ht="20.100000000000001" customHeight="1" x14ac:dyDescent="0.25">
      <c r="A37" s="51" t="s">
        <v>80</v>
      </c>
      <c r="B37" s="52" t="s">
        <v>81</v>
      </c>
      <c r="C37" s="167" t="s">
        <v>53</v>
      </c>
      <c r="D37" s="54">
        <v>1</v>
      </c>
      <c r="E37" s="195">
        <v>0</v>
      </c>
      <c r="F37" s="55">
        <f t="shared" si="2"/>
        <v>0</v>
      </c>
    </row>
    <row r="38" spans="1:8" ht="35.25" customHeight="1" x14ac:dyDescent="0.25">
      <c r="A38" s="9"/>
      <c r="B38" s="2" t="s">
        <v>82</v>
      </c>
      <c r="C38" s="133"/>
      <c r="D38" s="133"/>
      <c r="E38" s="134"/>
      <c r="F38" s="132"/>
    </row>
    <row r="39" spans="1:8" ht="20.100000000000001" customHeight="1" x14ac:dyDescent="0.25">
      <c r="A39" s="51" t="s">
        <v>83</v>
      </c>
      <c r="B39" s="52" t="s">
        <v>84</v>
      </c>
      <c r="C39" s="167" t="s">
        <v>53</v>
      </c>
      <c r="D39" s="54">
        <v>2</v>
      </c>
      <c r="E39" s="195">
        <v>0</v>
      </c>
      <c r="F39" s="55">
        <f t="shared" si="2"/>
        <v>0</v>
      </c>
      <c r="H39" s="120"/>
    </row>
    <row r="40" spans="1:8" ht="25.5" customHeight="1" x14ac:dyDescent="0.25">
      <c r="A40" s="9"/>
      <c r="B40" s="2" t="s">
        <v>85</v>
      </c>
      <c r="C40" s="133"/>
      <c r="D40" s="133"/>
      <c r="E40" s="134"/>
      <c r="F40" s="132"/>
      <c r="H40" s="120"/>
    </row>
    <row r="41" spans="1:8" ht="20.100000000000001" customHeight="1" x14ac:dyDescent="0.25">
      <c r="A41" s="51" t="s">
        <v>86</v>
      </c>
      <c r="B41" s="52" t="s">
        <v>87</v>
      </c>
      <c r="C41" s="167" t="s">
        <v>53</v>
      </c>
      <c r="D41" s="54">
        <v>2</v>
      </c>
      <c r="E41" s="195">
        <v>0</v>
      </c>
      <c r="F41" s="55">
        <f t="shared" si="2"/>
        <v>0</v>
      </c>
      <c r="H41" s="120"/>
    </row>
    <row r="42" spans="1:8" ht="57" customHeight="1" x14ac:dyDescent="0.25">
      <c r="A42" s="9"/>
      <c r="B42" s="2" t="s">
        <v>88</v>
      </c>
      <c r="C42" s="133"/>
      <c r="D42" s="133"/>
      <c r="E42" s="134"/>
      <c r="F42" s="132"/>
      <c r="H42" s="120"/>
    </row>
    <row r="43" spans="1:8" ht="20.100000000000001" customHeight="1" x14ac:dyDescent="0.25">
      <c r="A43" s="51" t="s">
        <v>89</v>
      </c>
      <c r="B43" s="52" t="s">
        <v>90</v>
      </c>
      <c r="C43" s="167" t="s">
        <v>53</v>
      </c>
      <c r="D43" s="54">
        <v>2</v>
      </c>
      <c r="E43" s="195">
        <v>0</v>
      </c>
      <c r="F43" s="55">
        <f t="shared" si="2"/>
        <v>0</v>
      </c>
      <c r="H43" s="120"/>
    </row>
    <row r="44" spans="1:8" ht="48.75" customHeight="1" x14ac:dyDescent="0.25">
      <c r="A44" s="9"/>
      <c r="B44" s="2" t="s">
        <v>91</v>
      </c>
      <c r="C44" s="133"/>
      <c r="D44" s="133"/>
      <c r="E44" s="134"/>
      <c r="F44" s="132"/>
      <c r="H44" s="120"/>
    </row>
    <row r="45" spans="1:8" ht="20.100000000000001" customHeight="1" x14ac:dyDescent="0.25">
      <c r="A45" s="51" t="s">
        <v>92</v>
      </c>
      <c r="B45" s="52" t="s">
        <v>93</v>
      </c>
      <c r="C45" s="167" t="s">
        <v>53</v>
      </c>
      <c r="D45" s="54">
        <v>2</v>
      </c>
      <c r="E45" s="195">
        <v>0</v>
      </c>
      <c r="F45" s="55">
        <f t="shared" si="2"/>
        <v>0</v>
      </c>
      <c r="H45" s="120"/>
    </row>
    <row r="46" spans="1:8" ht="46.5" customHeight="1" x14ac:dyDescent="0.25">
      <c r="A46" s="9"/>
      <c r="B46" s="2" t="s">
        <v>94</v>
      </c>
      <c r="C46" s="133"/>
      <c r="D46" s="133"/>
      <c r="E46" s="134"/>
      <c r="F46" s="132"/>
      <c r="H46" s="120"/>
    </row>
    <row r="47" spans="1:8" ht="20.100000000000001" customHeight="1" x14ac:dyDescent="0.25">
      <c r="A47" s="51" t="s">
        <v>95</v>
      </c>
      <c r="B47" s="52" t="s">
        <v>96</v>
      </c>
      <c r="C47" s="167" t="s">
        <v>53</v>
      </c>
      <c r="D47" s="54">
        <v>2</v>
      </c>
      <c r="E47" s="195">
        <v>0</v>
      </c>
      <c r="F47" s="55">
        <f t="shared" si="2"/>
        <v>0</v>
      </c>
      <c r="H47" s="120"/>
    </row>
    <row r="48" spans="1:8" ht="37.5" customHeight="1" x14ac:dyDescent="0.25">
      <c r="A48" s="9"/>
      <c r="B48" s="2" t="s">
        <v>97</v>
      </c>
      <c r="C48" s="133"/>
      <c r="D48" s="133"/>
      <c r="E48" s="134"/>
      <c r="F48" s="132"/>
      <c r="H48" s="120"/>
    </row>
    <row r="49" spans="1:8" ht="20.100000000000001" customHeight="1" x14ac:dyDescent="0.25">
      <c r="A49" s="51" t="s">
        <v>98</v>
      </c>
      <c r="B49" s="52" t="s">
        <v>99</v>
      </c>
      <c r="C49" s="167" t="s">
        <v>53</v>
      </c>
      <c r="D49" s="54">
        <v>1</v>
      </c>
      <c r="E49" s="195">
        <v>0</v>
      </c>
      <c r="F49" s="55">
        <f t="shared" si="2"/>
        <v>0</v>
      </c>
      <c r="H49" s="120"/>
    </row>
    <row r="50" spans="1:8" ht="46.5" customHeight="1" x14ac:dyDescent="0.25">
      <c r="A50" s="9"/>
      <c r="B50" s="2" t="s">
        <v>100</v>
      </c>
      <c r="C50" s="133"/>
      <c r="D50" s="133"/>
      <c r="E50" s="134"/>
      <c r="F50" s="132"/>
      <c r="H50" s="120"/>
    </row>
    <row r="51" spans="1:8" ht="20.100000000000001" customHeight="1" x14ac:dyDescent="0.25">
      <c r="A51" s="51" t="s">
        <v>101</v>
      </c>
      <c r="B51" s="52" t="s">
        <v>102</v>
      </c>
      <c r="C51" s="167" t="s">
        <v>53</v>
      </c>
      <c r="D51" s="54">
        <v>1</v>
      </c>
      <c r="E51" s="195">
        <v>0</v>
      </c>
      <c r="F51" s="55">
        <f t="shared" si="2"/>
        <v>0</v>
      </c>
      <c r="H51" s="120"/>
    </row>
    <row r="52" spans="1:8" ht="30" customHeight="1" x14ac:dyDescent="0.25">
      <c r="A52" s="9"/>
      <c r="B52" s="2" t="s">
        <v>103</v>
      </c>
      <c r="C52" s="133"/>
      <c r="D52" s="133"/>
      <c r="E52" s="134"/>
      <c r="F52" s="132"/>
      <c r="H52" s="120"/>
    </row>
    <row r="53" spans="1:8" ht="20.100000000000001" customHeight="1" x14ac:dyDescent="0.25">
      <c r="A53" s="51" t="s">
        <v>104</v>
      </c>
      <c r="B53" s="52" t="s">
        <v>105</v>
      </c>
      <c r="C53" s="167" t="s">
        <v>53</v>
      </c>
      <c r="D53" s="54">
        <v>1</v>
      </c>
      <c r="E53" s="195">
        <v>0</v>
      </c>
      <c r="F53" s="55">
        <f t="shared" si="2"/>
        <v>0</v>
      </c>
      <c r="H53" s="120"/>
    </row>
    <row r="54" spans="1:8" ht="45" customHeight="1" x14ac:dyDescent="0.25">
      <c r="A54" s="9"/>
      <c r="B54" s="2" t="s">
        <v>106</v>
      </c>
      <c r="C54" s="133"/>
      <c r="D54" s="133"/>
      <c r="E54" s="134"/>
      <c r="F54" s="132"/>
      <c r="H54" s="120"/>
    </row>
    <row r="55" spans="1:8" ht="20.100000000000001" customHeight="1" x14ac:dyDescent="0.25">
      <c r="A55" s="51" t="s">
        <v>107</v>
      </c>
      <c r="B55" s="52" t="s">
        <v>108</v>
      </c>
      <c r="C55" s="167" t="s">
        <v>53</v>
      </c>
      <c r="D55" s="54">
        <v>1</v>
      </c>
      <c r="E55" s="195">
        <v>0</v>
      </c>
      <c r="F55" s="55">
        <f t="shared" si="2"/>
        <v>0</v>
      </c>
      <c r="H55" s="120"/>
    </row>
    <row r="56" spans="1:8" ht="34.5" customHeight="1" x14ac:dyDescent="0.25">
      <c r="A56" s="9"/>
      <c r="B56" s="2" t="s">
        <v>109</v>
      </c>
      <c r="C56" s="133"/>
      <c r="D56" s="133"/>
      <c r="E56" s="134"/>
      <c r="F56" s="132"/>
      <c r="H56" s="120"/>
    </row>
    <row r="57" spans="1:8" ht="20.100000000000001" customHeight="1" x14ac:dyDescent="0.25">
      <c r="A57" s="51" t="s">
        <v>110</v>
      </c>
      <c r="B57" s="52" t="s">
        <v>111</v>
      </c>
      <c r="C57" s="167" t="s">
        <v>53</v>
      </c>
      <c r="D57" s="54">
        <v>1</v>
      </c>
      <c r="E57" s="195">
        <v>0</v>
      </c>
      <c r="F57" s="55">
        <f t="shared" si="2"/>
        <v>0</v>
      </c>
      <c r="H57" s="120"/>
    </row>
    <row r="58" spans="1:8" ht="59.25" customHeight="1" x14ac:dyDescent="0.25">
      <c r="A58" s="9"/>
      <c r="B58" s="2" t="s">
        <v>112</v>
      </c>
      <c r="C58" s="133"/>
      <c r="D58" s="133"/>
      <c r="E58" s="134"/>
      <c r="F58" s="132"/>
      <c r="H58" s="120"/>
    </row>
    <row r="59" spans="1:8" ht="20.100000000000001" customHeight="1" x14ac:dyDescent="0.25">
      <c r="A59" s="51" t="s">
        <v>113</v>
      </c>
      <c r="B59" s="52" t="s">
        <v>114</v>
      </c>
      <c r="C59" s="167" t="s">
        <v>53</v>
      </c>
      <c r="D59" s="54">
        <v>1</v>
      </c>
      <c r="E59" s="195">
        <v>0</v>
      </c>
      <c r="F59" s="55">
        <f t="shared" si="2"/>
        <v>0</v>
      </c>
      <c r="H59" s="120"/>
    </row>
    <row r="60" spans="1:8" ht="48.75" customHeight="1" x14ac:dyDescent="0.25">
      <c r="A60" s="9"/>
      <c r="B60" s="2" t="s">
        <v>115</v>
      </c>
      <c r="C60" s="133"/>
      <c r="D60" s="133"/>
      <c r="E60" s="134"/>
      <c r="F60" s="132"/>
      <c r="H60" s="120"/>
    </row>
    <row r="61" spans="1:8" ht="20.100000000000001" customHeight="1" x14ac:dyDescent="0.25">
      <c r="A61" s="51" t="s">
        <v>116</v>
      </c>
      <c r="B61" s="52" t="s">
        <v>117</v>
      </c>
      <c r="C61" s="167" t="s">
        <v>53</v>
      </c>
      <c r="D61" s="54">
        <v>1</v>
      </c>
      <c r="E61" s="195">
        <v>0</v>
      </c>
      <c r="F61" s="55">
        <f t="shared" si="2"/>
        <v>0</v>
      </c>
      <c r="H61" s="120"/>
    </row>
    <row r="62" spans="1:8" ht="25.5" customHeight="1" x14ac:dyDescent="0.25">
      <c r="A62" s="9"/>
      <c r="B62" s="2" t="s">
        <v>118</v>
      </c>
      <c r="C62" s="133"/>
      <c r="D62" s="133"/>
      <c r="E62" s="134"/>
      <c r="F62" s="132"/>
      <c r="H62" s="120"/>
    </row>
    <row r="63" spans="1:8" ht="15.75" customHeight="1" x14ac:dyDescent="0.25">
      <c r="A63" s="9"/>
      <c r="E63" s="114"/>
    </row>
    <row r="64" spans="1:8" ht="20.100000000000001" customHeight="1" x14ac:dyDescent="0.25">
      <c r="A64" s="149" t="s">
        <v>119</v>
      </c>
      <c r="B64" s="150" t="s">
        <v>120</v>
      </c>
      <c r="C64" s="151"/>
      <c r="D64" s="152"/>
      <c r="E64" s="152"/>
      <c r="F64" s="153">
        <f>SUM(F66:F80)</f>
        <v>0</v>
      </c>
    </row>
    <row r="65" spans="1:6" ht="5.0999999999999996" customHeight="1" x14ac:dyDescent="0.25">
      <c r="A65" s="12"/>
      <c r="B65" s="135"/>
      <c r="C65" s="83"/>
      <c r="D65" s="136"/>
      <c r="E65" s="136"/>
      <c r="F65" s="84"/>
    </row>
    <row r="66" spans="1:6" ht="20.100000000000001" customHeight="1" x14ac:dyDescent="0.25">
      <c r="A66" s="51" t="s">
        <v>121</v>
      </c>
      <c r="B66" s="52" t="s">
        <v>122</v>
      </c>
      <c r="C66" s="167" t="s">
        <v>53</v>
      </c>
      <c r="D66" s="54">
        <v>1</v>
      </c>
      <c r="E66" s="195">
        <v>0</v>
      </c>
      <c r="F66" s="55">
        <f>D66*E66</f>
        <v>0</v>
      </c>
    </row>
    <row r="67" spans="1:6" ht="39.75" customHeight="1" x14ac:dyDescent="0.25">
      <c r="A67" s="17"/>
      <c r="B67" s="6" t="s">
        <v>123</v>
      </c>
      <c r="C67" s="133"/>
      <c r="D67" s="133"/>
      <c r="E67" s="134"/>
      <c r="F67" s="132"/>
    </row>
    <row r="68" spans="1:6" ht="20.100000000000001" customHeight="1" x14ac:dyDescent="0.25">
      <c r="A68" s="51" t="s">
        <v>124</v>
      </c>
      <c r="B68" s="52" t="s">
        <v>125</v>
      </c>
      <c r="C68" s="167" t="s">
        <v>126</v>
      </c>
      <c r="D68" s="54">
        <v>116</v>
      </c>
      <c r="E68" s="195">
        <v>0</v>
      </c>
      <c r="F68" s="55">
        <f t="shared" ref="F68:F80" si="3">D68*E68</f>
        <v>0</v>
      </c>
    </row>
    <row r="69" spans="1:6" ht="38.25" customHeight="1" x14ac:dyDescent="0.25">
      <c r="A69" s="17"/>
      <c r="B69" s="5" t="s">
        <v>127</v>
      </c>
      <c r="C69" s="133"/>
      <c r="D69" s="133"/>
      <c r="E69" s="134"/>
      <c r="F69" s="132"/>
    </row>
    <row r="70" spans="1:6" ht="20.100000000000001" customHeight="1" x14ac:dyDescent="0.25">
      <c r="A70" s="51" t="s">
        <v>128</v>
      </c>
      <c r="B70" s="52" t="s">
        <v>129</v>
      </c>
      <c r="C70" s="167" t="s">
        <v>126</v>
      </c>
      <c r="D70" s="54">
        <v>18.5</v>
      </c>
      <c r="E70" s="195">
        <v>0</v>
      </c>
      <c r="F70" s="55">
        <f>D70*E70</f>
        <v>0</v>
      </c>
    </row>
    <row r="71" spans="1:6" ht="39" customHeight="1" x14ac:dyDescent="0.25">
      <c r="A71" s="17"/>
      <c r="B71" s="5" t="s">
        <v>130</v>
      </c>
      <c r="C71" s="133"/>
      <c r="D71" s="133"/>
      <c r="E71" s="134"/>
      <c r="F71" s="132"/>
    </row>
    <row r="72" spans="1:6" ht="20.100000000000001" customHeight="1" x14ac:dyDescent="0.25">
      <c r="A72" s="51" t="s">
        <v>131</v>
      </c>
      <c r="B72" s="52" t="s">
        <v>132</v>
      </c>
      <c r="C72" s="167" t="s">
        <v>126</v>
      </c>
      <c r="D72" s="54">
        <v>131</v>
      </c>
      <c r="E72" s="195">
        <v>0</v>
      </c>
      <c r="F72" s="55">
        <f t="shared" si="3"/>
        <v>0</v>
      </c>
    </row>
    <row r="73" spans="1:6" ht="57" customHeight="1" x14ac:dyDescent="0.25">
      <c r="A73" s="17"/>
      <c r="B73" s="5" t="s">
        <v>133</v>
      </c>
      <c r="C73" s="133"/>
      <c r="D73" s="133"/>
      <c r="E73" s="134"/>
      <c r="F73" s="132"/>
    </row>
    <row r="74" spans="1:6" ht="20.100000000000001" customHeight="1" x14ac:dyDescent="0.25">
      <c r="A74" s="51" t="s">
        <v>134</v>
      </c>
      <c r="B74" s="52" t="s">
        <v>135</v>
      </c>
      <c r="C74" s="167" t="s">
        <v>126</v>
      </c>
      <c r="D74" s="54">
        <v>13</v>
      </c>
      <c r="E74" s="195">
        <v>0</v>
      </c>
      <c r="F74" s="55">
        <f t="shared" si="3"/>
        <v>0</v>
      </c>
    </row>
    <row r="75" spans="1:6" ht="36.75" customHeight="1" x14ac:dyDescent="0.25">
      <c r="A75" s="17"/>
      <c r="B75" s="5" t="s">
        <v>136</v>
      </c>
      <c r="C75" s="133"/>
      <c r="D75" s="133"/>
      <c r="E75" s="134"/>
      <c r="F75" s="132"/>
    </row>
    <row r="76" spans="1:6" ht="20.100000000000001" customHeight="1" x14ac:dyDescent="0.25">
      <c r="A76" s="51" t="s">
        <v>137</v>
      </c>
      <c r="B76" s="52" t="s">
        <v>138</v>
      </c>
      <c r="C76" s="167" t="s">
        <v>126</v>
      </c>
      <c r="D76" s="54">
        <v>48</v>
      </c>
      <c r="E76" s="195">
        <v>0</v>
      </c>
      <c r="F76" s="55">
        <f t="shared" si="3"/>
        <v>0</v>
      </c>
    </row>
    <row r="77" spans="1:6" ht="38.25" customHeight="1" x14ac:dyDescent="0.25">
      <c r="A77" s="17"/>
      <c r="B77" s="5" t="s">
        <v>139</v>
      </c>
      <c r="C77" s="133"/>
      <c r="D77" s="133"/>
      <c r="E77" s="134"/>
      <c r="F77" s="132"/>
    </row>
    <row r="78" spans="1:6" ht="20.100000000000001" customHeight="1" x14ac:dyDescent="0.25">
      <c r="A78" s="51" t="s">
        <v>140</v>
      </c>
      <c r="B78" s="52" t="s">
        <v>141</v>
      </c>
      <c r="C78" s="167" t="s">
        <v>53</v>
      </c>
      <c r="D78" s="54">
        <v>1</v>
      </c>
      <c r="E78" s="195">
        <v>0</v>
      </c>
      <c r="F78" s="55">
        <f t="shared" si="3"/>
        <v>0</v>
      </c>
    </row>
    <row r="79" spans="1:6" ht="55.5" customHeight="1" x14ac:dyDescent="0.25">
      <c r="A79" s="17"/>
      <c r="B79" s="5" t="s">
        <v>142</v>
      </c>
      <c r="C79" s="133"/>
      <c r="D79" s="133"/>
      <c r="E79" s="134"/>
      <c r="F79" s="132"/>
    </row>
    <row r="80" spans="1:6" ht="20.100000000000001" customHeight="1" x14ac:dyDescent="0.25">
      <c r="A80" s="51" t="s">
        <v>143</v>
      </c>
      <c r="B80" s="52" t="s">
        <v>144</v>
      </c>
      <c r="C80" s="167" t="s">
        <v>53</v>
      </c>
      <c r="D80" s="54">
        <v>1</v>
      </c>
      <c r="E80" s="195">
        <v>0</v>
      </c>
      <c r="F80" s="55">
        <f t="shared" si="3"/>
        <v>0</v>
      </c>
    </row>
    <row r="81" spans="1:6" ht="45.75" customHeight="1" x14ac:dyDescent="0.25">
      <c r="A81" s="17"/>
      <c r="B81" s="5" t="s">
        <v>145</v>
      </c>
      <c r="C81" s="133"/>
      <c r="D81" s="133"/>
      <c r="E81" s="134"/>
      <c r="F81" s="132"/>
    </row>
    <row r="82" spans="1:6" ht="12" customHeight="1" x14ac:dyDescent="0.25">
      <c r="A82" s="9"/>
      <c r="B82" s="15"/>
      <c r="C82" s="116"/>
      <c r="D82" s="116"/>
      <c r="E82" s="115"/>
    </row>
    <row r="83" spans="1:6" ht="24.95" customHeight="1" x14ac:dyDescent="0.25">
      <c r="A83" s="144" t="s">
        <v>146</v>
      </c>
      <c r="B83" s="145" t="s">
        <v>147</v>
      </c>
      <c r="C83" s="146"/>
      <c r="D83" s="147"/>
      <c r="E83" s="147"/>
      <c r="F83" s="148">
        <f>F85+F112+F119+F130+F155</f>
        <v>0</v>
      </c>
    </row>
    <row r="84" spans="1:6" ht="9.9499999999999993" customHeight="1" x14ac:dyDescent="0.25">
      <c r="A84" s="12"/>
      <c r="B84" s="135"/>
      <c r="C84" s="83"/>
      <c r="D84" s="136"/>
      <c r="E84" s="136"/>
      <c r="F84" s="84"/>
    </row>
    <row r="85" spans="1:6" ht="20.100000000000001" customHeight="1" x14ac:dyDescent="0.25">
      <c r="A85" s="173" t="s">
        <v>148</v>
      </c>
      <c r="B85" s="174" t="s">
        <v>149</v>
      </c>
      <c r="C85" s="175"/>
      <c r="D85" s="176"/>
      <c r="E85" s="176"/>
      <c r="F85" s="177">
        <f>SUM(F87:F109)</f>
        <v>0</v>
      </c>
    </row>
    <row r="86" spans="1:6" ht="15" customHeight="1" x14ac:dyDescent="0.25">
      <c r="A86" s="12"/>
      <c r="B86" s="135"/>
      <c r="C86" s="83"/>
      <c r="D86" s="136"/>
      <c r="E86" s="136"/>
      <c r="F86" s="84"/>
    </row>
    <row r="87" spans="1:6" ht="20.100000000000001" customHeight="1" x14ac:dyDescent="0.25">
      <c r="A87" s="51" t="s">
        <v>150</v>
      </c>
      <c r="B87" s="52" t="s">
        <v>151</v>
      </c>
      <c r="C87" s="178" t="s">
        <v>30</v>
      </c>
      <c r="D87" s="54">
        <v>1346.6</v>
      </c>
      <c r="E87" s="195">
        <v>0</v>
      </c>
      <c r="F87" s="55">
        <f t="shared" ref="F87:F109" si="4">D87*E87</f>
        <v>0</v>
      </c>
    </row>
    <row r="88" spans="1:6" ht="220.5" x14ac:dyDescent="0.25">
      <c r="B88" s="124" t="s">
        <v>152</v>
      </c>
      <c r="C88" s="179"/>
      <c r="D88" s="133"/>
      <c r="E88" s="134"/>
      <c r="F88" s="132"/>
    </row>
    <row r="89" spans="1:6" ht="20.100000000000001" customHeight="1" x14ac:dyDescent="0.25">
      <c r="A89" s="51" t="s">
        <v>153</v>
      </c>
      <c r="B89" s="52" t="s">
        <v>154</v>
      </c>
      <c r="C89" s="178" t="s">
        <v>30</v>
      </c>
      <c r="D89" s="54">
        <v>226</v>
      </c>
      <c r="E89" s="195">
        <v>0</v>
      </c>
      <c r="F89" s="55">
        <f t="shared" si="4"/>
        <v>0</v>
      </c>
    </row>
    <row r="90" spans="1:6" ht="110.25" customHeight="1" x14ac:dyDescent="0.25">
      <c r="B90" s="124" t="s">
        <v>155</v>
      </c>
      <c r="C90" s="179"/>
      <c r="D90" s="133"/>
      <c r="E90" s="134"/>
      <c r="F90" s="132"/>
    </row>
    <row r="91" spans="1:6" ht="20.100000000000001" customHeight="1" x14ac:dyDescent="0.25">
      <c r="A91" s="51" t="s">
        <v>156</v>
      </c>
      <c r="B91" s="52" t="s">
        <v>157</v>
      </c>
      <c r="C91" s="178" t="s">
        <v>30</v>
      </c>
      <c r="D91" s="54">
        <v>5875</v>
      </c>
      <c r="E91" s="195">
        <v>0</v>
      </c>
      <c r="F91" s="55">
        <f t="shared" si="4"/>
        <v>0</v>
      </c>
    </row>
    <row r="92" spans="1:6" ht="90" customHeight="1" x14ac:dyDescent="0.25">
      <c r="B92" s="124" t="s">
        <v>158</v>
      </c>
      <c r="C92" s="179"/>
      <c r="D92" s="133"/>
      <c r="E92" s="134"/>
      <c r="F92" s="132"/>
    </row>
    <row r="93" spans="1:6" ht="20.100000000000001" customHeight="1" x14ac:dyDescent="0.25">
      <c r="A93" s="51" t="s">
        <v>159</v>
      </c>
      <c r="B93" s="52" t="s">
        <v>160</v>
      </c>
      <c r="C93" s="178" t="s">
        <v>30</v>
      </c>
      <c r="D93" s="54">
        <v>934</v>
      </c>
      <c r="E93" s="195">
        <v>0</v>
      </c>
      <c r="F93" s="55">
        <f t="shared" si="4"/>
        <v>0</v>
      </c>
    </row>
    <row r="94" spans="1:6" ht="102" customHeight="1" x14ac:dyDescent="0.25">
      <c r="B94" s="124" t="s">
        <v>161</v>
      </c>
      <c r="C94" s="179"/>
      <c r="D94" s="133"/>
      <c r="E94" s="134"/>
      <c r="F94" s="132"/>
    </row>
    <row r="95" spans="1:6" ht="20.100000000000001" customHeight="1" x14ac:dyDescent="0.25">
      <c r="A95" s="51" t="s">
        <v>162</v>
      </c>
      <c r="B95" s="52" t="s">
        <v>163</v>
      </c>
      <c r="C95" s="178" t="s">
        <v>30</v>
      </c>
      <c r="D95" s="54">
        <v>7315</v>
      </c>
      <c r="E95" s="195">
        <v>0</v>
      </c>
      <c r="F95" s="55">
        <f t="shared" si="4"/>
        <v>0</v>
      </c>
    </row>
    <row r="96" spans="1:6" ht="141" customHeight="1" x14ac:dyDescent="0.25">
      <c r="B96" s="124" t="s">
        <v>164</v>
      </c>
      <c r="C96" s="179"/>
      <c r="D96" s="133"/>
      <c r="E96" s="134"/>
      <c r="F96" s="132"/>
    </row>
    <row r="97" spans="1:6" ht="20.100000000000001" customHeight="1" x14ac:dyDescent="0.25">
      <c r="A97" s="51" t="s">
        <v>165</v>
      </c>
      <c r="B97" s="52" t="s">
        <v>166</v>
      </c>
      <c r="C97" s="178" t="s">
        <v>30</v>
      </c>
      <c r="D97" s="54">
        <v>623</v>
      </c>
      <c r="E97" s="195">
        <v>0</v>
      </c>
      <c r="F97" s="55">
        <f t="shared" si="4"/>
        <v>0</v>
      </c>
    </row>
    <row r="98" spans="1:6" ht="121.5" customHeight="1" x14ac:dyDescent="0.25">
      <c r="B98" s="124" t="s">
        <v>167</v>
      </c>
      <c r="C98" s="179"/>
      <c r="D98" s="133"/>
      <c r="E98" s="134"/>
      <c r="F98" s="132"/>
    </row>
    <row r="99" spans="1:6" ht="20.100000000000001" customHeight="1" x14ac:dyDescent="0.25">
      <c r="A99" s="51" t="s">
        <v>168</v>
      </c>
      <c r="B99" s="52" t="s">
        <v>169</v>
      </c>
      <c r="C99" s="178" t="s">
        <v>30</v>
      </c>
      <c r="D99" s="54">
        <f>3057+67</f>
        <v>3124</v>
      </c>
      <c r="E99" s="195">
        <v>0</v>
      </c>
      <c r="F99" s="55">
        <f t="shared" si="4"/>
        <v>0</v>
      </c>
    </row>
    <row r="100" spans="1:6" ht="88.5" customHeight="1" x14ac:dyDescent="0.25">
      <c r="B100" s="124" t="s">
        <v>170</v>
      </c>
      <c r="C100" s="179"/>
      <c r="D100" s="133"/>
      <c r="E100" s="134"/>
      <c r="F100" s="132"/>
    </row>
    <row r="101" spans="1:6" ht="20.100000000000001" customHeight="1" x14ac:dyDescent="0.25">
      <c r="A101" s="51" t="s">
        <v>171</v>
      </c>
      <c r="B101" s="52" t="s">
        <v>172</v>
      </c>
      <c r="C101" s="178" t="s">
        <v>53</v>
      </c>
      <c r="D101" s="54">
        <v>1</v>
      </c>
      <c r="E101" s="195">
        <v>0</v>
      </c>
      <c r="F101" s="55">
        <f t="shared" si="4"/>
        <v>0</v>
      </c>
    </row>
    <row r="102" spans="1:6" ht="69.75" customHeight="1" x14ac:dyDescent="0.25">
      <c r="B102" s="2" t="s">
        <v>173</v>
      </c>
      <c r="C102" s="179"/>
      <c r="D102" s="133"/>
      <c r="E102" s="134"/>
      <c r="F102" s="132"/>
    </row>
    <row r="103" spans="1:6" ht="20.100000000000001" customHeight="1" x14ac:dyDescent="0.25">
      <c r="A103" s="51" t="s">
        <v>174</v>
      </c>
      <c r="B103" s="52" t="s">
        <v>175</v>
      </c>
      <c r="C103" s="178" t="s">
        <v>30</v>
      </c>
      <c r="D103" s="54">
        <f>938+120</f>
        <v>1058</v>
      </c>
      <c r="E103" s="195">
        <v>0</v>
      </c>
      <c r="F103" s="55">
        <f t="shared" si="4"/>
        <v>0</v>
      </c>
    </row>
    <row r="104" spans="1:6" ht="201.75" customHeight="1" x14ac:dyDescent="0.25">
      <c r="B104" s="124" t="s">
        <v>176</v>
      </c>
      <c r="C104" s="179"/>
      <c r="D104" s="133"/>
      <c r="E104" s="134"/>
      <c r="F104" s="132"/>
    </row>
    <row r="105" spans="1:6" ht="20.100000000000001" customHeight="1" x14ac:dyDescent="0.25">
      <c r="A105" s="51" t="s">
        <v>177</v>
      </c>
      <c r="B105" s="52" t="s">
        <v>178</v>
      </c>
      <c r="C105" s="178" t="s">
        <v>30</v>
      </c>
      <c r="D105" s="54">
        <v>785</v>
      </c>
      <c r="E105" s="195">
        <v>0</v>
      </c>
      <c r="F105" s="55">
        <f t="shared" si="4"/>
        <v>0</v>
      </c>
    </row>
    <row r="106" spans="1:6" ht="121.5" customHeight="1" x14ac:dyDescent="0.25">
      <c r="B106" s="124" t="s">
        <v>179</v>
      </c>
      <c r="C106" s="179"/>
      <c r="D106" s="133"/>
      <c r="E106" s="134"/>
      <c r="F106" s="132"/>
    </row>
    <row r="107" spans="1:6" ht="20.100000000000001" customHeight="1" x14ac:dyDescent="0.25">
      <c r="A107" s="51" t="s">
        <v>180</v>
      </c>
      <c r="B107" s="52" t="s">
        <v>181</v>
      </c>
      <c r="C107" s="178" t="s">
        <v>182</v>
      </c>
      <c r="D107" s="54">
        <v>1</v>
      </c>
      <c r="E107" s="195">
        <v>0</v>
      </c>
      <c r="F107" s="55">
        <f t="shared" si="4"/>
        <v>0</v>
      </c>
    </row>
    <row r="108" spans="1:6" ht="77.25" customHeight="1" x14ac:dyDescent="0.25">
      <c r="B108" s="2" t="s">
        <v>183</v>
      </c>
      <c r="C108" s="179"/>
      <c r="D108" s="133"/>
      <c r="E108" s="134"/>
      <c r="F108" s="132"/>
    </row>
    <row r="109" spans="1:6" ht="20.100000000000001" customHeight="1" x14ac:dyDescent="0.25">
      <c r="A109" s="51" t="s">
        <v>184</v>
      </c>
      <c r="B109" s="52" t="s">
        <v>70</v>
      </c>
      <c r="C109" s="178" t="s">
        <v>53</v>
      </c>
      <c r="D109" s="54">
        <v>1</v>
      </c>
      <c r="E109" s="195">
        <v>0</v>
      </c>
      <c r="F109" s="55">
        <f t="shared" si="4"/>
        <v>0</v>
      </c>
    </row>
    <row r="110" spans="1:6" ht="36" customHeight="1" x14ac:dyDescent="0.25">
      <c r="A110" s="128"/>
      <c r="B110" s="2" t="s">
        <v>185</v>
      </c>
      <c r="C110" s="179"/>
      <c r="D110" s="133"/>
      <c r="E110" s="134"/>
      <c r="F110" s="132"/>
    </row>
    <row r="111" spans="1:6" ht="13.5" customHeight="1" x14ac:dyDescent="0.25">
      <c r="A111" s="43"/>
      <c r="B111" s="14"/>
      <c r="C111" s="180"/>
      <c r="E111" s="114"/>
    </row>
    <row r="112" spans="1:6" ht="20.100000000000001" customHeight="1" x14ac:dyDescent="0.25">
      <c r="A112" s="173" t="s">
        <v>186</v>
      </c>
      <c r="B112" s="174" t="s">
        <v>187</v>
      </c>
      <c r="C112" s="184"/>
      <c r="D112" s="176"/>
      <c r="E112" s="176"/>
      <c r="F112" s="177">
        <f>SUM(F114:F116)</f>
        <v>0</v>
      </c>
    </row>
    <row r="113" spans="1:6" ht="24.95" customHeight="1" x14ac:dyDescent="0.25">
      <c r="A113" s="12"/>
      <c r="B113" s="135"/>
      <c r="C113" s="183"/>
      <c r="D113" s="136"/>
      <c r="E113" s="136"/>
      <c r="F113" s="84"/>
    </row>
    <row r="114" spans="1:6" ht="20.100000000000001" customHeight="1" x14ac:dyDescent="0.25">
      <c r="A114" s="51" t="s">
        <v>188</v>
      </c>
      <c r="B114" s="52" t="s">
        <v>189</v>
      </c>
      <c r="C114" s="178" t="s">
        <v>190</v>
      </c>
      <c r="D114" s="54">
        <v>881.1</v>
      </c>
      <c r="E114" s="195">
        <v>0</v>
      </c>
      <c r="F114" s="55">
        <f>D114*E114</f>
        <v>0</v>
      </c>
    </row>
    <row r="115" spans="1:6" ht="50.25" customHeight="1" x14ac:dyDescent="0.25">
      <c r="A115" s="9"/>
      <c r="B115" s="124" t="s">
        <v>191</v>
      </c>
      <c r="C115" s="179"/>
      <c r="D115" s="133"/>
      <c r="E115" s="134"/>
      <c r="F115" s="132"/>
    </row>
    <row r="116" spans="1:6" ht="30" customHeight="1" x14ac:dyDescent="0.25">
      <c r="A116" s="51" t="s">
        <v>192</v>
      </c>
      <c r="B116" s="52" t="s">
        <v>193</v>
      </c>
      <c r="C116" s="178" t="s">
        <v>190</v>
      </c>
      <c r="D116" s="54">
        <v>881.1</v>
      </c>
      <c r="E116" s="195">
        <v>0</v>
      </c>
      <c r="F116" s="55">
        <f t="shared" ref="F116" si="5">D116*E116</f>
        <v>0</v>
      </c>
    </row>
    <row r="117" spans="1:6" ht="88.5" customHeight="1" x14ac:dyDescent="0.25">
      <c r="A117" s="9"/>
      <c r="B117" s="124" t="s">
        <v>194</v>
      </c>
      <c r="C117" s="179"/>
      <c r="D117" s="133"/>
      <c r="E117" s="134"/>
      <c r="F117" s="132"/>
    </row>
    <row r="118" spans="1:6" ht="18" customHeight="1" x14ac:dyDescent="0.25">
      <c r="A118" s="9"/>
      <c r="B118" s="14"/>
      <c r="C118" s="180"/>
      <c r="D118" s="116"/>
      <c r="E118" s="114"/>
    </row>
    <row r="119" spans="1:6" ht="20.100000000000001" customHeight="1" x14ac:dyDescent="0.25">
      <c r="A119" s="149" t="s">
        <v>195</v>
      </c>
      <c r="B119" s="150" t="s">
        <v>196</v>
      </c>
      <c r="C119" s="184"/>
      <c r="D119" s="152"/>
      <c r="E119" s="152"/>
      <c r="F119" s="153">
        <f>SUM(F121:F127)</f>
        <v>0</v>
      </c>
    </row>
    <row r="120" spans="1:6" ht="24.95" customHeight="1" x14ac:dyDescent="0.25">
      <c r="A120" s="12"/>
      <c r="B120" s="135"/>
      <c r="C120" s="183"/>
      <c r="D120" s="136"/>
      <c r="E120" s="136"/>
      <c r="F120" s="84"/>
    </row>
    <row r="121" spans="1:6" ht="20.100000000000001" customHeight="1" x14ac:dyDescent="0.25">
      <c r="A121" s="51" t="s">
        <v>197</v>
      </c>
      <c r="B121" s="52" t="s">
        <v>198</v>
      </c>
      <c r="C121" s="178" t="s">
        <v>53</v>
      </c>
      <c r="D121" s="54">
        <v>2</v>
      </c>
      <c r="E121" s="195">
        <v>0</v>
      </c>
      <c r="F121" s="55">
        <f>D121*E121</f>
        <v>0</v>
      </c>
    </row>
    <row r="122" spans="1:6" ht="100.5" customHeight="1" x14ac:dyDescent="0.25">
      <c r="A122" s="129"/>
      <c r="B122" s="2" t="s">
        <v>199</v>
      </c>
      <c r="C122" s="179"/>
      <c r="D122" s="133"/>
      <c r="E122" s="134"/>
      <c r="F122" s="132"/>
    </row>
    <row r="123" spans="1:6" ht="20.100000000000001" customHeight="1" x14ac:dyDescent="0.25">
      <c r="A123" s="51" t="s">
        <v>200</v>
      </c>
      <c r="B123" s="52" t="s">
        <v>201</v>
      </c>
      <c r="C123" s="178" t="s">
        <v>53</v>
      </c>
      <c r="D123" s="54">
        <v>2</v>
      </c>
      <c r="E123" s="195">
        <v>0</v>
      </c>
      <c r="F123" s="55">
        <f t="shared" ref="F123:F127" si="6">D123*E123</f>
        <v>0</v>
      </c>
    </row>
    <row r="124" spans="1:6" ht="120" customHeight="1" x14ac:dyDescent="0.25">
      <c r="A124" s="129"/>
      <c r="B124" s="2" t="s">
        <v>202</v>
      </c>
      <c r="C124" s="179"/>
      <c r="D124" s="133"/>
      <c r="E124" s="134"/>
      <c r="F124" s="132"/>
    </row>
    <row r="125" spans="1:6" ht="20.100000000000001" customHeight="1" x14ac:dyDescent="0.25">
      <c r="A125" s="51" t="s">
        <v>203</v>
      </c>
      <c r="B125" s="52" t="s">
        <v>204</v>
      </c>
      <c r="C125" s="178" t="s">
        <v>182</v>
      </c>
      <c r="D125" s="54">
        <v>2</v>
      </c>
      <c r="E125" s="195">
        <v>0</v>
      </c>
      <c r="F125" s="55">
        <f t="shared" si="6"/>
        <v>0</v>
      </c>
    </row>
    <row r="126" spans="1:6" ht="78" customHeight="1" x14ac:dyDescent="0.25">
      <c r="A126" s="129"/>
      <c r="B126" s="2" t="s">
        <v>205</v>
      </c>
      <c r="C126" s="179"/>
      <c r="D126" s="133"/>
      <c r="E126" s="134"/>
      <c r="F126" s="132"/>
    </row>
    <row r="127" spans="1:6" ht="20.100000000000001" customHeight="1" x14ac:dyDescent="0.25">
      <c r="A127" s="51" t="s">
        <v>206</v>
      </c>
      <c r="B127" s="52" t="s">
        <v>207</v>
      </c>
      <c r="C127" s="178" t="s">
        <v>182</v>
      </c>
      <c r="D127" s="54">
        <v>2</v>
      </c>
      <c r="E127" s="195">
        <v>0</v>
      </c>
      <c r="F127" s="55">
        <f t="shared" si="6"/>
        <v>0</v>
      </c>
    </row>
    <row r="128" spans="1:6" ht="73.5" customHeight="1" x14ac:dyDescent="0.25">
      <c r="A128" s="129"/>
      <c r="B128" s="2" t="s">
        <v>208</v>
      </c>
      <c r="C128" s="179"/>
      <c r="D128" s="133"/>
      <c r="E128" s="134"/>
      <c r="F128" s="132"/>
    </row>
    <row r="129" spans="1:8" ht="12.75" customHeight="1" x14ac:dyDescent="0.25">
      <c r="A129" s="129"/>
      <c r="B129" s="19"/>
      <c r="C129" s="179"/>
      <c r="D129" s="116"/>
      <c r="E129" s="121"/>
    </row>
    <row r="130" spans="1:8" ht="20.100000000000001" customHeight="1" x14ac:dyDescent="0.25">
      <c r="A130" s="173" t="s">
        <v>209</v>
      </c>
      <c r="B130" s="174" t="s">
        <v>210</v>
      </c>
      <c r="C130" s="184"/>
      <c r="D130" s="176"/>
      <c r="E130" s="176"/>
      <c r="F130" s="177">
        <f>SUM(F132:F152)</f>
        <v>0</v>
      </c>
    </row>
    <row r="131" spans="1:8" ht="5.0999999999999996" customHeight="1" x14ac:dyDescent="0.25">
      <c r="A131" s="12"/>
      <c r="B131" s="135"/>
      <c r="C131" s="183"/>
      <c r="D131" s="136"/>
      <c r="E131" s="136"/>
      <c r="F131" s="84"/>
    </row>
    <row r="132" spans="1:8" ht="20.100000000000001" customHeight="1" x14ac:dyDescent="0.25">
      <c r="A132" s="51" t="s">
        <v>211</v>
      </c>
      <c r="B132" s="52" t="s">
        <v>212</v>
      </c>
      <c r="C132" s="178" t="s">
        <v>53</v>
      </c>
      <c r="D132" s="54">
        <v>1</v>
      </c>
      <c r="E132" s="195">
        <v>0</v>
      </c>
      <c r="F132" s="55">
        <f t="shared" ref="F132:F138" si="7">D132*E132</f>
        <v>0</v>
      </c>
    </row>
    <row r="133" spans="1:8" ht="69.75" customHeight="1" x14ac:dyDescent="0.25">
      <c r="A133" s="129"/>
      <c r="B133" s="5" t="s">
        <v>213</v>
      </c>
      <c r="C133" s="179"/>
      <c r="D133" s="133"/>
      <c r="E133" s="134"/>
      <c r="F133" s="132"/>
    </row>
    <row r="134" spans="1:8" ht="20.100000000000001" customHeight="1" x14ac:dyDescent="0.25">
      <c r="A134" s="51" t="s">
        <v>214</v>
      </c>
      <c r="B134" s="52" t="s">
        <v>215</v>
      </c>
      <c r="C134" s="178" t="s">
        <v>53</v>
      </c>
      <c r="D134" s="54">
        <v>1</v>
      </c>
      <c r="E134" s="195">
        <v>0</v>
      </c>
      <c r="F134" s="55">
        <f t="shared" si="7"/>
        <v>0</v>
      </c>
    </row>
    <row r="135" spans="1:8" ht="70.5" customHeight="1" x14ac:dyDescent="0.25">
      <c r="A135" s="129"/>
      <c r="B135" s="5" t="s">
        <v>216</v>
      </c>
      <c r="C135" s="179"/>
      <c r="D135" s="133"/>
      <c r="E135" s="134"/>
      <c r="F135" s="132"/>
    </row>
    <row r="136" spans="1:8" ht="20.100000000000001" customHeight="1" x14ac:dyDescent="0.25">
      <c r="A136" s="51" t="s">
        <v>217</v>
      </c>
      <c r="B136" s="52" t="s">
        <v>218</v>
      </c>
      <c r="C136" s="178" t="s">
        <v>53</v>
      </c>
      <c r="D136" s="54">
        <v>2</v>
      </c>
      <c r="E136" s="195">
        <v>0</v>
      </c>
      <c r="F136" s="55">
        <f t="shared" si="7"/>
        <v>0</v>
      </c>
      <c r="H136" s="120"/>
    </row>
    <row r="137" spans="1:8" ht="121.5" customHeight="1" x14ac:dyDescent="0.25">
      <c r="A137" s="129"/>
      <c r="B137" s="5" t="s">
        <v>219</v>
      </c>
      <c r="C137" s="179"/>
      <c r="D137" s="133"/>
      <c r="E137" s="134"/>
      <c r="F137" s="132"/>
    </row>
    <row r="138" spans="1:8" ht="20.100000000000001" customHeight="1" x14ac:dyDescent="0.25">
      <c r="A138" s="51" t="s">
        <v>220</v>
      </c>
      <c r="B138" s="52" t="s">
        <v>221</v>
      </c>
      <c r="C138" s="178" t="s">
        <v>53</v>
      </c>
      <c r="D138" s="54">
        <v>2</v>
      </c>
      <c r="E138" s="195">
        <v>0</v>
      </c>
      <c r="F138" s="55">
        <f t="shared" si="7"/>
        <v>0</v>
      </c>
      <c r="H138" s="120"/>
    </row>
    <row r="139" spans="1:8" ht="145.5" customHeight="1" x14ac:dyDescent="0.25">
      <c r="A139" s="129"/>
      <c r="B139" s="5" t="s">
        <v>222</v>
      </c>
      <c r="C139" s="179"/>
      <c r="D139" s="133"/>
      <c r="E139" s="134"/>
      <c r="F139" s="132"/>
    </row>
    <row r="140" spans="1:8" ht="20.100000000000001" customHeight="1" x14ac:dyDescent="0.25">
      <c r="A140" s="51" t="s">
        <v>223</v>
      </c>
      <c r="B140" s="52" t="s">
        <v>224</v>
      </c>
      <c r="C140" s="178" t="s">
        <v>53</v>
      </c>
      <c r="D140" s="54">
        <v>2</v>
      </c>
      <c r="E140" s="195">
        <v>0</v>
      </c>
      <c r="F140" s="55">
        <f t="shared" ref="F140:F152" si="8">D140*E140</f>
        <v>0</v>
      </c>
    </row>
    <row r="141" spans="1:8" ht="60.75" customHeight="1" x14ac:dyDescent="0.25">
      <c r="A141" s="129"/>
      <c r="B141" s="5" t="s">
        <v>225</v>
      </c>
      <c r="C141" s="179"/>
      <c r="D141" s="133"/>
      <c r="E141" s="134"/>
      <c r="F141" s="132"/>
    </row>
    <row r="142" spans="1:8" ht="20.100000000000001" customHeight="1" x14ac:dyDescent="0.25">
      <c r="A142" s="51" t="s">
        <v>226</v>
      </c>
      <c r="B142" s="52" t="s">
        <v>227</v>
      </c>
      <c r="C142" s="178" t="s">
        <v>53</v>
      </c>
      <c r="D142" s="54">
        <v>2</v>
      </c>
      <c r="E142" s="195">
        <v>0</v>
      </c>
      <c r="F142" s="55">
        <f t="shared" si="8"/>
        <v>0</v>
      </c>
    </row>
    <row r="143" spans="1:8" ht="79.5" customHeight="1" x14ac:dyDescent="0.25">
      <c r="A143" s="129"/>
      <c r="B143" s="5" t="s">
        <v>228</v>
      </c>
      <c r="C143" s="179"/>
      <c r="D143" s="133"/>
      <c r="E143" s="134"/>
      <c r="F143" s="132"/>
    </row>
    <row r="144" spans="1:8" ht="20.100000000000001" customHeight="1" x14ac:dyDescent="0.25">
      <c r="A144" s="51" t="s">
        <v>229</v>
      </c>
      <c r="B144" s="52" t="s">
        <v>230</v>
      </c>
      <c r="C144" s="178" t="s">
        <v>53</v>
      </c>
      <c r="D144" s="54">
        <v>2</v>
      </c>
      <c r="E144" s="195">
        <v>0</v>
      </c>
      <c r="F144" s="55">
        <f t="shared" si="8"/>
        <v>0</v>
      </c>
    </row>
    <row r="145" spans="1:6" ht="102" customHeight="1" x14ac:dyDescent="0.25">
      <c r="A145" s="129"/>
      <c r="B145" s="5" t="s">
        <v>231</v>
      </c>
      <c r="C145" s="179"/>
      <c r="D145" s="133"/>
      <c r="E145" s="134"/>
      <c r="F145" s="132"/>
    </row>
    <row r="146" spans="1:6" ht="20.100000000000001" customHeight="1" x14ac:dyDescent="0.25">
      <c r="A146" s="51" t="s">
        <v>232</v>
      </c>
      <c r="B146" s="52" t="s">
        <v>233</v>
      </c>
      <c r="C146" s="178" t="s">
        <v>53</v>
      </c>
      <c r="D146" s="54">
        <v>1</v>
      </c>
      <c r="E146" s="195">
        <v>0</v>
      </c>
      <c r="F146" s="55">
        <f t="shared" si="8"/>
        <v>0</v>
      </c>
    </row>
    <row r="147" spans="1:6" ht="90.75" customHeight="1" x14ac:dyDescent="0.25">
      <c r="A147" s="129"/>
      <c r="B147" s="5" t="s">
        <v>234</v>
      </c>
      <c r="C147" s="179"/>
      <c r="D147" s="133"/>
      <c r="E147" s="134"/>
      <c r="F147" s="132"/>
    </row>
    <row r="148" spans="1:6" ht="20.100000000000001" customHeight="1" x14ac:dyDescent="0.25">
      <c r="A148" s="51" t="s">
        <v>235</v>
      </c>
      <c r="B148" s="52" t="s">
        <v>236</v>
      </c>
      <c r="C148" s="178" t="s">
        <v>53</v>
      </c>
      <c r="D148" s="54">
        <v>1</v>
      </c>
      <c r="E148" s="195">
        <v>0</v>
      </c>
      <c r="F148" s="55">
        <f t="shared" si="8"/>
        <v>0</v>
      </c>
    </row>
    <row r="149" spans="1:6" ht="84.75" customHeight="1" x14ac:dyDescent="0.25">
      <c r="A149" s="129"/>
      <c r="B149" s="5" t="s">
        <v>237</v>
      </c>
      <c r="C149" s="179"/>
      <c r="D149" s="133"/>
      <c r="E149" s="134"/>
      <c r="F149" s="132"/>
    </row>
    <row r="150" spans="1:6" ht="20.100000000000001" customHeight="1" x14ac:dyDescent="0.25">
      <c r="A150" s="51" t="s">
        <v>238</v>
      </c>
      <c r="B150" s="52" t="s">
        <v>239</v>
      </c>
      <c r="C150" s="178" t="s">
        <v>53</v>
      </c>
      <c r="D150" s="54">
        <v>1</v>
      </c>
      <c r="E150" s="195">
        <v>0</v>
      </c>
      <c r="F150" s="55">
        <f t="shared" si="8"/>
        <v>0</v>
      </c>
    </row>
    <row r="151" spans="1:6" ht="51" customHeight="1" x14ac:dyDescent="0.25">
      <c r="A151" s="18"/>
      <c r="B151" s="5" t="s">
        <v>240</v>
      </c>
      <c r="C151" s="179"/>
      <c r="D151" s="133"/>
      <c r="E151" s="134"/>
      <c r="F151" s="132"/>
    </row>
    <row r="152" spans="1:6" ht="20.100000000000001" customHeight="1" x14ac:dyDescent="0.25">
      <c r="A152" s="51" t="s">
        <v>241</v>
      </c>
      <c r="B152" s="52" t="s">
        <v>242</v>
      </c>
      <c r="C152" s="178" t="s">
        <v>53</v>
      </c>
      <c r="D152" s="54">
        <v>1</v>
      </c>
      <c r="E152" s="195">
        <v>0</v>
      </c>
      <c r="F152" s="55">
        <f t="shared" si="8"/>
        <v>0</v>
      </c>
    </row>
    <row r="153" spans="1:6" ht="38.25" customHeight="1" x14ac:dyDescent="0.25">
      <c r="A153" s="129"/>
      <c r="B153" s="5" t="s">
        <v>243</v>
      </c>
      <c r="C153" s="179"/>
      <c r="D153" s="116"/>
      <c r="E153" s="134"/>
      <c r="F153" s="193"/>
    </row>
    <row r="154" spans="1:6" ht="14.25" customHeight="1" x14ac:dyDescent="0.25">
      <c r="A154" s="17"/>
      <c r="B154" s="6"/>
      <c r="C154" s="180"/>
      <c r="E154" s="114"/>
    </row>
    <row r="155" spans="1:6" ht="20.100000000000001" customHeight="1" x14ac:dyDescent="0.25">
      <c r="A155" s="149" t="s">
        <v>244</v>
      </c>
      <c r="B155" s="150" t="s">
        <v>245</v>
      </c>
      <c r="C155" s="184"/>
      <c r="D155" s="152"/>
      <c r="E155" s="152"/>
      <c r="F155" s="153">
        <f>SUM(F157:F165)</f>
        <v>0</v>
      </c>
    </row>
    <row r="156" spans="1:6" ht="5.0999999999999996" customHeight="1" x14ac:dyDescent="0.25">
      <c r="A156" s="12"/>
      <c r="B156" s="135"/>
      <c r="C156" s="183"/>
      <c r="D156" s="136"/>
      <c r="E156" s="136"/>
      <c r="F156" s="84"/>
    </row>
    <row r="157" spans="1:6" ht="20.100000000000001" customHeight="1" x14ac:dyDescent="0.25">
      <c r="A157" s="51" t="s">
        <v>246</v>
      </c>
      <c r="B157" s="52" t="s">
        <v>247</v>
      </c>
      <c r="C157" s="178" t="s">
        <v>53</v>
      </c>
      <c r="D157" s="54">
        <v>1</v>
      </c>
      <c r="E157" s="195">
        <v>0</v>
      </c>
      <c r="F157" s="55">
        <f t="shared" ref="F157:F165" si="9">D157*E157</f>
        <v>0</v>
      </c>
    </row>
    <row r="158" spans="1:6" ht="70.5" customHeight="1" x14ac:dyDescent="0.25">
      <c r="A158" s="18"/>
      <c r="B158" s="7" t="s">
        <v>248</v>
      </c>
      <c r="C158" s="179"/>
      <c r="D158" s="133"/>
      <c r="E158" s="134"/>
      <c r="F158" s="132"/>
    </row>
    <row r="159" spans="1:6" ht="20.100000000000001" customHeight="1" x14ac:dyDescent="0.25">
      <c r="A159" s="51" t="s">
        <v>249</v>
      </c>
      <c r="B159" s="52" t="s">
        <v>250</v>
      </c>
      <c r="C159" s="178" t="s">
        <v>53</v>
      </c>
      <c r="D159" s="54">
        <v>1</v>
      </c>
      <c r="E159" s="195">
        <v>0</v>
      </c>
      <c r="F159" s="55">
        <f t="shared" si="9"/>
        <v>0</v>
      </c>
    </row>
    <row r="160" spans="1:6" ht="37.5" customHeight="1" x14ac:dyDescent="0.25">
      <c r="A160" s="129"/>
      <c r="B160" s="7" t="s">
        <v>251</v>
      </c>
      <c r="C160" s="179"/>
      <c r="D160" s="133"/>
      <c r="E160" s="134"/>
      <c r="F160" s="132"/>
    </row>
    <row r="161" spans="1:6" ht="20.100000000000001" customHeight="1" x14ac:dyDescent="0.25">
      <c r="A161" s="51" t="s">
        <v>252</v>
      </c>
      <c r="B161" s="52" t="s">
        <v>253</v>
      </c>
      <c r="C161" s="178" t="s">
        <v>53</v>
      </c>
      <c r="D161" s="54">
        <v>1</v>
      </c>
      <c r="E161" s="195">
        <v>0</v>
      </c>
      <c r="F161" s="55">
        <f t="shared" si="9"/>
        <v>0</v>
      </c>
    </row>
    <row r="162" spans="1:6" ht="57.75" customHeight="1" x14ac:dyDescent="0.25">
      <c r="A162" s="18"/>
      <c r="B162" s="7" t="s">
        <v>254</v>
      </c>
      <c r="C162" s="179"/>
      <c r="D162" s="133"/>
      <c r="E162" s="134"/>
      <c r="F162" s="132"/>
    </row>
    <row r="163" spans="1:6" ht="20.100000000000001" customHeight="1" x14ac:dyDescent="0.25">
      <c r="A163" s="51" t="s">
        <v>255</v>
      </c>
      <c r="B163" s="52" t="s">
        <v>256</v>
      </c>
      <c r="C163" s="178" t="s">
        <v>53</v>
      </c>
      <c r="D163" s="54">
        <v>1</v>
      </c>
      <c r="E163" s="195">
        <v>0</v>
      </c>
      <c r="F163" s="55">
        <f t="shared" si="9"/>
        <v>0</v>
      </c>
    </row>
    <row r="164" spans="1:6" ht="110.25" customHeight="1" x14ac:dyDescent="0.25">
      <c r="A164" s="18"/>
      <c r="B164" s="7" t="s">
        <v>257</v>
      </c>
      <c r="C164" s="179"/>
      <c r="D164" s="133"/>
      <c r="E164" s="134"/>
      <c r="F164" s="132"/>
    </row>
    <row r="165" spans="1:6" ht="20.100000000000001" customHeight="1" x14ac:dyDescent="0.25">
      <c r="A165" s="51" t="s">
        <v>258</v>
      </c>
      <c r="B165" s="52" t="s">
        <v>259</v>
      </c>
      <c r="C165" s="178" t="s">
        <v>53</v>
      </c>
      <c r="D165" s="54">
        <v>1</v>
      </c>
      <c r="E165" s="195">
        <v>0</v>
      </c>
      <c r="F165" s="55">
        <f t="shared" si="9"/>
        <v>0</v>
      </c>
    </row>
    <row r="166" spans="1:6" ht="66" customHeight="1" x14ac:dyDescent="0.25">
      <c r="A166" s="18"/>
      <c r="B166" s="7" t="s">
        <v>260</v>
      </c>
      <c r="C166" s="179"/>
      <c r="D166" s="133"/>
      <c r="E166" s="134"/>
      <c r="F166" s="132"/>
    </row>
    <row r="167" spans="1:6" ht="12" customHeight="1" x14ac:dyDescent="0.25">
      <c r="A167" s="127"/>
      <c r="B167" s="20"/>
      <c r="C167" s="180"/>
      <c r="D167" s="113"/>
      <c r="E167" s="122"/>
    </row>
    <row r="168" spans="1:6" ht="30" customHeight="1" x14ac:dyDescent="0.25">
      <c r="A168" s="161" t="s">
        <v>261</v>
      </c>
      <c r="B168" s="162" t="s">
        <v>262</v>
      </c>
      <c r="C168" s="151"/>
      <c r="D168" s="163"/>
      <c r="E168" s="186"/>
      <c r="F168" s="164">
        <f>F170</f>
        <v>0</v>
      </c>
    </row>
    <row r="169" spans="1:6" ht="5.0999999999999996" customHeight="1" x14ac:dyDescent="0.25">
      <c r="A169" s="140"/>
      <c r="B169" s="141"/>
      <c r="C169" s="83"/>
      <c r="D169" s="142"/>
      <c r="E169" s="143"/>
      <c r="F169" s="143"/>
    </row>
    <row r="170" spans="1:6" s="31" customFormat="1" ht="30" customHeight="1" x14ac:dyDescent="0.25">
      <c r="A170" s="155" t="s">
        <v>263</v>
      </c>
      <c r="B170" s="156" t="s">
        <v>262</v>
      </c>
      <c r="C170" s="178" t="s">
        <v>53</v>
      </c>
      <c r="D170" s="157">
        <v>1</v>
      </c>
      <c r="E170" s="195">
        <v>0</v>
      </c>
      <c r="F170" s="158">
        <f>D170*E170</f>
        <v>0</v>
      </c>
    </row>
    <row r="171" spans="1:6" ht="60.75" customHeight="1" x14ac:dyDescent="0.25">
      <c r="A171" s="127"/>
      <c r="B171" s="2" t="s">
        <v>264</v>
      </c>
      <c r="C171" s="179"/>
      <c r="D171" s="133"/>
      <c r="E171" s="134"/>
      <c r="F171" s="132"/>
    </row>
    <row r="172" spans="1:6" ht="12.75" customHeight="1" x14ac:dyDescent="0.25">
      <c r="A172" s="127"/>
      <c r="B172" s="21"/>
      <c r="C172" s="180"/>
      <c r="D172" s="111"/>
      <c r="E172" s="117"/>
    </row>
    <row r="173" spans="1:6" ht="30" customHeight="1" x14ac:dyDescent="0.25">
      <c r="A173" s="161" t="s">
        <v>265</v>
      </c>
      <c r="B173" s="162" t="s">
        <v>266</v>
      </c>
      <c r="C173" s="151"/>
      <c r="D173" s="163"/>
      <c r="E173" s="163"/>
      <c r="F173" s="164">
        <f>SUM(F174:F181)</f>
        <v>0</v>
      </c>
    </row>
    <row r="174" spans="1:6" ht="131.25" customHeight="1" x14ac:dyDescent="0.25">
      <c r="A174" s="129"/>
      <c r="B174" s="5" t="s">
        <v>267</v>
      </c>
      <c r="C174" s="181"/>
      <c r="D174" s="130"/>
      <c r="E174" s="131"/>
      <c r="F174" s="132"/>
    </row>
    <row r="175" spans="1:6" ht="20.100000000000001" customHeight="1" x14ac:dyDescent="0.25">
      <c r="A175" s="51" t="s">
        <v>268</v>
      </c>
      <c r="B175" s="52" t="s">
        <v>269</v>
      </c>
      <c r="C175" s="178" t="s">
        <v>53</v>
      </c>
      <c r="D175" s="54">
        <v>1</v>
      </c>
      <c r="E175" s="195">
        <v>0</v>
      </c>
      <c r="F175" s="55">
        <f>D175*E175</f>
        <v>0</v>
      </c>
    </row>
    <row r="176" spans="1:6" ht="58.5" customHeight="1" x14ac:dyDescent="0.25">
      <c r="A176" s="129"/>
      <c r="B176" s="7" t="s">
        <v>270</v>
      </c>
      <c r="C176" s="181"/>
      <c r="D176" s="130"/>
      <c r="E176" s="131"/>
      <c r="F176" s="132"/>
    </row>
    <row r="177" spans="1:6" ht="20.100000000000001" customHeight="1" x14ac:dyDescent="0.25">
      <c r="A177" s="51" t="s">
        <v>271</v>
      </c>
      <c r="B177" s="52" t="s">
        <v>272</v>
      </c>
      <c r="C177" s="178" t="s">
        <v>53</v>
      </c>
      <c r="D177" s="54">
        <v>1</v>
      </c>
      <c r="E177" s="195">
        <v>0</v>
      </c>
      <c r="F177" s="55">
        <f t="shared" ref="F177:F181" si="10">D177*E177</f>
        <v>0</v>
      </c>
    </row>
    <row r="178" spans="1:6" ht="78" customHeight="1" x14ac:dyDescent="0.25">
      <c r="A178" s="129"/>
      <c r="B178" s="7" t="s">
        <v>273</v>
      </c>
      <c r="C178" s="181"/>
      <c r="D178" s="130"/>
      <c r="E178" s="131"/>
      <c r="F178" s="132"/>
    </row>
    <row r="179" spans="1:6" ht="20.100000000000001" customHeight="1" x14ac:dyDescent="0.25">
      <c r="A179" s="51" t="s">
        <v>274</v>
      </c>
      <c r="B179" s="52" t="s">
        <v>275</v>
      </c>
      <c r="C179" s="178" t="s">
        <v>53</v>
      </c>
      <c r="D179" s="54">
        <v>1</v>
      </c>
      <c r="E179" s="195">
        <v>0</v>
      </c>
      <c r="F179" s="55">
        <f t="shared" si="10"/>
        <v>0</v>
      </c>
    </row>
    <row r="180" spans="1:6" ht="189" x14ac:dyDescent="0.25">
      <c r="A180" s="129"/>
      <c r="B180" s="7" t="s">
        <v>276</v>
      </c>
      <c r="C180" s="181"/>
      <c r="D180" s="130"/>
      <c r="E180" s="131"/>
      <c r="F180" s="132"/>
    </row>
    <row r="181" spans="1:6" ht="20.100000000000001" customHeight="1" x14ac:dyDescent="0.25">
      <c r="A181" s="51" t="s">
        <v>277</v>
      </c>
      <c r="B181" s="52" t="s">
        <v>278</v>
      </c>
      <c r="C181" s="178" t="s">
        <v>53</v>
      </c>
      <c r="D181" s="54">
        <v>1</v>
      </c>
      <c r="E181" s="195">
        <v>0</v>
      </c>
      <c r="F181" s="55">
        <f t="shared" si="10"/>
        <v>0</v>
      </c>
    </row>
    <row r="182" spans="1:6" ht="136.5" x14ac:dyDescent="0.25">
      <c r="A182" s="129"/>
      <c r="B182" s="7" t="s">
        <v>279</v>
      </c>
      <c r="C182" s="181"/>
      <c r="D182" s="130"/>
      <c r="E182" s="131"/>
      <c r="F182" s="132"/>
    </row>
    <row r="183" spans="1:6" x14ac:dyDescent="0.25">
      <c r="C183" s="179"/>
      <c r="D183" s="113"/>
      <c r="E183" s="40"/>
    </row>
    <row r="184" spans="1:6" ht="24" customHeight="1" x14ac:dyDescent="0.25">
      <c r="B184" s="123"/>
      <c r="C184" s="180"/>
      <c r="D184" s="111"/>
      <c r="E184" s="112"/>
    </row>
    <row r="185" spans="1:6" x14ac:dyDescent="0.25">
      <c r="C185" s="181"/>
      <c r="D185" s="109"/>
    </row>
    <row r="186" spans="1:6" ht="15" x14ac:dyDescent="0.25">
      <c r="C186" s="182"/>
      <c r="D186" s="110"/>
    </row>
    <row r="187" spans="1:6" x14ac:dyDescent="0.25">
      <c r="C187" s="180"/>
    </row>
  </sheetData>
  <sheetProtection algorithmName="SHA-512" hashValue="oURp+t1kc1fXJKzsXTonTRFCFMPddd7s6II0mPD8Fm50UkxYGWiEEH7gG2gY6qhYJTRajykNkYJHWJpwodaR5g==" saltValue="ogCWXgsf/WmIATPs2xSJqA==" spinCount="100000" sheet="1" objects="1" scenarios="1"/>
  <mergeCells count="1">
    <mergeCell ref="A10:B10"/>
  </mergeCells>
  <pageMargins left="0.25" right="0.25" top="0.75" bottom="0.75" header="0.3" footer="0.3"/>
  <pageSetup paperSize="9" scale="68" fitToHeight="0" orientation="portrait" r:id="rId1"/>
  <headerFooter>
    <oddFooter>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CB93-FABD-4121-87EF-860FAF4AAD23}">
  <dimension ref="A1:F16"/>
  <sheetViews>
    <sheetView zoomScaleNormal="100" workbookViewId="0">
      <selection activeCell="E16" sqref="E16"/>
    </sheetView>
  </sheetViews>
  <sheetFormatPr defaultColWidth="9.140625" defaultRowHeight="14.25" x14ac:dyDescent="0.25"/>
  <cols>
    <col min="1" max="1" width="6" style="8" customWidth="1"/>
    <col min="2" max="2" width="45.5703125" style="22" customWidth="1"/>
    <col min="3" max="3" width="10.7109375" style="13" customWidth="1"/>
    <col min="4" max="4" width="9.42578125" style="4" customWidth="1"/>
    <col min="5" max="5" width="27" style="44" customWidth="1"/>
    <col min="6" max="6" width="25.42578125" style="23" customWidth="1"/>
    <col min="7" max="16384" width="9.140625" style="8"/>
  </cols>
  <sheetData>
    <row r="1" spans="1:6" ht="35.1" customHeight="1" x14ac:dyDescent="0.25">
      <c r="A1" s="204" t="s">
        <v>43</v>
      </c>
      <c r="B1" s="204"/>
      <c r="C1" s="204"/>
      <c r="D1" s="204"/>
      <c r="E1" s="204"/>
      <c r="F1" s="204"/>
    </row>
    <row r="2" spans="1:6" x14ac:dyDescent="0.25">
      <c r="E2" s="33"/>
    </row>
    <row r="3" spans="1:6" s="72" customFormat="1" ht="25.35" customHeight="1" x14ac:dyDescent="0.25">
      <c r="A3" s="71" t="s">
        <v>1</v>
      </c>
      <c r="B3" s="71"/>
      <c r="C3" s="71"/>
      <c r="D3" s="71"/>
      <c r="E3" s="71"/>
      <c r="F3" s="71"/>
    </row>
    <row r="4" spans="1:6" s="72" customFormat="1" ht="20.25" customHeight="1" x14ac:dyDescent="0.25">
      <c r="A4" s="71" t="s">
        <v>280</v>
      </c>
      <c r="B4" s="71"/>
      <c r="C4" s="71"/>
      <c r="D4" s="71"/>
      <c r="E4" s="71"/>
      <c r="F4" s="71"/>
    </row>
    <row r="5" spans="1:6" ht="12.75" customHeight="1" x14ac:dyDescent="0.25">
      <c r="B5" s="9"/>
      <c r="C5" s="11"/>
      <c r="D5" s="1"/>
      <c r="E5" s="42"/>
      <c r="F5" s="10"/>
    </row>
    <row r="7" spans="1:6" ht="12.75" customHeight="1" x14ac:dyDescent="0.25">
      <c r="B7" s="9"/>
      <c r="C7" s="11"/>
      <c r="D7" s="1"/>
      <c r="E7" s="42"/>
      <c r="F7" s="10"/>
    </row>
    <row r="8" spans="1:6" ht="36.75" customHeight="1" x14ac:dyDescent="0.25">
      <c r="A8" s="125" t="s">
        <v>45</v>
      </c>
      <c r="B8" s="125" t="s">
        <v>46</v>
      </c>
      <c r="C8" s="125" t="s">
        <v>23</v>
      </c>
      <c r="D8" s="125" t="s">
        <v>24</v>
      </c>
      <c r="E8" s="192" t="s">
        <v>47</v>
      </c>
      <c r="F8" s="192" t="s">
        <v>48</v>
      </c>
    </row>
    <row r="9" spans="1:6" s="187" customFormat="1" ht="40.15" customHeight="1" x14ac:dyDescent="0.25">
      <c r="B9" s="191"/>
      <c r="C9" s="190"/>
      <c r="D9" s="189"/>
      <c r="E9" s="188"/>
      <c r="F9" s="188"/>
    </row>
    <row r="10" spans="1:6" customFormat="1" ht="30" customHeight="1" x14ac:dyDescent="0.3">
      <c r="A10" s="205" t="s">
        <v>49</v>
      </c>
      <c r="B10" s="205"/>
      <c r="C10" s="49"/>
      <c r="D10" s="49"/>
      <c r="E10" s="50"/>
      <c r="F10" s="126">
        <f>SUM(F12,F15)</f>
        <v>0</v>
      </c>
    </row>
    <row r="11" spans="1:6" s="46" customFormat="1" ht="4.9000000000000004" customHeight="1" x14ac:dyDescent="0.25">
      <c r="B11" s="9"/>
      <c r="C11" s="47"/>
      <c r="D11" s="48"/>
      <c r="E11" s="36"/>
      <c r="F11" s="36"/>
    </row>
    <row r="12" spans="1:6" ht="19.899999999999999" customHeight="1" x14ac:dyDescent="0.25">
      <c r="A12" s="149" t="s">
        <v>281</v>
      </c>
      <c r="B12" s="150" t="s">
        <v>282</v>
      </c>
      <c r="C12" s="165" t="s">
        <v>53</v>
      </c>
      <c r="D12" s="152">
        <v>1</v>
      </c>
      <c r="E12" s="194">
        <v>0</v>
      </c>
      <c r="F12" s="153">
        <f>D12*E12</f>
        <v>0</v>
      </c>
    </row>
    <row r="13" spans="1:6" ht="111" customHeight="1" x14ac:dyDescent="0.25">
      <c r="A13" s="43"/>
      <c r="B13" s="45" t="s">
        <v>283</v>
      </c>
      <c r="C13" s="14"/>
      <c r="D13" s="2"/>
      <c r="E13" s="42"/>
      <c r="F13" s="10"/>
    </row>
    <row r="14" spans="1:6" ht="4.9000000000000004" customHeight="1" x14ac:dyDescent="0.25">
      <c r="A14" s="9"/>
      <c r="B14" s="8"/>
      <c r="C14" s="15"/>
      <c r="D14" s="3"/>
      <c r="E14" s="42"/>
      <c r="F14" s="10"/>
    </row>
    <row r="15" spans="1:6" ht="19.899999999999999" customHeight="1" x14ac:dyDescent="0.25">
      <c r="A15" s="149" t="s">
        <v>284</v>
      </c>
      <c r="B15" s="150" t="s">
        <v>285</v>
      </c>
      <c r="C15" s="165" t="s">
        <v>53</v>
      </c>
      <c r="D15" s="152">
        <v>1</v>
      </c>
      <c r="E15" s="194">
        <v>0</v>
      </c>
      <c r="F15" s="153">
        <f>D15*E15</f>
        <v>0</v>
      </c>
    </row>
    <row r="16" spans="1:6" ht="107.25" customHeight="1" x14ac:dyDescent="0.25">
      <c r="B16" s="45" t="s">
        <v>286</v>
      </c>
      <c r="D16" s="8"/>
      <c r="E16" s="8"/>
      <c r="F16" s="185"/>
    </row>
  </sheetData>
  <sheetProtection algorithmName="SHA-512" hashValue="TdrgQhoQjLb7LOPTBzdq/tiN6B7xpY6S1D5NkuLSCxf/kjHkrTlI95pjM+bEIM55cXxt+cJ01V9L8UHFTaKMWQ==" saltValue="qOiV6f6csw74QtqpbllYZA==" spinCount="100000" sheet="1" objects="1" scenarios="1"/>
  <mergeCells count="2">
    <mergeCell ref="A1:F1"/>
    <mergeCell ref="A10:B10"/>
  </mergeCells>
  <pageMargins left="0.9055118110236221" right="0.59055118110236227" top="0.51181102362204722" bottom="0.31496062992125984" header="0.31496062992125984" footer="0.19685039370078741"/>
  <pageSetup paperSize="9" orientation="landscape" r:id="rId1"/>
  <headerFooter>
    <oddFooter>Stránka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6256F099F7B040B393EA6B8C8088B6" ma:contentTypeVersion="28" ma:contentTypeDescription="Create a new document." ma:contentTypeScope="" ma:versionID="0a459fd616fd77ea369203cb9e3ecee3">
  <xsd:schema xmlns:xsd="http://www.w3.org/2001/XMLSchema" xmlns:xs="http://www.w3.org/2001/XMLSchema" xmlns:p="http://schemas.microsoft.com/office/2006/metadata/properties" xmlns:ns1="http://schemas.microsoft.com/sharepoint/v3" xmlns:ns2="06be803c-3985-41a6-97c4-df8cf160c126" xmlns:ns3="77c14f1d-ac03-4440-9321-57329db7a3cd" targetNamespace="http://schemas.microsoft.com/office/2006/metadata/properties" ma:root="true" ma:fieldsID="72c1ad6017e32ceed4e9fba69414cbd1" ns1:_="" ns2:_="" ns3:_="">
    <xsd:import namespace="http://schemas.microsoft.com/sharepoint/v3"/>
    <xsd:import namespace="06be803c-3985-41a6-97c4-df8cf160c126"/>
    <xsd:import namespace="77c14f1d-ac03-4440-9321-57329db7a3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Vy_x0159__x00ed_zeno" minOccurs="0"/>
                <xsd:element ref="ns2:D_x016f_le_x017e_itost" minOccurs="0"/>
                <xsd:element ref="ns1:AverageRating" minOccurs="0"/>
                <xsd:element ref="ns1:RatingCount" minOccurs="0"/>
                <xsd:element ref="ns1:RatedBy" minOccurs="0"/>
                <xsd:element ref="ns1:Ratings" minOccurs="0"/>
                <xsd:element ref="ns1:LikesCount" minOccurs="0"/>
                <xsd:element ref="ns1:LikedBy" minOccurs="0"/>
                <xsd:element ref="ns2:lcf76f155ced4ddcb4097134ff3c332f" minOccurs="0"/>
                <xsd:element ref="ns3:TaxCatchAll" minOccurs="0"/>
                <xsd:element ref="ns2:Pozn_x00e1_mka" minOccurs="0"/>
                <xsd:element ref="ns2:MediaServiceObjectDetectorVersions" minOccurs="0"/>
                <xsd:element ref="ns2:MediaServiceSearchProperties" minOccurs="0"/>
                <xsd:element ref="ns2:K_x00f3_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26" nillable="true" ma:displayName="Rating (0-5)" ma:decimals="2" ma:description="Average value of all the ratings that have been submitted" ma:internalName="AverageRating" ma:readOnly="true">
      <xsd:simpleType>
        <xsd:restriction base="dms:Number"/>
      </xsd:simpleType>
    </xsd:element>
    <xsd:element name="RatingCount" ma:index="27" nillable="true" ma:displayName="Number of Ratings" ma:decimals="0" ma:description="Number of ratings submitted" ma:internalName="RatingCount" ma:readOnly="true">
      <xsd:simpleType>
        <xsd:restriction base="dms:Number"/>
      </xsd:simpleType>
    </xsd:element>
    <xsd:element name="RatedBy" ma:index="28"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29" nillable="true" ma:displayName="User ratings" ma:description="User ratings for the item" ma:hidden="true" ma:internalName="Ratings">
      <xsd:simpleType>
        <xsd:restriction base="dms:Note"/>
      </xsd:simpleType>
    </xsd:element>
    <xsd:element name="LikesCount" ma:index="30" nillable="true" ma:displayName="Number of Likes" ma:internalName="LikesCount">
      <xsd:simpleType>
        <xsd:restriction base="dms:Unknown"/>
      </xsd:simpleType>
    </xsd:element>
    <xsd:element name="LikedBy" ma:index="31"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be803c-3985-41a6-97c4-df8cf160c1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Vy_x0159__x00ed_zeno" ma:index="24" nillable="true" ma:displayName="Vyřízeno" ma:default="Ne" ma:description="Stav dokumentu" ma:format="Dropdown" ma:internalName="Vy_x0159__x00ed_zeno">
      <xsd:simpleType>
        <xsd:restriction base="dms:Choice">
          <xsd:enumeration value="Ne"/>
          <xsd:enumeration value="Probíhá"/>
          <xsd:enumeration value="Ano"/>
        </xsd:restriction>
      </xsd:simpleType>
    </xsd:element>
    <xsd:element name="D_x016f_le_x017e_itost" ma:index="25" nillable="true" ma:displayName="Důležitost" ma:format="Dropdown" ma:internalName="D_x016f_le_x017e_itost">
      <xsd:simpleType>
        <xsd:restriction base="dms:Choice">
          <xsd:enumeration value="Nizká"/>
          <xsd:enumeration value="Střední"/>
          <xsd:enumeration value="Vysoká"/>
          <xsd:enumeration value="Extrémní"/>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675c14e7-7a37-4663-861c-1ec0a0fc8fa6" ma:termSetId="09814cd3-568e-fe90-9814-8d621ff8fb84" ma:anchorId="fba54fb3-c3e1-fe81-a776-ca4b69148c4d" ma:open="true" ma:isKeyword="false">
      <xsd:complexType>
        <xsd:sequence>
          <xsd:element ref="pc:Terms" minOccurs="0" maxOccurs="1"/>
        </xsd:sequence>
      </xsd:complexType>
    </xsd:element>
    <xsd:element name="Pozn_x00e1_mka" ma:index="35" nillable="true" ma:displayName="Poznámka" ma:format="Dropdown" ma:internalName="Pozn_x00e1_mka">
      <xsd:simpleType>
        <xsd:restriction base="dms:Note">
          <xsd:maxLength value="255"/>
        </xsd:restriction>
      </xsd:simpleType>
    </xsd:element>
    <xsd:element name="MediaServiceObjectDetectorVersions" ma:index="3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K_x00f3_d" ma:index="38" nillable="true" ma:displayName="Kód" ma:format="Dropdown" ma:internalName="K_x00f3_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c14f1d-ac03-4440-9321-57329db7a3c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Zachovat ID" ma:description="Ponechat ID po přidání" ma:hidden="true" ma:internalName="_dlc_DocIdPersistId" ma:readOnly="true">
      <xsd:simpleType>
        <xsd:restriction base="dms:Boolean"/>
      </xsd:simpleType>
    </xsd:element>
    <xsd:element name="TaxCatchAll" ma:index="34" nillable="true" ma:displayName="Taxonomy Catch All Column" ma:hidden="true" ma:list="{b1a7689f-5694-4090-8f96-100e06b2049a}" ma:internalName="TaxCatchAll" ma:showField="CatchAllData" ma:web="77c14f1d-ac03-4440-9321-57329db7a3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C65ECA69B4CC39459CF879808734A6B5" ma:contentTypeVersion="18" ma:contentTypeDescription="Vytvoří nový dokument" ma:contentTypeScope="" ma:versionID="1ff1a2ff228e8496d2cdd54681b8c6d9">
  <xsd:schema xmlns:xsd="http://www.w3.org/2001/XMLSchema" xmlns:xs="http://www.w3.org/2001/XMLSchema" xmlns:p="http://schemas.microsoft.com/office/2006/metadata/properties" xmlns:ns2="29ed0e5a-0378-45b4-a990-92aa170f3820" xmlns:ns3="4df82892-9f05-4115-b8bf-20a77a76b5d2" targetNamespace="http://schemas.microsoft.com/office/2006/metadata/properties" ma:root="true" ma:fieldsID="b8079a8c743d7c1b9f28c862330ab59d" ns2:_="" ns3:_="">
    <xsd:import namespace="29ed0e5a-0378-45b4-a990-92aa170f3820"/>
    <xsd:import namespace="4df82892-9f05-4115-b8bf-20a77a76b5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ed0e5a-0378-45b4-a990-92aa170f38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675c14e7-7a37-4663-861c-1ec0a0fc8f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f82892-9f05-4115-b8bf-20a77a76b5d2" elementFormDefault="qualified">
    <xsd:import namespace="http://schemas.microsoft.com/office/2006/documentManagement/types"/>
    <xsd:import namespace="http://schemas.microsoft.com/office/infopath/2007/PartnerControls"/>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da4326ac-fbff-448f-9331-72fd366025f5}" ma:internalName="TaxCatchAll" ma:showField="CatchAllData" ma:web="4df82892-9f05-4115-b8bf-20a77a76b5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9ed0e5a-0378-45b4-a990-92aa170f3820">
      <Terms xmlns="http://schemas.microsoft.com/office/infopath/2007/PartnerControls"/>
    </lcf76f155ced4ddcb4097134ff3c332f>
    <TaxCatchAll xmlns="4df82892-9f05-4115-b8bf-20a77a76b5d2" xsi:nil="true"/>
    <SharedWithUsers xmlns="4df82892-9f05-4115-b8bf-20a77a76b5d2">
      <UserInfo>
        <DisplayName/>
        <AccountId xsi:nil="true"/>
        <AccountType/>
      </UserInfo>
    </SharedWithUsers>
  </documentManagement>
</p:properties>
</file>

<file path=customXml/itemProps1.xml><?xml version="1.0" encoding="utf-8"?>
<ds:datastoreItem xmlns:ds="http://schemas.openxmlformats.org/officeDocument/2006/customXml" ds:itemID="{9F982949-D073-4257-BA40-BB903703A9B6}"/>
</file>

<file path=customXml/itemProps2.xml><?xml version="1.0" encoding="utf-8"?>
<ds:datastoreItem xmlns:ds="http://schemas.openxmlformats.org/officeDocument/2006/customXml" ds:itemID="{3344628A-799F-4A4D-A67E-153340D41B22}"/>
</file>

<file path=customXml/itemProps3.xml><?xml version="1.0" encoding="utf-8"?>
<ds:datastoreItem xmlns:ds="http://schemas.openxmlformats.org/officeDocument/2006/customXml" ds:itemID="{5CD5B08E-E0BF-4D99-BB90-211DA1FE212F}">
  <ds:schemaRefs>
    <ds:schemaRef ds:uri="http://schemas.microsoft.com/sharepoint/v3/contenttype/forms"/>
  </ds:schemaRefs>
</ds:datastoreItem>
</file>

<file path=customXml/itemProps4.xml><?xml version="1.0" encoding="utf-8"?>
<ds:datastoreItem xmlns:ds="http://schemas.openxmlformats.org/officeDocument/2006/customXml" ds:itemID="{FF2FB14C-AAD7-48A3-83C9-8BBF692DE8B7}">
  <ds:schemaRefs>
    <ds:schemaRef ds:uri="http://schemas.microsoft.com/office/2006/metadata/properties"/>
    <ds:schemaRef ds:uri="http://schemas.microsoft.com/office/infopath/2007/PartnerControls"/>
    <ds:schemaRef ds:uri="06be803c-3985-41a6-97c4-df8cf160c126"/>
    <ds:schemaRef ds:uri="77c14f1d-ac03-4440-9321-57329db7a3c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vt:i4>
      </vt:variant>
    </vt:vector>
  </HeadingPairs>
  <TitlesOfParts>
    <vt:vector size="6" baseType="lpstr">
      <vt:lpstr>Úvodní list</vt:lpstr>
      <vt:lpstr>Výzisky</vt:lpstr>
      <vt:lpstr>Rekapitulace prací</vt:lpstr>
      <vt:lpstr>SO 01 - Oprava plavidla</vt:lpstr>
      <vt:lpstr>SO 02 - Oprava elektro</vt:lpstr>
      <vt:lpstr>'SO 01 - Oprava plavidla'!Oblast_tisku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Ernst</dc:creator>
  <cp:keywords/>
  <dc:description/>
  <cp:lastModifiedBy>Bušek</cp:lastModifiedBy>
  <cp:revision/>
  <dcterms:created xsi:type="dcterms:W3CDTF">2015-05-24T08:25:08Z</dcterms:created>
  <dcterms:modified xsi:type="dcterms:W3CDTF">2025-04-29T08:27:18Z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0x010100C65ECA69B4CC39459CF879808734A6B5</vt:lpwstr>
  </property>
  <property fmtid="{D5CDD505-2E9C-101B-9397-08002B2CF9AE}" pid="3" name="_dlc_DocIdItemGuid">
    <vt:lpwstr>d3014214-94bd-41f3-9ed7-e1579f26b872</vt:lpwstr>
  </property>
  <property fmtid="{D5CDD505-2E9C-101B-9397-08002B2CF9AE}" pid="4" name="Order">
    <vt:r8>18760500</vt:r8>
  </property>
  <property fmtid="{D5CDD505-2E9C-101B-9397-08002B2CF9AE}" pid="5" name="Jáchym-Záměr">
    <vt:lpwstr>, </vt:lpwstr>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