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orska\OneDrive - VRV a.s\Plocha\"/>
    </mc:Choice>
  </mc:AlternateContent>
  <bookViews>
    <workbookView xWindow="0" yWindow="0" windowWidth="0" windowHeight="0"/>
  </bookViews>
  <sheets>
    <sheet name="Rekapitulace stavby" sheetId="1" r:id="rId1"/>
    <sheet name="SO 01 - Rybí přechod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Rybí přechod'!$C$89:$K$777</definedName>
    <definedName name="_xlnm.Print_Area" localSheetId="1">'SO 01 - Rybí přechod'!$C$4:$J$39,'SO 01 - Rybí přechod'!$C$45:$J$71,'SO 01 - Rybí přechod'!$C$77:$K$777</definedName>
    <definedName name="_xlnm.Print_Titles" localSheetId="1">'SO 01 - Rybí přechod'!$89:$89</definedName>
    <definedName name="_xlnm._FilterDatabase" localSheetId="2" hidden="1">'VRN - Vedlejší rozpočtové...'!$C$83:$K$128</definedName>
    <definedName name="_xlnm.Print_Area" localSheetId="2">'VRN - Vedlejší rozpočtové...'!$C$4:$J$39,'VRN - Vedlejší rozpočtové...'!$C$45:$J$65,'VRN - Vedlejší rozpočtové...'!$C$71:$K$128</definedName>
    <definedName name="_xlnm.Print_Titles" localSheetId="2">'VRN - Vedlejší rozpočtové...'!$83:$83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2" r="J37"/>
  <c r="J36"/>
  <c i="1" r="AY55"/>
  <c i="2" r="J35"/>
  <c i="1" r="AX55"/>
  <c i="2" r="BI776"/>
  <c r="BH776"/>
  <c r="BG776"/>
  <c r="BF776"/>
  <c r="T776"/>
  <c r="R776"/>
  <c r="P776"/>
  <c r="BI768"/>
  <c r="BH768"/>
  <c r="BG768"/>
  <c r="BF768"/>
  <c r="T768"/>
  <c r="R768"/>
  <c r="P768"/>
  <c r="BI763"/>
  <c r="BH763"/>
  <c r="BG763"/>
  <c r="BF763"/>
  <c r="T763"/>
  <c r="R763"/>
  <c r="P763"/>
  <c r="BI757"/>
  <c r="BH757"/>
  <c r="BG757"/>
  <c r="BF757"/>
  <c r="T757"/>
  <c r="R757"/>
  <c r="P757"/>
  <c r="BI750"/>
  <c r="BH750"/>
  <c r="BG750"/>
  <c r="BF750"/>
  <c r="T750"/>
  <c r="T740"/>
  <c r="R750"/>
  <c r="R740"/>
  <c r="P750"/>
  <c r="P740"/>
  <c r="BI741"/>
  <c r="BH741"/>
  <c r="BG741"/>
  <c r="BF741"/>
  <c r="T741"/>
  <c r="R741"/>
  <c r="P741"/>
  <c r="BI737"/>
  <c r="BH737"/>
  <c r="BG737"/>
  <c r="BF737"/>
  <c r="T737"/>
  <c r="T736"/>
  <c r="R737"/>
  <c r="R736"/>
  <c r="P737"/>
  <c r="P736"/>
  <c r="BI730"/>
  <c r="BH730"/>
  <c r="BG730"/>
  <c r="BF730"/>
  <c r="T730"/>
  <c r="R730"/>
  <c r="P730"/>
  <c r="BI724"/>
  <c r="BH724"/>
  <c r="BG724"/>
  <c r="BF724"/>
  <c r="T724"/>
  <c r="R724"/>
  <c r="P724"/>
  <c r="BI718"/>
  <c r="BH718"/>
  <c r="BG718"/>
  <c r="BF718"/>
  <c r="T718"/>
  <c r="R718"/>
  <c r="P718"/>
  <c r="BI706"/>
  <c r="BH706"/>
  <c r="BG706"/>
  <c r="BF706"/>
  <c r="T706"/>
  <c r="R706"/>
  <c r="P706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6"/>
  <c r="BH696"/>
  <c r="BG696"/>
  <c r="BF696"/>
  <c r="T696"/>
  <c r="R696"/>
  <c r="P696"/>
  <c r="BI693"/>
  <c r="BH693"/>
  <c r="BG693"/>
  <c r="BF693"/>
  <c r="T693"/>
  <c r="R693"/>
  <c r="P693"/>
  <c r="BI687"/>
  <c r="BH687"/>
  <c r="BG687"/>
  <c r="BF687"/>
  <c r="T687"/>
  <c r="R687"/>
  <c r="P687"/>
  <c r="BI680"/>
  <c r="BH680"/>
  <c r="BG680"/>
  <c r="BF680"/>
  <c r="T680"/>
  <c r="R680"/>
  <c r="P680"/>
  <c r="BI673"/>
  <c r="BH673"/>
  <c r="BG673"/>
  <c r="BF673"/>
  <c r="T673"/>
  <c r="R673"/>
  <c r="P673"/>
  <c r="BI669"/>
  <c r="BH669"/>
  <c r="BG669"/>
  <c r="BF669"/>
  <c r="T669"/>
  <c r="R669"/>
  <c r="P669"/>
  <c r="BI663"/>
  <c r="BH663"/>
  <c r="BG663"/>
  <c r="BF663"/>
  <c r="T663"/>
  <c r="R663"/>
  <c r="P663"/>
  <c r="BI658"/>
  <c r="BH658"/>
  <c r="BG658"/>
  <c r="BF658"/>
  <c r="T658"/>
  <c r="R658"/>
  <c r="P658"/>
  <c r="BI653"/>
  <c r="BH653"/>
  <c r="BG653"/>
  <c r="BF653"/>
  <c r="T653"/>
  <c r="R653"/>
  <c r="P653"/>
  <c r="BI647"/>
  <c r="BH647"/>
  <c r="BG647"/>
  <c r="BF647"/>
  <c r="T647"/>
  <c r="R647"/>
  <c r="P647"/>
  <c r="BI640"/>
  <c r="BH640"/>
  <c r="BG640"/>
  <c r="BF640"/>
  <c r="T640"/>
  <c r="R640"/>
  <c r="P640"/>
  <c r="BI635"/>
  <c r="BH635"/>
  <c r="BG635"/>
  <c r="BF635"/>
  <c r="T635"/>
  <c r="R635"/>
  <c r="P635"/>
  <c r="BI629"/>
  <c r="BH629"/>
  <c r="BG629"/>
  <c r="BF629"/>
  <c r="T629"/>
  <c r="R629"/>
  <c r="P629"/>
  <c r="BI624"/>
  <c r="BH624"/>
  <c r="BG624"/>
  <c r="BF624"/>
  <c r="T624"/>
  <c r="R624"/>
  <c r="P624"/>
  <c r="BI615"/>
  <c r="BH615"/>
  <c r="BG615"/>
  <c r="BF615"/>
  <c r="T615"/>
  <c r="R615"/>
  <c r="P615"/>
  <c r="BI608"/>
  <c r="BH608"/>
  <c r="BG608"/>
  <c r="BF608"/>
  <c r="T608"/>
  <c r="R608"/>
  <c r="P608"/>
  <c r="BI603"/>
  <c r="BH603"/>
  <c r="BG603"/>
  <c r="BF603"/>
  <c r="T603"/>
  <c r="R603"/>
  <c r="P603"/>
  <c r="BI598"/>
  <c r="BH598"/>
  <c r="BG598"/>
  <c r="BF598"/>
  <c r="T598"/>
  <c r="R598"/>
  <c r="P598"/>
  <c r="BI593"/>
  <c r="BH593"/>
  <c r="BG593"/>
  <c r="BF593"/>
  <c r="T593"/>
  <c r="R593"/>
  <c r="P593"/>
  <c r="BI585"/>
  <c r="BH585"/>
  <c r="BG585"/>
  <c r="BF585"/>
  <c r="T585"/>
  <c r="R585"/>
  <c r="P585"/>
  <c r="BI580"/>
  <c r="BH580"/>
  <c r="BG580"/>
  <c r="BF580"/>
  <c r="T580"/>
  <c r="R580"/>
  <c r="P580"/>
  <c r="BI573"/>
  <c r="BH573"/>
  <c r="BG573"/>
  <c r="BF573"/>
  <c r="T573"/>
  <c r="R573"/>
  <c r="P573"/>
  <c r="BI568"/>
  <c r="BH568"/>
  <c r="BG568"/>
  <c r="BF568"/>
  <c r="T568"/>
  <c r="R568"/>
  <c r="P568"/>
  <c r="BI560"/>
  <c r="BH560"/>
  <c r="BG560"/>
  <c r="BF560"/>
  <c r="T560"/>
  <c r="R560"/>
  <c r="P560"/>
  <c r="BI554"/>
  <c r="BH554"/>
  <c r="BG554"/>
  <c r="BF554"/>
  <c r="T554"/>
  <c r="R554"/>
  <c r="P554"/>
  <c r="BI548"/>
  <c r="BH548"/>
  <c r="BG548"/>
  <c r="BF548"/>
  <c r="T548"/>
  <c r="R548"/>
  <c r="P548"/>
  <c r="BI542"/>
  <c r="BH542"/>
  <c r="BG542"/>
  <c r="BF542"/>
  <c r="T542"/>
  <c r="R542"/>
  <c r="P542"/>
  <c r="BI532"/>
  <c r="BH532"/>
  <c r="BG532"/>
  <c r="BF532"/>
  <c r="T532"/>
  <c r="R532"/>
  <c r="P532"/>
  <c r="BI527"/>
  <c r="BH527"/>
  <c r="BG527"/>
  <c r="BF527"/>
  <c r="T527"/>
  <c r="R527"/>
  <c r="P527"/>
  <c r="BI515"/>
  <c r="BH515"/>
  <c r="BG515"/>
  <c r="BF515"/>
  <c r="T515"/>
  <c r="R515"/>
  <c r="P515"/>
  <c r="BI510"/>
  <c r="BH510"/>
  <c r="BG510"/>
  <c r="BF510"/>
  <c r="T510"/>
  <c r="R510"/>
  <c r="P510"/>
  <c r="BI478"/>
  <c r="BH478"/>
  <c r="BG478"/>
  <c r="BF478"/>
  <c r="T478"/>
  <c r="R478"/>
  <c r="P478"/>
  <c r="BI452"/>
  <c r="BH452"/>
  <c r="BG452"/>
  <c r="BF452"/>
  <c r="T452"/>
  <c r="R452"/>
  <c r="P452"/>
  <c r="BI448"/>
  <c r="BH448"/>
  <c r="BG448"/>
  <c r="BF448"/>
  <c r="T448"/>
  <c r="R448"/>
  <c r="P448"/>
  <c r="BI439"/>
  <c r="BH439"/>
  <c r="BG439"/>
  <c r="BF439"/>
  <c r="T439"/>
  <c r="R439"/>
  <c r="P439"/>
  <c r="BI433"/>
  <c r="BH433"/>
  <c r="BG433"/>
  <c r="BF433"/>
  <c r="T433"/>
  <c r="R433"/>
  <c r="P433"/>
  <c r="BI428"/>
  <c r="BH428"/>
  <c r="BG428"/>
  <c r="BF428"/>
  <c r="T428"/>
  <c r="R428"/>
  <c r="P428"/>
  <c r="BI422"/>
  <c r="BH422"/>
  <c r="BG422"/>
  <c r="BF422"/>
  <c r="T422"/>
  <c r="R422"/>
  <c r="P422"/>
  <c r="BI416"/>
  <c r="BH416"/>
  <c r="BG416"/>
  <c r="BF416"/>
  <c r="T416"/>
  <c r="R416"/>
  <c r="P416"/>
  <c r="BI410"/>
  <c r="BH410"/>
  <c r="BG410"/>
  <c r="BF410"/>
  <c r="T410"/>
  <c r="R410"/>
  <c r="P410"/>
  <c r="BI403"/>
  <c r="BH403"/>
  <c r="BG403"/>
  <c r="BF403"/>
  <c r="T403"/>
  <c r="R403"/>
  <c r="P403"/>
  <c r="BI397"/>
  <c r="BH397"/>
  <c r="BG397"/>
  <c r="BF397"/>
  <c r="T397"/>
  <c r="R397"/>
  <c r="P397"/>
  <c r="BI390"/>
  <c r="BH390"/>
  <c r="BG390"/>
  <c r="BF390"/>
  <c r="T390"/>
  <c r="R390"/>
  <c r="P390"/>
  <c r="BI383"/>
  <c r="BH383"/>
  <c r="BG383"/>
  <c r="BF383"/>
  <c r="T383"/>
  <c r="R383"/>
  <c r="P383"/>
  <c r="BI376"/>
  <c r="BH376"/>
  <c r="BG376"/>
  <c r="BF376"/>
  <c r="T376"/>
  <c r="R376"/>
  <c r="P376"/>
  <c r="BI370"/>
  <c r="BH370"/>
  <c r="BG370"/>
  <c r="BF370"/>
  <c r="T370"/>
  <c r="R370"/>
  <c r="P370"/>
  <c r="BI365"/>
  <c r="BH365"/>
  <c r="BG365"/>
  <c r="BF365"/>
  <c r="T365"/>
  <c r="R365"/>
  <c r="P365"/>
  <c r="BI359"/>
  <c r="BH359"/>
  <c r="BG359"/>
  <c r="BF359"/>
  <c r="T359"/>
  <c r="R359"/>
  <c r="P359"/>
  <c r="BI352"/>
  <c r="BH352"/>
  <c r="BG352"/>
  <c r="BF352"/>
  <c r="T352"/>
  <c r="R352"/>
  <c r="P352"/>
  <c r="BI346"/>
  <c r="BH346"/>
  <c r="BG346"/>
  <c r="BF346"/>
  <c r="T346"/>
  <c r="R346"/>
  <c r="P346"/>
  <c r="BI342"/>
  <c r="BH342"/>
  <c r="BG342"/>
  <c r="BF342"/>
  <c r="T342"/>
  <c r="R342"/>
  <c r="P342"/>
  <c r="BI337"/>
  <c r="BH337"/>
  <c r="BG337"/>
  <c r="BF337"/>
  <c r="T337"/>
  <c r="R337"/>
  <c r="P337"/>
  <c r="BI332"/>
  <c r="BH332"/>
  <c r="BG332"/>
  <c r="BF332"/>
  <c r="T332"/>
  <c r="R332"/>
  <c r="P332"/>
  <c r="BI315"/>
  <c r="BH315"/>
  <c r="BG315"/>
  <c r="BF315"/>
  <c r="T315"/>
  <c r="R315"/>
  <c r="P315"/>
  <c r="BI309"/>
  <c r="BH309"/>
  <c r="BG309"/>
  <c r="BF309"/>
  <c r="T309"/>
  <c r="R309"/>
  <c r="P309"/>
  <c r="BI300"/>
  <c r="BH300"/>
  <c r="BG300"/>
  <c r="BF300"/>
  <c r="T300"/>
  <c r="R300"/>
  <c r="P300"/>
  <c r="BI288"/>
  <c r="BH288"/>
  <c r="BG288"/>
  <c r="BF288"/>
  <c r="T288"/>
  <c r="R288"/>
  <c r="P288"/>
  <c r="BI282"/>
  <c r="BH282"/>
  <c r="BG282"/>
  <c r="BF282"/>
  <c r="T282"/>
  <c r="R282"/>
  <c r="P282"/>
  <c r="BI273"/>
  <c r="BH273"/>
  <c r="BG273"/>
  <c r="BF273"/>
  <c r="T273"/>
  <c r="R273"/>
  <c r="P273"/>
  <c r="BI260"/>
  <c r="BH260"/>
  <c r="BG260"/>
  <c r="BF260"/>
  <c r="T260"/>
  <c r="R260"/>
  <c r="P260"/>
  <c r="BI253"/>
  <c r="BH253"/>
  <c r="BG253"/>
  <c r="BF253"/>
  <c r="T253"/>
  <c r="R253"/>
  <c r="P253"/>
  <c r="BI248"/>
  <c r="BH248"/>
  <c r="BG248"/>
  <c r="BF248"/>
  <c r="T248"/>
  <c r="R248"/>
  <c r="P248"/>
  <c r="BI242"/>
  <c r="BH242"/>
  <c r="BG242"/>
  <c r="BF242"/>
  <c r="T242"/>
  <c r="R242"/>
  <c r="P242"/>
  <c r="BI236"/>
  <c r="BH236"/>
  <c r="BG236"/>
  <c r="BF236"/>
  <c r="T236"/>
  <c r="R236"/>
  <c r="P236"/>
  <c r="BI225"/>
  <c r="BH225"/>
  <c r="BG225"/>
  <c r="BF225"/>
  <c r="T225"/>
  <c r="R225"/>
  <c r="P225"/>
  <c r="BI219"/>
  <c r="BH219"/>
  <c r="BG219"/>
  <c r="BF219"/>
  <c r="T219"/>
  <c r="R219"/>
  <c r="P219"/>
  <c r="BI211"/>
  <c r="BH211"/>
  <c r="BG211"/>
  <c r="BF211"/>
  <c r="T211"/>
  <c r="R211"/>
  <c r="P211"/>
  <c r="BI204"/>
  <c r="BH204"/>
  <c r="BG204"/>
  <c r="BF204"/>
  <c r="T204"/>
  <c r="R204"/>
  <c r="P204"/>
  <c r="BI197"/>
  <c r="BH197"/>
  <c r="BG197"/>
  <c r="BF197"/>
  <c r="T197"/>
  <c r="R197"/>
  <c r="P197"/>
  <c r="BI190"/>
  <c r="BH190"/>
  <c r="BG190"/>
  <c r="BF190"/>
  <c r="T190"/>
  <c r="R190"/>
  <c r="P190"/>
  <c r="BI182"/>
  <c r="BH182"/>
  <c r="BG182"/>
  <c r="BF182"/>
  <c r="T182"/>
  <c r="R182"/>
  <c r="P182"/>
  <c r="BI175"/>
  <c r="BH175"/>
  <c r="BG175"/>
  <c r="BF175"/>
  <c r="T175"/>
  <c r="R175"/>
  <c r="P175"/>
  <c r="BI164"/>
  <c r="BH164"/>
  <c r="BG164"/>
  <c r="BF164"/>
  <c r="T164"/>
  <c r="R164"/>
  <c r="P164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6"/>
  <c r="BH136"/>
  <c r="BG136"/>
  <c r="BF136"/>
  <c r="T136"/>
  <c r="R136"/>
  <c r="P136"/>
  <c r="BI121"/>
  <c r="BH121"/>
  <c r="BG121"/>
  <c r="BF121"/>
  <c r="T121"/>
  <c r="R121"/>
  <c r="P121"/>
  <c r="BI115"/>
  <c r="BH115"/>
  <c r="BG115"/>
  <c r="BF115"/>
  <c r="T115"/>
  <c r="R115"/>
  <c r="P115"/>
  <c r="BI110"/>
  <c r="BH110"/>
  <c r="BG110"/>
  <c r="BF110"/>
  <c r="T110"/>
  <c r="R110"/>
  <c r="P110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1" r="L50"/>
  <c r="AM50"/>
  <c r="AM49"/>
  <c r="L49"/>
  <c r="AM47"/>
  <c r="L47"/>
  <c r="L45"/>
  <c r="L44"/>
  <c i="2" r="BK182"/>
  <c r="J248"/>
  <c r="BK403"/>
  <c i="3" r="J110"/>
  <c i="2" r="BK629"/>
  <c r="BK383"/>
  <c i="3" r="BK119"/>
  <c r="J97"/>
  <c i="2" r="BK282"/>
  <c r="J635"/>
  <c i="3" r="J123"/>
  <c i="2" r="J718"/>
  <c r="BK315"/>
  <c r="J696"/>
  <c r="J653"/>
  <c r="J115"/>
  <c r="J737"/>
  <c i="3" r="BK117"/>
  <c i="2" r="J680"/>
  <c r="J136"/>
  <c r="J416"/>
  <c i="3" r="J106"/>
  <c i="2" r="J190"/>
  <c r="BK693"/>
  <c r="J698"/>
  <c r="J342"/>
  <c r="J422"/>
  <c r="BK211"/>
  <c r="BK706"/>
  <c i="1" r="AS54"/>
  <c i="2" r="J439"/>
  <c r="J542"/>
  <c i="3" r="BK100"/>
  <c r="BK87"/>
  <c i="2" r="J763"/>
  <c i="3" r="J127"/>
  <c i="2" r="BK510"/>
  <c r="BK248"/>
  <c r="J593"/>
  <c r="BK542"/>
  <c i="3" r="BK108"/>
  <c i="2" r="J608"/>
  <c r="BK98"/>
  <c i="3" r="BK127"/>
  <c r="BK97"/>
  <c i="2" r="BK669"/>
  <c r="J309"/>
  <c r="J93"/>
  <c r="J568"/>
  <c i="3" r="J125"/>
  <c r="BK110"/>
  <c i="2" r="BK554"/>
  <c r="J390"/>
  <c i="3" r="BK121"/>
  <c i="2" r="J706"/>
  <c r="BK157"/>
  <c i="3" r="BK112"/>
  <c i="2" r="BK768"/>
  <c r="BK653"/>
  <c r="BK376"/>
  <c r="J370"/>
  <c r="J182"/>
  <c r="BK658"/>
  <c r="BK342"/>
  <c r="BK225"/>
  <c i="3" r="J117"/>
  <c i="2" r="J669"/>
  <c r="BK190"/>
  <c r="J724"/>
  <c r="J204"/>
  <c r="J211"/>
  <c r="BK730"/>
  <c r="BK359"/>
  <c r="BK580"/>
  <c r="J687"/>
  <c r="BK175"/>
  <c r="BK515"/>
  <c i="3" r="J112"/>
  <c i="2" r="J615"/>
  <c r="J288"/>
  <c r="BK242"/>
  <c r="BK300"/>
  <c r="J629"/>
  <c r="BK673"/>
  <c r="J175"/>
  <c r="J157"/>
  <c r="J640"/>
  <c r="BK150"/>
  <c i="3" r="J101"/>
  <c i="2" r="BK448"/>
  <c r="BK615"/>
  <c r="J98"/>
  <c r="BK433"/>
  <c i="3" r="BK91"/>
  <c i="2" r="BK452"/>
  <c r="BK560"/>
  <c r="J768"/>
  <c r="J376"/>
  <c r="BK702"/>
  <c r="BK603"/>
  <c i="3" r="J119"/>
  <c i="2" r="BK236"/>
  <c r="BK273"/>
  <c r="J658"/>
  <c r="J624"/>
  <c r="BK680"/>
  <c r="J352"/>
  <c r="J580"/>
  <c r="BK115"/>
  <c r="J143"/>
  <c r="J383"/>
  <c i="3" r="J87"/>
  <c i="2" r="J219"/>
  <c r="BK121"/>
  <c i="3" r="J103"/>
  <c i="2" r="J757"/>
  <c r="J403"/>
  <c r="BK698"/>
  <c i="3" r="J89"/>
  <c i="2" r="J673"/>
  <c r="BK253"/>
  <c r="J410"/>
  <c r="J730"/>
  <c r="J700"/>
  <c r="BK718"/>
  <c i="3" r="J100"/>
  <c i="2" r="BK750"/>
  <c r="J332"/>
  <c r="J741"/>
  <c r="J548"/>
  <c r="J428"/>
  <c r="J273"/>
  <c r="J532"/>
  <c r="BK143"/>
  <c r="BK337"/>
  <c i="3" r="J108"/>
  <c i="2" r="BK260"/>
  <c r="BK164"/>
  <c r="J515"/>
  <c r="BK647"/>
  <c i="3" r="J91"/>
  <c i="2" r="BK110"/>
  <c i="3" r="BK114"/>
  <c r="J121"/>
  <c i="2" r="BK548"/>
  <c r="J242"/>
  <c r="BK635"/>
  <c i="3" r="BK101"/>
  <c i="2" r="BK370"/>
  <c r="BK585"/>
  <c r="BK428"/>
  <c r="J121"/>
  <c r="J448"/>
  <c i="3" r="BK125"/>
  <c i="2" r="J452"/>
  <c r="J527"/>
  <c r="J337"/>
  <c r="J750"/>
  <c r="BK136"/>
  <c r="BK365"/>
  <c r="BK219"/>
  <c r="BK439"/>
  <c r="BK696"/>
  <c r="BK352"/>
  <c i="3" r="BK103"/>
  <c i="2" r="BK741"/>
  <c r="BK763"/>
  <c r="BK700"/>
  <c i="3" r="J114"/>
  <c i="2" r="BK573"/>
  <c i="3" r="BK93"/>
  <c i="2" r="BK737"/>
  <c r="BK422"/>
  <c r="BK104"/>
  <c r="J478"/>
  <c r="J104"/>
  <c r="J260"/>
  <c r="BK776"/>
  <c r="BK640"/>
  <c i="3" r="J93"/>
  <c i="2" r="J365"/>
  <c r="J510"/>
  <c r="BK397"/>
  <c r="BK197"/>
  <c r="BK724"/>
  <c r="J776"/>
  <c r="J560"/>
  <c r="BK204"/>
  <c r="J663"/>
  <c r="J300"/>
  <c r="J346"/>
  <c r="BK288"/>
  <c r="J150"/>
  <c r="BK532"/>
  <c r="BK598"/>
  <c r="J647"/>
  <c r="J225"/>
  <c r="J573"/>
  <c r="BK757"/>
  <c r="BK593"/>
  <c i="3" r="BK123"/>
  <c i="2" r="J693"/>
  <c r="BK608"/>
  <c r="J603"/>
  <c r="BK332"/>
  <c r="J236"/>
  <c r="BK410"/>
  <c i="3" r="BK89"/>
  <c i="2" r="J554"/>
  <c r="J197"/>
  <c r="BK416"/>
  <c r="BK478"/>
  <c r="BK663"/>
  <c r="J702"/>
  <c r="J253"/>
  <c r="J164"/>
  <c r="BK390"/>
  <c r="BK346"/>
  <c r="BK527"/>
  <c r="J282"/>
  <c r="BK568"/>
  <c r="J433"/>
  <c r="J585"/>
  <c r="J110"/>
  <c r="BK687"/>
  <c r="J598"/>
  <c r="BK93"/>
  <c r="J359"/>
  <c r="J397"/>
  <c r="J315"/>
  <c i="3" r="BK106"/>
  <c i="2" r="BK624"/>
  <c r="BK309"/>
  <c l="1" r="R92"/>
  <c r="BK526"/>
  <c r="J526"/>
  <c r="J64"/>
  <c r="T92"/>
  <c r="R438"/>
  <c r="BK614"/>
  <c r="J614"/>
  <c r="J65"/>
  <c r="R705"/>
  <c r="BK364"/>
  <c r="J364"/>
  <c r="J62"/>
  <c r="T438"/>
  <c r="T614"/>
  <c r="BK756"/>
  <c r="J756"/>
  <c r="J70"/>
  <c r="R364"/>
  <c r="P614"/>
  <c r="T364"/>
  <c r="R614"/>
  <c r="P364"/>
  <c r="P526"/>
  <c r="P705"/>
  <c r="R756"/>
  <c r="R739"/>
  <c r="P92"/>
  <c r="P91"/>
  <c r="P90"/>
  <c i="1" r="AU55"/>
  <c i="2" r="P438"/>
  <c r="R526"/>
  <c r="BK705"/>
  <c r="J705"/>
  <c r="J66"/>
  <c r="T756"/>
  <c r="T739"/>
  <c i="3" r="P86"/>
  <c r="T86"/>
  <c r="P96"/>
  <c r="T96"/>
  <c r="R105"/>
  <c r="R116"/>
  <c i="2" r="BK92"/>
  <c r="J92"/>
  <c r="J61"/>
  <c r="BK438"/>
  <c r="J438"/>
  <c r="J63"/>
  <c r="T526"/>
  <c r="T705"/>
  <c r="P756"/>
  <c r="P739"/>
  <c i="3" r="BK86"/>
  <c r="J86"/>
  <c r="J61"/>
  <c r="R86"/>
  <c r="BK96"/>
  <c r="J96"/>
  <c r="J62"/>
  <c r="R96"/>
  <c r="BK105"/>
  <c r="J105"/>
  <c r="J63"/>
  <c r="P105"/>
  <c r="T105"/>
  <c r="BK116"/>
  <c r="J116"/>
  <c r="J64"/>
  <c r="P116"/>
  <c r="T116"/>
  <c i="2" r="BK736"/>
  <c r="J736"/>
  <c r="J67"/>
  <c r="BK740"/>
  <c r="J740"/>
  <c r="J69"/>
  <c i="3" r="J52"/>
  <c r="F81"/>
  <c r="E48"/>
  <c r="BE87"/>
  <c r="BE103"/>
  <c r="BE112"/>
  <c r="BE108"/>
  <c r="BE110"/>
  <c r="BE114"/>
  <c r="BE117"/>
  <c r="BE119"/>
  <c r="BE91"/>
  <c r="BE97"/>
  <c r="BE101"/>
  <c r="BE121"/>
  <c r="BE127"/>
  <c r="BE89"/>
  <c r="BE100"/>
  <c r="BE93"/>
  <c r="BE125"/>
  <c r="BE106"/>
  <c r="BE123"/>
  <c i="2" r="E48"/>
  <c r="J84"/>
  <c r="BE225"/>
  <c r="BE337"/>
  <c r="BE352"/>
  <c r="BE365"/>
  <c r="BE410"/>
  <c r="BE452"/>
  <c r="BE510"/>
  <c r="BE585"/>
  <c r="BE593"/>
  <c r="BE603"/>
  <c r="BE635"/>
  <c r="BE136"/>
  <c r="BE143"/>
  <c r="BE282"/>
  <c r="BE332"/>
  <c r="BE554"/>
  <c r="BE98"/>
  <c r="BE211"/>
  <c r="BE608"/>
  <c r="BE164"/>
  <c r="BE288"/>
  <c r="BE532"/>
  <c r="BE560"/>
  <c r="BE580"/>
  <c r="BE629"/>
  <c r="BE680"/>
  <c r="BE698"/>
  <c r="BE741"/>
  <c r="BE315"/>
  <c r="BE359"/>
  <c r="BE416"/>
  <c r="BE433"/>
  <c r="BE478"/>
  <c r="BE687"/>
  <c r="BE706"/>
  <c r="BE737"/>
  <c r="BE150"/>
  <c r="BE236"/>
  <c r="BE253"/>
  <c r="BE300"/>
  <c r="BE422"/>
  <c r="BE542"/>
  <c r="BE615"/>
  <c r="BE653"/>
  <c r="BE673"/>
  <c r="BE750"/>
  <c r="BE757"/>
  <c r="BE763"/>
  <c r="BE768"/>
  <c r="BE776"/>
  <c r="BE110"/>
  <c r="BE248"/>
  <c r="BE273"/>
  <c r="BE346"/>
  <c r="BE448"/>
  <c r="BE527"/>
  <c r="BE548"/>
  <c r="BE640"/>
  <c r="BE696"/>
  <c r="F55"/>
  <c r="BE115"/>
  <c r="BE121"/>
  <c r="BE175"/>
  <c r="BE197"/>
  <c r="BE376"/>
  <c r="BE104"/>
  <c r="BE182"/>
  <c r="BE242"/>
  <c r="BE260"/>
  <c r="BE390"/>
  <c r="BE403"/>
  <c r="BE428"/>
  <c r="BE439"/>
  <c r="BE624"/>
  <c r="BE647"/>
  <c r="BE663"/>
  <c r="BE669"/>
  <c r="BE730"/>
  <c r="BE93"/>
  <c r="BE190"/>
  <c r="BE397"/>
  <c r="BE515"/>
  <c r="BE573"/>
  <c r="BE598"/>
  <c r="BE157"/>
  <c r="BE309"/>
  <c r="BE370"/>
  <c r="BE383"/>
  <c r="BE658"/>
  <c r="BE693"/>
  <c r="BE724"/>
  <c r="BE204"/>
  <c r="BE219"/>
  <c r="BE342"/>
  <c r="BE568"/>
  <c r="BE700"/>
  <c r="BE702"/>
  <c r="BE718"/>
  <c i="3" r="F36"/>
  <c i="1" r="BC56"/>
  <c i="3" r="J34"/>
  <c i="1" r="AW56"/>
  <c i="2" r="J34"/>
  <c i="1" r="AW55"/>
  <c i="3" r="F37"/>
  <c i="1" r="BD56"/>
  <c i="2" r="F36"/>
  <c i="1" r="BC55"/>
  <c i="2" r="F34"/>
  <c i="1" r="BA55"/>
  <c i="2" r="F37"/>
  <c i="1" r="BD55"/>
  <c i="3" r="F35"/>
  <c i="1" r="BB56"/>
  <c i="2" r="F35"/>
  <c i="1" r="BB55"/>
  <c i="3" r="F34"/>
  <c i="1" r="BA56"/>
  <c i="2" l="1" r="BK739"/>
  <c r="J739"/>
  <c r="J68"/>
  <c i="3" r="T85"/>
  <c r="T84"/>
  <c r="P85"/>
  <c r="P84"/>
  <c i="1" r="AU56"/>
  <c i="2" r="T91"/>
  <c r="T90"/>
  <c i="3" r="R85"/>
  <c r="R84"/>
  <c i="2" r="R91"/>
  <c r="R90"/>
  <c r="BK91"/>
  <c r="J91"/>
  <c r="J60"/>
  <c i="3" r="BK85"/>
  <c r="J85"/>
  <c r="J60"/>
  <c i="1" r="BB54"/>
  <c r="W31"/>
  <c i="3" r="J33"/>
  <c i="1" r="AV56"/>
  <c r="AT56"/>
  <c r="AU54"/>
  <c r="BA54"/>
  <c r="W30"/>
  <c r="BD54"/>
  <c r="W33"/>
  <c i="2" r="J33"/>
  <c i="1" r="AV55"/>
  <c r="AT55"/>
  <c i="2" r="F33"/>
  <c i="1" r="AZ55"/>
  <c r="BC54"/>
  <c r="W32"/>
  <c i="3" r="F33"/>
  <c i="1" r="AZ56"/>
  <c i="2" l="1" r="BK90"/>
  <c r="J90"/>
  <c r="J59"/>
  <c i="3" r="BK84"/>
  <c r="J84"/>
  <c i="1" r="AZ54"/>
  <c r="AV54"/>
  <c r="AK29"/>
  <c r="AX54"/>
  <c i="2" r="J30"/>
  <c i="1" r="AG55"/>
  <c r="AY54"/>
  <c r="AW54"/>
  <c r="AK30"/>
  <c i="3" r="J30"/>
  <c i="1" r="AG56"/>
  <c i="3" l="1" r="J39"/>
  <c r="J59"/>
  <c i="2" r="J39"/>
  <c i="1" r="AN55"/>
  <c r="AN56"/>
  <c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<sst xmlns="http://schemas.openxmlformats.org/spreadsheetml/2006/main">
  <si>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</si>
  <si>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</si>
  <si>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</si>
  <si>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</si>
  <si>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</si>
  <si>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{5edf2556-b79b-40d0-88b2-bc8d6a895b87}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</si>
  <si>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</si>
  <si>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</si>
  <si>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</si>
  <si>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</si>
  <si>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</si>
  <si>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</si>
  <si>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</si>
  <si>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</si>
  <si>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5266/006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</si>
  <si>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</si>
  <si>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</si>
  <si>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Olše, Dětmarovice, zprůchodnění jezu</t>
  </si>
  <si>
    <t>KSO:</t>
  </si>
  <si>
    <t/>
  </si>
  <si>
    <t>CC-CZ:</t>
  </si>
  <si>
    <t>Místo:</t>
  </si>
  <si>
    <t>k.ú. Koukolná</t>
  </si>
  <si>
    <t>Datum:</t>
  </si>
  <si>
    <t>23. 4. 2023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</si>
  <si>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</si>
  <si>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</si>
  <si>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</si>
  <si>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</si>
  <si>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</si>
  <si>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</si>
  <si>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</si>
  <si>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</si>
  <si>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</si>
  <si>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Vodohospodářský rozvoj a výstavba a.s., Divize 06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</si>
  <si>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</si>
  <si>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</si>
  <si>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</si>
  <si>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</si>
  <si>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</si>
  <si>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</si>
  <si>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</si>
  <si>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</si>
  <si>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</si>
  <si>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</si>
  <si>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</si>
  <si>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</si>
  <si>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</si>
  <si>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</si>
  <si>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</si>
  <si>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</si>
  <si>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</si>
  <si>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</si>
  <si>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</si>
  <si>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</si>
  <si>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</si>
  <si>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</si>
  <si>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</si>
  <si>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</si>
  <si>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</si>
  <si>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</si>
  <si>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</si>
  <si>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</si>
  <si>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</si>
  <si>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</si>
  <si>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</si>
  <si>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</si>
  <si>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</si>
  <si>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</si>
  <si>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</si>
  <si>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</si>
  <si>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</si>
  <si>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</si>
  <si>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</si>
  <si>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</si>
  <si>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</si>
  <si>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</si>
  <si>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Rybí přechod</t>
  </si>
  <si>
    <t>STA</t>
  </si>
  <si>
    <t>1</t>
  </si>
  <si>
    <t>{3296aec6-b4a1-4b2e-8062-237b8a7182d4}</t>
  </si>
  <si>
    <t>2</t>
  </si>
  <si>
    <t>VRN</t>
  </si>
  <si>
    <t>Vedlejší rozpočtové náklady</t>
  </si>
  <si>
    <t>{c84c097d-a9dd-4e66-82bf-0fbf16c3daff}</t>
  </si>
  <si>
    <t>KRYCÍ LIST SOUPISU PRACÍ</t>
  </si>
  <si>
    <t>Objekt:</t>
  </si>
  <si>
    <t>SO 01 - Rybí přechod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</si>
  <si>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</si>
  <si>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</si>
  <si>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</si>
  <si>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</si>
  <si>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</si>
  <si>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</si>
  <si>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</si>
  <si>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</si>
  <si>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</si>
  <si>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</si>
  <si>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</si>
  <si>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</si>
  <si>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</si>
  <si>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</si>
  <si>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</si>
  <si>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</si>
  <si>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</si>
  <si>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</si>
  <si>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</si>
  <si>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</si>
  <si>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</si>
  <si>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</si>
  <si>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</si>
  <si>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</si>
  <si>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</si>
  <si>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</si>
  <si>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</si>
  <si>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</si>
  <si>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</si>
  <si>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</si>
  <si>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</si>
  <si>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</si>
  <si>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</si>
  <si>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111251R1</t>
  </si>
  <si>
    <t>Odstranění křovin a stromů průměru kmene do 100 mm i s kořeny sklonu terénu do 1:5 z celkové plochy do 100 m2 včetně její likvidace</t>
  </si>
  <si>
    <t>m2</t>
  </si>
  <si>
    <t>4</t>
  </si>
  <si>
    <t>-281948917</t>
  </si>
  <si>
    <t>P</t>
  </si>
  <si>
    <t>Poznámka k položce:_x000d_
Součástí položky je i likvidace nebo další nakládání s materiálem pokácených křovin a náletů dle technických specifikací. Jedná se tak o štěpkování, další užití majitelem apod. Dle příl. D.1.3.</t>
  </si>
  <si>
    <t>VV</t>
  </si>
  <si>
    <t>viz D.1.1.1.-6</t>
  </si>
  <si>
    <t>50,8</t>
  </si>
  <si>
    <t>Součet</t>
  </si>
  <si>
    <t>114203103</t>
  </si>
  <si>
    <t>Rozebrání dlažeb nebo záhozů s naložením na dopravní prostředek dlažeb z lomového kamene nebo betonových tvárnic do cementové malty se spárami zalitými cementovou maltou</t>
  </si>
  <si>
    <t>m3</t>
  </si>
  <si>
    <t>CS ÚRS 2023 01</t>
  </si>
  <si>
    <t>165195656</t>
  </si>
  <si>
    <t>Online PSC</t>
  </si>
  <si>
    <t>https://podminky.urs.cz/item/CS_URS_2023_01/114203103</t>
  </si>
  <si>
    <t>pův. dlažba</t>
  </si>
  <si>
    <t>(580+40)*0,3</t>
  </si>
  <si>
    <t>3</t>
  </si>
  <si>
    <t>115101201</t>
  </si>
  <si>
    <t>Čerpání vody na dopravní výšku do 10 m s uvažovaným průměrným přítokem do 500 l/min</t>
  </si>
  <si>
    <t>hod</t>
  </si>
  <si>
    <t>450214275</t>
  </si>
  <si>
    <t>https://podminky.urs.cz/item/CS_URS_2023_01/115101201</t>
  </si>
  <si>
    <t>viz TZ</t>
  </si>
  <si>
    <t>6 měsíců - 3 čerpadla (dle TZ)</t>
  </si>
  <si>
    <t>6*30*24*3</t>
  </si>
  <si>
    <t>115101301</t>
  </si>
  <si>
    <t>Pohotovost záložní čerpací soupravy pro dopravní výšku do 10 m s uvažovaným průměrným přítokem do 500 l/min</t>
  </si>
  <si>
    <t>den</t>
  </si>
  <si>
    <t>767786313</t>
  </si>
  <si>
    <t>https://podminky.urs.cz/item/CS_URS_2023_01/115101301</t>
  </si>
  <si>
    <t>6*30*3</t>
  </si>
  <si>
    <t>5</t>
  </si>
  <si>
    <t>122801R1</t>
  </si>
  <si>
    <t>Vytěžení dnového substrátu ze stávajícího prostoru podjezdí</t>
  </si>
  <si>
    <t>-1204714237</t>
  </si>
  <si>
    <t>Poznámka k položce:_x000d_
Položka zahrnuje vytěžení potřebného materiálu ze dna podjezí a také manipulaci pro následující použití.</t>
  </si>
  <si>
    <t>pro potřeby vystrojení RP</t>
  </si>
  <si>
    <t>67,5</t>
  </si>
  <si>
    <t>6</t>
  </si>
  <si>
    <t>131151103</t>
  </si>
  <si>
    <t>Hloubení nezapažených jam a zářezů strojně s urovnáním dna do předepsaného profilu a spádu v hornině třídy těžitelnosti I skupiny 1 a 2 přes 50 do 100 m3</t>
  </si>
  <si>
    <t>1832303205</t>
  </si>
  <si>
    <t>https://podminky.urs.cz/item/CS_URS_2023_01/131151103</t>
  </si>
  <si>
    <t>pro schodiště</t>
  </si>
  <si>
    <t>vstup do RP</t>
  </si>
  <si>
    <t>(1,5+0,8+0,65)*0,8*6,0</t>
  </si>
  <si>
    <t>7,46*0,8*6</t>
  </si>
  <si>
    <t>1,6*0,8*6,0</t>
  </si>
  <si>
    <t>vtok do RP</t>
  </si>
  <si>
    <t>(1,5+0,5+0,65)*0,8*6,0</t>
  </si>
  <si>
    <t>3,5*0,8*6,0</t>
  </si>
  <si>
    <t>2,0*0,8*6,0</t>
  </si>
  <si>
    <t>pacholata</t>
  </si>
  <si>
    <t>11,4*6</t>
  </si>
  <si>
    <t>7</t>
  </si>
  <si>
    <t>131151106</t>
  </si>
  <si>
    <t>Hloubení nezapažených jam a zářezů strojně s urovnáním dna do předepsaného profilu a spádu v hornině třídy těžitelnosti I skupiny 1 a 2 přes 1 000 do 5 000 m3</t>
  </si>
  <si>
    <t>337490907</t>
  </si>
  <si>
    <t>https://podminky.urs.cz/item/CS_URS_2023_01/131151106</t>
  </si>
  <si>
    <t>dle výkazu kubatur</t>
  </si>
  <si>
    <t>nezapažený výkop</t>
  </si>
  <si>
    <t>1257,23</t>
  </si>
  <si>
    <t>8</t>
  </si>
  <si>
    <t>131151206</t>
  </si>
  <si>
    <t>Hloubení zapažených jam a zářezů strojně s urovnáním dna do předepsaného profilu a spádu v hornině třídy těžitelnosti I skupiny 1 a 2 přes 1 000 do 5 000 m3</t>
  </si>
  <si>
    <t>-961681318</t>
  </si>
  <si>
    <t>https://podminky.urs.cz/item/CS_URS_2023_01/131151206</t>
  </si>
  <si>
    <t>pažený výkop</t>
  </si>
  <si>
    <t>1943</t>
  </si>
  <si>
    <t>9</t>
  </si>
  <si>
    <t>153111114</t>
  </si>
  <si>
    <t>Úprava ocelových štětovnic pro štětové stěny řezání z terénu, štětovnic zaberaněných příčné</t>
  </si>
  <si>
    <t>kus</t>
  </si>
  <si>
    <t>770689773</t>
  </si>
  <si>
    <t>https://podminky.urs.cz/item/CS_URS_2023_01/153111114</t>
  </si>
  <si>
    <t>viz D.1.2.1.-8</t>
  </si>
  <si>
    <t>případné úpravy dle potřeb</t>
  </si>
  <si>
    <t>pro řezání a demontáže HEB</t>
  </si>
  <si>
    <t>30</t>
  </si>
  <si>
    <t>10</t>
  </si>
  <si>
    <t>153111136</t>
  </si>
  <si>
    <t>Úprava ocelových štětovnic pro štětové stěny svaření z terénu, štětovnic zaberaněných příčné</t>
  </si>
  <si>
    <t>23007404</t>
  </si>
  <si>
    <t>https://podminky.urs.cz/item/CS_URS_2023_01/153111136</t>
  </si>
  <si>
    <t>předpoklad svařování HEB</t>
  </si>
  <si>
    <t>11</t>
  </si>
  <si>
    <t>153112111</t>
  </si>
  <si>
    <t>Zřízení beraněných stěn z ocelových štětovnic z terénu nastražení štětovnic ve standardních podmínkách, délky do 10 m</t>
  </si>
  <si>
    <t>-931022057</t>
  </si>
  <si>
    <t>https://podminky.urs.cz/item/CS_URS_2023_01/153112111</t>
  </si>
  <si>
    <t>řada A</t>
  </si>
  <si>
    <t>922</t>
  </si>
  <si>
    <t>řada B</t>
  </si>
  <si>
    <t>896</t>
  </si>
  <si>
    <t>zajímkování</t>
  </si>
  <si>
    <t>(11,89+25,3+10,86)*8</t>
  </si>
  <si>
    <t>(11,95+20,44+12,03)*8</t>
  </si>
  <si>
    <t>12</t>
  </si>
  <si>
    <t>153112122</t>
  </si>
  <si>
    <t>Zřízení beraněných stěn z ocelových štětovnic z terénu zaberanění štětovnic ve standardních podmínkách, délky do 8 m</t>
  </si>
  <si>
    <t>1723884247</t>
  </si>
  <si>
    <t>https://podminky.urs.cz/item/CS_URS_2023_01/153112122</t>
  </si>
  <si>
    <t>(11,89+25,3+10,86)*5,5</t>
  </si>
  <si>
    <t>(11,95+20,44+12,03)*5,5</t>
  </si>
  <si>
    <t>13</t>
  </si>
  <si>
    <t>153112123</t>
  </si>
  <si>
    <t>Zřízení beraněných stěn z ocelových štětovnic z terénu zaberanění štětovnic ve standardních podmínkách, délky do 12 m</t>
  </si>
  <si>
    <t>852150712</t>
  </si>
  <si>
    <t>https://podminky.urs.cz/item/CS_URS_2023_01/153112123</t>
  </si>
  <si>
    <t>14</t>
  </si>
  <si>
    <t>M</t>
  </si>
  <si>
    <t>159203R1</t>
  </si>
  <si>
    <t>štětovnice VL605</t>
  </si>
  <si>
    <t>t</t>
  </si>
  <si>
    <t>304418191</t>
  </si>
  <si>
    <t>Poznámka k položce:_x000d_
ocel S 355 GP</t>
  </si>
  <si>
    <t>spec. k pol.153112123</t>
  </si>
  <si>
    <t>30% obratovost</t>
  </si>
  <si>
    <t>137,3 kg/m2</t>
  </si>
  <si>
    <t>1818*137,3*0,001*0,3</t>
  </si>
  <si>
    <t>159203R2</t>
  </si>
  <si>
    <t>štětovnice Larsen IIIn</t>
  </si>
  <si>
    <t>-940800871</t>
  </si>
  <si>
    <t>Poznámka k položce:_x000d_
ocel S 240</t>
  </si>
  <si>
    <t>155 kg/m2</t>
  </si>
  <si>
    <t>(384,4+355,36)*155*0,001*0,3</t>
  </si>
  <si>
    <t>16</t>
  </si>
  <si>
    <t>153113112</t>
  </si>
  <si>
    <t>Vytažení stěn z ocelových štětovnic zaberaněných z terénu délky do 12 m ve standardních podmínkách, zaberaněných na hloubku do 8 m</t>
  </si>
  <si>
    <t>1402547628</t>
  </si>
  <si>
    <t>https://podminky.urs.cz/item/CS_URS_2023_01/153113112</t>
  </si>
  <si>
    <t>17</t>
  </si>
  <si>
    <t>153113113</t>
  </si>
  <si>
    <t>Vytažení stěn z ocelových štětovnic zaberaněných z terénu délky do 12 m ve standardních podmínkách, zaberaněných na hloubku do 12 m</t>
  </si>
  <si>
    <t>-826039161</t>
  </si>
  <si>
    <t>https://podminky.urs.cz/item/CS_URS_2023_01/153113113</t>
  </si>
  <si>
    <t>viz D.1.2.1.-6</t>
  </si>
  <si>
    <t>18</t>
  </si>
  <si>
    <t>153116111</t>
  </si>
  <si>
    <t>Kleštiny nebo převázky pro hradící stěny beraněné, nasazené, tabulové z oceli jakéhokoliv druhu z terénu opracování</t>
  </si>
  <si>
    <t>1569389733</t>
  </si>
  <si>
    <t>https://podminky.urs.cz/item/CS_URS_2023_01/153116111</t>
  </si>
  <si>
    <t>úpravy - dle potřeb</t>
  </si>
  <si>
    <t>29,815</t>
  </si>
  <si>
    <t>19</t>
  </si>
  <si>
    <t>153116112</t>
  </si>
  <si>
    <t>Kleštiny nebo převázky pro hradící stěny beraněné, nasazené, tabulové z oceli jakéhokoliv druhu z terénu montáž</t>
  </si>
  <si>
    <t>1648782996</t>
  </si>
  <si>
    <t>https://podminky.urs.cz/item/CS_URS_2023_01/153116112</t>
  </si>
  <si>
    <t>ztužující rám HEB - dle výpisu prvků</t>
  </si>
  <si>
    <t>HEb 220</t>
  </si>
  <si>
    <t>701,9*0,001*15</t>
  </si>
  <si>
    <t>HEB 280</t>
  </si>
  <si>
    <t>1285,71*0,001*15</t>
  </si>
  <si>
    <t>zajímkování HEB 200</t>
  </si>
  <si>
    <t>8405*0,001</t>
  </si>
  <si>
    <t>20</t>
  </si>
  <si>
    <t>13010982</t>
  </si>
  <si>
    <t>ocel profilová jakost S235JR (11 375) průřez HEB 220</t>
  </si>
  <si>
    <t>-1741105879</t>
  </si>
  <si>
    <t>Poznámka k položce:_x000d_
Součástí dodávky nosníků HEB jsou potřebné spojovací plechy (PL 10, PL 12)</t>
  </si>
  <si>
    <t>spec. k pol.153116112</t>
  </si>
  <si>
    <t>701,9*0,001*15*0,3</t>
  </si>
  <si>
    <t>13010980</t>
  </si>
  <si>
    <t>ocel profilová jakost S235JR (11 375) průřez HEB 200</t>
  </si>
  <si>
    <t>1138612442</t>
  </si>
  <si>
    <t>8405*0,001*0,3</t>
  </si>
  <si>
    <t>22</t>
  </si>
  <si>
    <t>13010988</t>
  </si>
  <si>
    <t>ocel profilová jakost S235JR (11 375) průřez HEB 280</t>
  </si>
  <si>
    <t>1835368640</t>
  </si>
  <si>
    <t>1285,71*0,001*15*0,3</t>
  </si>
  <si>
    <t>23</t>
  </si>
  <si>
    <t>153116113</t>
  </si>
  <si>
    <t>Kleštiny nebo převázky pro hradící stěny beraněné, nasazené, tabulové z oceli jakéhokoliv druhu z terénu demontáž</t>
  </si>
  <si>
    <t>-1901214218</t>
  </si>
  <si>
    <t>https://podminky.urs.cz/item/CS_URS_2023_01/153116113</t>
  </si>
  <si>
    <t>ztužující rám HEB</t>
  </si>
  <si>
    <t>24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</si>
  <si>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</si>
  <si>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</si>
  <si>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414409025</t>
  </si>
  <si>
    <t>https://podminky.urs.cz/item/CS_URS_2023_01/162351103</t>
  </si>
  <si>
    <t>výkopy na meziskládku</t>
  </si>
  <si>
    <t>přechod</t>
  </si>
  <si>
    <t>1257,23+1943</t>
  </si>
  <si>
    <t>zpět zásyp</t>
  </si>
  <si>
    <t>1155,52</t>
  </si>
  <si>
    <t>výkopy schody</t>
  </si>
  <si>
    <t>96,768</t>
  </si>
  <si>
    <t>16,983</t>
  </si>
  <si>
    <t>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</si>
  <si>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</si>
  <si>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</si>
  <si>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-429183023</t>
  </si>
  <si>
    <t>https://podminky.urs.cz/item/CS_URS_2023_01/162751117</t>
  </si>
  <si>
    <t>odvoz přebytku (nevhodné) zeminy na skládku</t>
  </si>
  <si>
    <t>3200,23-1155,52</t>
  </si>
  <si>
    <t>"schody"96,768-16,983</t>
  </si>
  <si>
    <t>68,4-14</t>
  </si>
  <si>
    <t>26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</si>
  <si>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</si>
  <si>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</si>
  <si>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233122245</t>
  </si>
  <si>
    <t>https://podminky.urs.cz/item/CS_URS_2023_01/162751119</t>
  </si>
  <si>
    <t>odvoz na skládku do 13km (předpoklad Bohumín)</t>
  </si>
  <si>
    <t>2178,895*3</t>
  </si>
  <si>
    <t>27</t>
  </si>
  <si>
    <t>167151111</t>
  </si>
  <si>
    <t>Nakládání, skládání a překládání neulehlého výkopku nebo sypaniny strojně nakládání, množství přes 100 m3, z hornin třídy těžitelnosti I, skupiny 1 až 3</t>
  </si>
  <si>
    <t>-462973449</t>
  </si>
  <si>
    <t>https://podminky.urs.cz/item/CS_URS_2023_01/167151111</t>
  </si>
  <si>
    <t>zpětný zásyp</t>
  </si>
  <si>
    <t>"schody"16,983</t>
  </si>
  <si>
    <t>přebytek skládka</t>
  </si>
  <si>
    <t>28</t>
  </si>
  <si>
    <t>171201201</t>
  </si>
  <si>
    <t>Uložení sypaniny na skládky nebo meziskládky bez hutnění s upravením uložené sypaniny do předepsaného tvaru</t>
  </si>
  <si>
    <t>-659566542</t>
  </si>
  <si>
    <t>https://podminky.urs.cz/item/CS_URS_2023_01/171201201</t>
  </si>
  <si>
    <t>uložení na mezideponii</t>
  </si>
  <si>
    <t>výkopy</t>
  </si>
  <si>
    <t>3200,23</t>
  </si>
  <si>
    <t>schody</t>
  </si>
  <si>
    <t>29</t>
  </si>
  <si>
    <t>171201231</t>
  </si>
  <si>
    <t>Poplatek za uložení stavebního odpadu na recyklační skládce (skládkovné) zeminy a kamení zatříděného do Katalogu odpadů pod kódem 17 05 04</t>
  </si>
  <si>
    <t>378501790</t>
  </si>
  <si>
    <t>https://podminky.urs.cz/item/CS_URS_2023_01/171201231</t>
  </si>
  <si>
    <t>předpoklad tabulkové objemové hmotnosti 1900 kg/m3</t>
  </si>
  <si>
    <t>2178,895*1,9</t>
  </si>
  <si>
    <t>174101101</t>
  </si>
  <si>
    <t>Zásyp sypaninou z jakékoliv horniny strojně s uložením výkopku ve vrstvách se zhutněním jam, šachet, rýh nebo kolem objektů v těchto vykopávkách</t>
  </si>
  <si>
    <t>1401382330</t>
  </si>
  <si>
    <t>https://podminky.urs.cz/item/CS_URS_2023_01/174101101</t>
  </si>
  <si>
    <t xml:space="preserve">zpětný zásyp </t>
  </si>
  <si>
    <t>Mezisoučet</t>
  </si>
  <si>
    <t>0,67*1,5*6</t>
  </si>
  <si>
    <t>0,33*1,0*6</t>
  </si>
  <si>
    <t>0,65*0,69*3*6</t>
  </si>
  <si>
    <t>0,15*1,0*6</t>
  </si>
  <si>
    <t>31</t>
  </si>
  <si>
    <t>181351113</t>
  </si>
  <si>
    <t>Rozprostření a urovnání ornice v rovině nebo ve svahu sklonu do 1:5 strojně při souvislé ploše přes 500 m2, tl. vrstvy do 200 mm</t>
  </si>
  <si>
    <t>-614417300</t>
  </si>
  <si>
    <t>https://podminky.urs.cz/item/CS_URS_2023_01/181351113</t>
  </si>
  <si>
    <t>1000</t>
  </si>
  <si>
    <t>32</t>
  </si>
  <si>
    <t>181411121</t>
  </si>
  <si>
    <t>Založení trávníku na půdě předem připravené plochy do 1000 m2 výsevem včetně utažení lučního v rovině nebo na svahu do 1:5</t>
  </si>
  <si>
    <t>-175501902</t>
  </si>
  <si>
    <t>https://podminky.urs.cz/item/CS_URS_2023_01/181411121</t>
  </si>
  <si>
    <t>33</t>
  </si>
  <si>
    <t>00572472</t>
  </si>
  <si>
    <t>osivo směs travní krajinná-rovinná</t>
  </si>
  <si>
    <t>kg</t>
  </si>
  <si>
    <t>1392079136</t>
  </si>
  <si>
    <t>specifikace k pol.181411122</t>
  </si>
  <si>
    <t>1000*0,03*1,03</t>
  </si>
  <si>
    <t>34</t>
  </si>
  <si>
    <t>181951112</t>
  </si>
  <si>
    <t>Úprava pláně vyrovnáním výškových rozdílů strojně v hornině třídy těžitelnosti I, skupiny 1 až 3 se zhutněním</t>
  </si>
  <si>
    <t>-1731139484</t>
  </si>
  <si>
    <t>https://podminky.urs.cz/item/CS_URS_2023_01/181951112</t>
  </si>
  <si>
    <t>RB</t>
  </si>
  <si>
    <t>6*94,5</t>
  </si>
  <si>
    <t>35</t>
  </si>
  <si>
    <t>182151111</t>
  </si>
  <si>
    <t>Svahování trvalých svahů do projektovaných profilů strojně s potřebným přemístěním výkopku při svahování v zářezech v hornině třídy těžitelnosti I, skupiny 1 až 3</t>
  </si>
  <si>
    <t>-498001348</t>
  </si>
  <si>
    <t>https://podminky.urs.cz/item/CS_URS_2023_01/182151111</t>
  </si>
  <si>
    <t>svahování</t>
  </si>
  <si>
    <t>pod konstrukce svah</t>
  </si>
  <si>
    <t>41,5+7+24,2+28,6+20</t>
  </si>
  <si>
    <t>36</t>
  </si>
  <si>
    <t>182900R1</t>
  </si>
  <si>
    <t>Nákup vhodné materiálu pro ohumusování</t>
  </si>
  <si>
    <t>68056503</t>
  </si>
  <si>
    <t>Poznámka k položce:_x000d_
Položka zahrnuje nákup vhodné zeminy, včetně manipulace</t>
  </si>
  <si>
    <t>1000*0,15*1,8</t>
  </si>
  <si>
    <t>Zakládání</t>
  </si>
  <si>
    <t>37</t>
  </si>
  <si>
    <t>213141112</t>
  </si>
  <si>
    <t>Zřízení vrstvy z geotextilie filtrační, separační, odvodňovací, ochranné, výztužné nebo protierozní v rovině nebo ve sklonu do 1:5, šířky přes 3 do 6 m</t>
  </si>
  <si>
    <t>773645348</t>
  </si>
  <si>
    <t>https://podminky.urs.cz/item/CS_URS_2023_01/213141112</t>
  </si>
  <si>
    <t>250*0,6</t>
  </si>
  <si>
    <t>38</t>
  </si>
  <si>
    <t>69311081</t>
  </si>
  <si>
    <t>geotextilie netkaná separační, ochranná, filtrační, drenážní PES 300g/m2</t>
  </si>
  <si>
    <t>-175845766</t>
  </si>
  <si>
    <t>spec. k pol.213141112</t>
  </si>
  <si>
    <t>přenásobeno koef.</t>
  </si>
  <si>
    <t>150</t>
  </si>
  <si>
    <t>150*1,1845 "Přepočtené koeficientem množství</t>
  </si>
  <si>
    <t>39</t>
  </si>
  <si>
    <t>213311141</t>
  </si>
  <si>
    <t>Polštáře zhutněné pod základy ze štěrkopísku tříděného</t>
  </si>
  <si>
    <t>509515733</t>
  </si>
  <si>
    <t>https://podminky.urs.cz/item/CS_URS_2023_01/213311141</t>
  </si>
  <si>
    <t>podkladní šp polštář</t>
  </si>
  <si>
    <t>6*0,3*87</t>
  </si>
  <si>
    <t>4,3*0,3*7,5</t>
  </si>
  <si>
    <t>40</t>
  </si>
  <si>
    <t>273321311</t>
  </si>
  <si>
    <t>Základy z betonu železového (bez výztuže) desky z betonu bez zvláštních nároků na prostředí tř. C 16/20</t>
  </si>
  <si>
    <t>899613600</t>
  </si>
  <si>
    <t>https://podminky.urs.cz/item/CS_URS_2023_01/273321311</t>
  </si>
  <si>
    <t>podkladní beton</t>
  </si>
  <si>
    <t>6*0,15*87</t>
  </si>
  <si>
    <t>4,3*0,15*7,5</t>
  </si>
  <si>
    <t>41</t>
  </si>
  <si>
    <t>273362021</t>
  </si>
  <si>
    <t>Výztuž základů desek ze svařovaných sítí z drátů typu KARI</t>
  </si>
  <si>
    <t>-341289327</t>
  </si>
  <si>
    <t>https://podminky.urs.cz/item/CS_URS_2023_01/273362021</t>
  </si>
  <si>
    <t>podkladnjí beton</t>
  </si>
  <si>
    <t>87*6*7,9*0,001</t>
  </si>
  <si>
    <t>7,5*4,3*7,9*0,001</t>
  </si>
  <si>
    <t>42</t>
  </si>
  <si>
    <t>274313611</t>
  </si>
  <si>
    <t>Základy z betonu prostého pasy betonu kamenem neprokládaného tř. C 16/20</t>
  </si>
  <si>
    <t>-761655394</t>
  </si>
  <si>
    <t>https://podminky.urs.cz/item/CS_URS_2023_01/274313611</t>
  </si>
  <si>
    <t>přibetonávka</t>
  </si>
  <si>
    <t>1*0,6*87*2</t>
  </si>
  <si>
    <t>43</t>
  </si>
  <si>
    <t>275315513</t>
  </si>
  <si>
    <t>Základové konstrukce z betonu bloky prostého pro prostředí s mrazovými cykly tř. C 30/37</t>
  </si>
  <si>
    <t>1538972462</t>
  </si>
  <si>
    <t>https://podminky.urs.cz/item/CS_URS_2023_01/275315513</t>
  </si>
  <si>
    <t>pro osazení kůlu</t>
  </si>
  <si>
    <t>0,6*0,6*1,6</t>
  </si>
  <si>
    <t>-0,15*0,15*3,14*1,2</t>
  </si>
  <si>
    <t>44</t>
  </si>
  <si>
    <t>275322611</t>
  </si>
  <si>
    <t>Základy z betonu železového (bez výztuže) patky z betonu se zvýšenými nároky na prostředí tř. C 30/37</t>
  </si>
  <si>
    <t>389743411</t>
  </si>
  <si>
    <t>https://podminky.urs.cz/item/CS_URS_2023_01/275322611</t>
  </si>
  <si>
    <t>základy pacholat</t>
  </si>
  <si>
    <t>1,7*2,5*1,5*2</t>
  </si>
  <si>
    <t>45</t>
  </si>
  <si>
    <t>275351111</t>
  </si>
  <si>
    <t>Bednění základových konstrukcí bloků tradiční oboustranné</t>
  </si>
  <si>
    <t>102789365</t>
  </si>
  <si>
    <t>https://podminky.urs.cz/item/CS_URS_2023_01/275351111</t>
  </si>
  <si>
    <t>0,6*1,6*4</t>
  </si>
  <si>
    <t>46</t>
  </si>
  <si>
    <t>275351121</t>
  </si>
  <si>
    <t>Bednění základů patek zřízení</t>
  </si>
  <si>
    <t>1259016710</t>
  </si>
  <si>
    <t>https://podminky.urs.cz/item/CS_URS_2023_01/275351121</t>
  </si>
  <si>
    <t>1,5*2,5*2*2</t>
  </si>
  <si>
    <t>1,5*1,7*2*2</t>
  </si>
  <si>
    <t>47</t>
  </si>
  <si>
    <t>275351122</t>
  </si>
  <si>
    <t>Bednění základů patek odstranění</t>
  </si>
  <si>
    <t>742084438</t>
  </si>
  <si>
    <t>https://podminky.urs.cz/item/CS_URS_2023_01/275351122</t>
  </si>
  <si>
    <t>viz pol.275351121</t>
  </si>
  <si>
    <t>25,2</t>
  </si>
  <si>
    <t>48</t>
  </si>
  <si>
    <t>275361821</t>
  </si>
  <si>
    <t>Výztuž základů patek z betonářské oceli 10 505 (R)</t>
  </si>
  <si>
    <t>950302102</t>
  </si>
  <si>
    <t>https://podminky.urs.cz/item/CS_URS_2023_01/275361821</t>
  </si>
  <si>
    <t>112,35*0,001*2</t>
  </si>
  <si>
    <t>Svislé a kompletní konstrukce</t>
  </si>
  <si>
    <t>49</t>
  </si>
  <si>
    <t>317941121</t>
  </si>
  <si>
    <t>Osazování ocelových válcovaných nosníků na zdivu I nebo IE nebo U nebo UE nebo L do č. 12 nebo výšky do 120 mm</t>
  </si>
  <si>
    <t>58359777</t>
  </si>
  <si>
    <t>https://podminky.urs.cz/item/CS_URS_2023_01/317941121</t>
  </si>
  <si>
    <t>U profily</t>
  </si>
  <si>
    <t>44,58*0,001</t>
  </si>
  <si>
    <t>vstup RP</t>
  </si>
  <si>
    <t>50</t>
  </si>
  <si>
    <t>13010822</t>
  </si>
  <si>
    <t>ocel profilová jakost S235JR (11 375) průřez U (UPN) 160</t>
  </si>
  <si>
    <t>-642050342</t>
  </si>
  <si>
    <t>spec. k pol.317941121</t>
  </si>
  <si>
    <t>0,045+0,0045</t>
  </si>
  <si>
    <t>51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</si>
  <si>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</si>
  <si>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</si>
  <si>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-45475264</t>
  </si>
  <si>
    <t>https://podminky.urs.cz/item/CS_URS_2023_01/321321116</t>
  </si>
  <si>
    <t>konstrukce rybího přechodu</t>
  </si>
  <si>
    <t>0,6*4*94,5</t>
  </si>
  <si>
    <t>351*0,5*2</t>
  </si>
  <si>
    <t>"zavaz.žebra,prahy"10</t>
  </si>
  <si>
    <t xml:space="preserve">dobetonávka štětovnic - napojení na stáv. štět. </t>
  </si>
  <si>
    <t>2*0,6*5</t>
  </si>
  <si>
    <t>vstup do rP</t>
  </si>
  <si>
    <t>0,8*0,8*6,0</t>
  </si>
  <si>
    <t>0,6*0,8*5</t>
  </si>
  <si>
    <t>0,8*0,5*7,46*2</t>
  </si>
  <si>
    <t>0,32*0,43*5*15</t>
  </si>
  <si>
    <t>0,8*0,5*5,0</t>
  </si>
  <si>
    <t>0,8*0,5*3,5*2</t>
  </si>
  <si>
    <t>0,4*0,3*5*10</t>
  </si>
  <si>
    <t>práh vstupu</t>
  </si>
  <si>
    <t>52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</si>
  <si>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</si>
  <si>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</si>
  <si>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164290478</t>
  </si>
  <si>
    <t>https://podminky.urs.cz/item/CS_URS_2023_01/321351010</t>
  </si>
  <si>
    <t>rybí přechod</t>
  </si>
  <si>
    <t>408+408+351+351</t>
  </si>
  <si>
    <t>2,1*0,5*2</t>
  </si>
  <si>
    <t>2,7*0,5*2</t>
  </si>
  <si>
    <t>1,1*3</t>
  </si>
  <si>
    <t>0,5*3*5</t>
  </si>
  <si>
    <t>0,6*3</t>
  </si>
  <si>
    <t>dobetonávka</t>
  </si>
  <si>
    <t>(2+2+0,6)*5</t>
  </si>
  <si>
    <t>(0,8+0,67)*6,0</t>
  </si>
  <si>
    <t>(0,8+0,3)*5,0</t>
  </si>
  <si>
    <t>0,8*0,67*2</t>
  </si>
  <si>
    <t>0,6*0,8*2</t>
  </si>
  <si>
    <t>0,8*7,46*2</t>
  </si>
  <si>
    <t>0,33*7,46*2</t>
  </si>
  <si>
    <t>0,18*5,0*16</t>
  </si>
  <si>
    <t>vtok RP</t>
  </si>
  <si>
    <t>(0,8+0,69)*5,0</t>
  </si>
  <si>
    <t>(0,8+0,39)*5,0</t>
  </si>
  <si>
    <t>0,8*0,69*2</t>
  </si>
  <si>
    <t>0,8*0,5*2</t>
  </si>
  <si>
    <t>0,8*3,5*2</t>
  </si>
  <si>
    <t>0,39*3,5*2</t>
  </si>
  <si>
    <t>0,18*5,0*10</t>
  </si>
  <si>
    <t>prah</t>
  </si>
  <si>
    <t>1,2*5,5*2</t>
  </si>
  <si>
    <t>53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</si>
  <si>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</si>
  <si>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</si>
  <si>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1514525981</t>
  </si>
  <si>
    <t>https://podminky.urs.cz/item/CS_URS_2023_01/321352010</t>
  </si>
  <si>
    <t>viz pol.321351010</t>
  </si>
  <si>
    <t>1651,846</t>
  </si>
  <si>
    <t>54</t>
  </si>
  <si>
    <t>321366112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</si>
  <si>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</si>
  <si>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1950881225</t>
  </si>
  <si>
    <t>https://podminky.urs.cz/item/CS_URS_2023_01/321366112</t>
  </si>
  <si>
    <t>viz D.1.2.1-30</t>
  </si>
  <si>
    <t>výztuže RB</t>
  </si>
  <si>
    <t>dle dilatačních celků</t>
  </si>
  <si>
    <t>3,0377+4,1172+4,2086+4,5471+4,6105+4,721+4,5892+4,5446+4,5328+4,13987+4,0936+4,03022+3,96687+3,90182+3,80121+3,75689</t>
  </si>
  <si>
    <t>schodiště</t>
  </si>
  <si>
    <t>0,5225+0,44072</t>
  </si>
  <si>
    <t>prahy</t>
  </si>
  <si>
    <t>0,08621+0,19943+0,05132</t>
  </si>
  <si>
    <t>Vodorovné konstrukce</t>
  </si>
  <si>
    <t>55</t>
  </si>
  <si>
    <t>451313531</t>
  </si>
  <si>
    <t>Podkladní vrstva z betonu prostého pod dlažbu se zvýšenými nároky na prostředí tl. přes 150 do 200 mm</t>
  </si>
  <si>
    <t>1856199346</t>
  </si>
  <si>
    <t>https://podminky.urs.cz/item/CS_URS_2023_01/451313531</t>
  </si>
  <si>
    <t>440</t>
  </si>
  <si>
    <t>56</t>
  </si>
  <si>
    <t>452311131</t>
  </si>
  <si>
    <t>Podkladní a zajišťovací konstrukce z betonu prostého v otevřeném výkopu bez zvýšených nároků na prostředí desky pod potrubí, stoky a drobné objekty z betonu tř. C 12/15</t>
  </si>
  <si>
    <t>2103952734</t>
  </si>
  <si>
    <t>https://podminky.urs.cz/item/CS_URS_2023_01/452311131</t>
  </si>
  <si>
    <t>1,0*0,05*6,0</t>
  </si>
  <si>
    <t>0,8*0,05*5,0</t>
  </si>
  <si>
    <t>7,46*6,0*0,05</t>
  </si>
  <si>
    <t>0,7*0,05*5,0*2</t>
  </si>
  <si>
    <t>3,5*6,0*0,05</t>
  </si>
  <si>
    <t>57</t>
  </si>
  <si>
    <t>452311141</t>
  </si>
  <si>
    <t>Podkladní a zajišťovací konstrukce z betonu prostého v otevřeném výkopu bez zvýšených nároků na prostředí desky pod potrubí, stoky a drobné objekty z betonu tř. C 16/20</t>
  </si>
  <si>
    <t>-156408419</t>
  </si>
  <si>
    <t>https://podminky.urs.cz/item/CS_URS_2023_01/452311141</t>
  </si>
  <si>
    <t>pod pacholata</t>
  </si>
  <si>
    <t>2*2,8*0,15*2</t>
  </si>
  <si>
    <t>58</t>
  </si>
  <si>
    <t>452318510</t>
  </si>
  <si>
    <t>Zajišťovací práh z betonu prostého se zvýšenými nároky na prostředí na dně a ve svahu melioračních kanálů s patkami nebo bez patek</t>
  </si>
  <si>
    <t>277229474</t>
  </si>
  <si>
    <t>https://podminky.urs.cz/item/CS_URS_2023_01/452318510</t>
  </si>
  <si>
    <t>beton přepážek C 30/37</t>
  </si>
  <si>
    <t>0,5*1*29</t>
  </si>
  <si>
    <t>59</t>
  </si>
  <si>
    <t>452368211</t>
  </si>
  <si>
    <t>Výztuž podkladních desek, bloků nebo pražců v otevřeném výkopu ze svařovaných sítí typu Kari</t>
  </si>
  <si>
    <t>-1909639799</t>
  </si>
  <si>
    <t>https://podminky.urs.cz/item/CS_URS_2023_01/452368211</t>
  </si>
  <si>
    <t>2*2,8*7,9*0,001*2</t>
  </si>
  <si>
    <t>60</t>
  </si>
  <si>
    <t>457572111</t>
  </si>
  <si>
    <t>Filtrační vrstvy jakékoliv tloušťky a sklonu ze štěrkopísků se zhutněním do 10 pojezdů/m3, frakce od 0-8 do 0-32 mm</t>
  </si>
  <si>
    <t>1012815111</t>
  </si>
  <si>
    <t>https://podminky.urs.cz/item/CS_URS_2023_01/457572111</t>
  </si>
  <si>
    <t>u schodů</t>
  </si>
  <si>
    <t>(28,3+32,2)*0,15</t>
  </si>
  <si>
    <t>9,46</t>
  </si>
  <si>
    <t>61</t>
  </si>
  <si>
    <t>462510R1</t>
  </si>
  <si>
    <t>Kamenitý materiál pro vystrojení přepážek RP</t>
  </si>
  <si>
    <t>1661127309</t>
  </si>
  <si>
    <t>Poznámka k položce:_x000d_
Položka zahrnuje osazení kamenů/balvanů a veškerého kamenitého m ateriálu do přepážek rybího přechodu. Součástí položky je dodávka materiálu a také potřebné úpravy materiálu, opracování apod.</t>
  </si>
  <si>
    <t>(0,7*0,5*1,4*2+0,5*0,8*1,4)*29*2,5</t>
  </si>
  <si>
    <t>62</t>
  </si>
  <si>
    <t>462511R1</t>
  </si>
  <si>
    <t>Zához z lomového kamene neupraveného záhozového bez proštěrkování z terénu, hmotnosti jednotlivých kamenů přes 500 kg</t>
  </si>
  <si>
    <t>-1349728284</t>
  </si>
  <si>
    <t>záhozová patka</t>
  </si>
  <si>
    <t>14,6*3,7</t>
  </si>
  <si>
    <t>0,9*25</t>
  </si>
  <si>
    <t>63</t>
  </si>
  <si>
    <t>462511R2</t>
  </si>
  <si>
    <t>Průcezná hrázka z lomového kamene, hmotnosti jednotlivých kamenů přes 500 kg, kladeny po jednotlivých kusech s urovnáním líce</t>
  </si>
  <si>
    <t>943068457</t>
  </si>
  <si>
    <t>Poznámka k položce:_x000d_
Položka zahrnuje kompletní realizaci hrázky s dodávkou materiálu nebo případným využitím stáv. konstrukcí.</t>
  </si>
  <si>
    <t>96</t>
  </si>
  <si>
    <t>64</t>
  </si>
  <si>
    <t>463212111</t>
  </si>
  <si>
    <t>Rovnanina z lomového kamene upraveného, tříděného jakékoliv tloušťky rovnaniny s vyklínováním spár a dutin úlomky kamene</t>
  </si>
  <si>
    <t>709861912</t>
  </si>
  <si>
    <t>https://podminky.urs.cz/item/CS_URS_2023_01/463212111</t>
  </si>
  <si>
    <t>48,4*1,1*0,6</t>
  </si>
  <si>
    <t>pro pacholata</t>
  </si>
  <si>
    <t>44,6*1,1*0,6</t>
  </si>
  <si>
    <t>65</t>
  </si>
  <si>
    <t>463212191</t>
  </si>
  <si>
    <t>Rovnanina z lomového kamene upraveného, tříděného Příplatek k cenám za vypracování líce</t>
  </si>
  <si>
    <t>-1181230021</t>
  </si>
  <si>
    <t>https://podminky.urs.cz/item/CS_URS_2023_01/463212191</t>
  </si>
  <si>
    <t>(28,3+32,2)</t>
  </si>
  <si>
    <t>66</t>
  </si>
  <si>
    <t>465512327</t>
  </si>
  <si>
    <t>Dlažba z lomového kamene lomařsky upraveného na sucho se zalitím spár cementovou maltou, tl. kamene 300 mm</t>
  </si>
  <si>
    <t>1285406592</t>
  </si>
  <si>
    <t>https://podminky.urs.cz/item/CS_URS_2023_01/465512327</t>
  </si>
  <si>
    <t>67</t>
  </si>
  <si>
    <t>469100R1</t>
  </si>
  <si>
    <t>Uložení dnového substrátu do přepážek RP</t>
  </si>
  <si>
    <t>-1571930777</t>
  </si>
  <si>
    <t>Poznámka k položce:_x000d_
Položka obsahuje uložení, rozprostření nebo další upravy vytěženého materiálu dnového substrátu při realizaci vystrojení RP.</t>
  </si>
  <si>
    <t>0,75*3*30</t>
  </si>
  <si>
    <t>68</t>
  </si>
  <si>
    <t>469951R1</t>
  </si>
  <si>
    <t>Osazení kůlu z kulatiny Ø 300 mm délky 3,8m do betonového základu</t>
  </si>
  <si>
    <t>-212315451</t>
  </si>
  <si>
    <t>Poznámka k položce:_x000d_
Součástí položky je dodávka dřevé dubové kulatiny prům. 300 mm.</t>
  </si>
  <si>
    <t>osazení kůlu</t>
  </si>
  <si>
    <t>Ostatní konstrukce a práce-bourání</t>
  </si>
  <si>
    <t>69</t>
  </si>
  <si>
    <t>931994106</t>
  </si>
  <si>
    <t>Těsnění spáry betonové konstrukce pásy, profily, tmely těsnicím pásem vnitřním, spáry dilatační</t>
  </si>
  <si>
    <t>m</t>
  </si>
  <si>
    <t>-997159157</t>
  </si>
  <si>
    <t>https://podminky.urs.cz/item/CS_URS_2023_01/931994106</t>
  </si>
  <si>
    <t>Poznámka k položce:_x000d_
Předpokládá se použití bobtnavého pásu 20x25mm nebo jiného vhodného zvoleného zhotovitelem.</t>
  </si>
  <si>
    <t>viz D.1.2.1.-14</t>
  </si>
  <si>
    <t>bobtnavý pásek dobetonování</t>
  </si>
  <si>
    <t>bobtnavý pásek do konstrukce rybího přechodu</t>
  </si>
  <si>
    <t>81,2</t>
  </si>
  <si>
    <t>70</t>
  </si>
  <si>
    <t>931994132</t>
  </si>
  <si>
    <t>Těsnění spáry betonové konstrukce pásy, profily, tmely tmelem silikonovým spáry dilatační do 4,0 cm2</t>
  </si>
  <si>
    <t>CS ÚRS 2022 01</t>
  </si>
  <si>
    <t>-34372918</t>
  </si>
  <si>
    <t>https://podminky.urs.cz/item/CS_URS_2022_01/931994132</t>
  </si>
  <si>
    <t>(5+5+4)*15</t>
  </si>
  <si>
    <t>71</t>
  </si>
  <si>
    <t>934956127</t>
  </si>
  <si>
    <t>Přepadová a ochranná zařízení nádrží dřevěná hradítka (dluže požeráku) š.150 mm, bez nátěru, s potřebným kováním z dubového dřeva, tl. 100 mm</t>
  </si>
  <si>
    <t>1559236841</t>
  </si>
  <si>
    <t>https://podminky.urs.cz/item/CS_URS_2023_01/934956127</t>
  </si>
  <si>
    <t>dlužová stěna</t>
  </si>
  <si>
    <t>3,1*2,2*2</t>
  </si>
  <si>
    <t>72</t>
  </si>
  <si>
    <t>936100R1</t>
  </si>
  <si>
    <t>Plovoucí norná stěna s kotvením</t>
  </si>
  <si>
    <t>soub</t>
  </si>
  <si>
    <t>-1679999026</t>
  </si>
  <si>
    <t>Poznámka k položce:_x000d_
Položka zahrnuje osazení norné stěny (zaslepené PVC trubky DN 200) volně kotvené pomocí řetezového úvazku s pozinkováním a kotevního oka, nosnost 125 kg. Kotvení provedeno do ŽB polorámové konstrukce. Součástí položky je kompletní osazení, ukotvení apod., včetně kompletní dodávky všech materiálů.</t>
  </si>
  <si>
    <t>viz D.1.1.1-6</t>
  </si>
  <si>
    <t>73</t>
  </si>
  <si>
    <t>939100R1</t>
  </si>
  <si>
    <t>Osazení ocelové trubky se závěsným okem</t>
  </si>
  <si>
    <t>-565326998</t>
  </si>
  <si>
    <t>Poznámka k položce:_x000d_
Položka zahrnuje osazení ocelové trubky 152/16 mm délky 2,0 m s ocelovým závěsným okem 6ks. Součástí je dodávka materiálu a povrchová úprava pozinkováním.</t>
  </si>
  <si>
    <t>74</t>
  </si>
  <si>
    <t>953312122</t>
  </si>
  <si>
    <t>Vložky svislé do dilatačních spár z polystyrenových desek extrudovaných včetně dodání a osazení, v jakémkoliv zdivu přes 10 do 20 mm</t>
  </si>
  <si>
    <t>1342025529</t>
  </si>
  <si>
    <t>https://podminky.urs.cz/item/CS_URS_2022_01/953312122</t>
  </si>
  <si>
    <t>dilatační spáry</t>
  </si>
  <si>
    <t>15*0,55*15</t>
  </si>
  <si>
    <t>75</t>
  </si>
  <si>
    <t>953333327</t>
  </si>
  <si>
    <t>PVC těsnící pás do betonových konstrukcí do dilatačních spar vnitřní, pokládaný doprostřed konstrukce mezi výztuž šířky 500 mm</t>
  </si>
  <si>
    <t>1946801647</t>
  </si>
  <si>
    <t>https://podminky.urs.cz/item/CS_URS_2022_01/953333327</t>
  </si>
  <si>
    <t>76</t>
  </si>
  <si>
    <t>953900R1</t>
  </si>
  <si>
    <t>Osazení manipulačního oka provizorního krazení</t>
  </si>
  <si>
    <t>1541478482</t>
  </si>
  <si>
    <t xml:space="preserve">Poznámka k položce:_x000d_
Položka zahrnuje osazení manipulačního oka včetně dodávky materiálu. Specifikace oka dle výkresů D.1.1.6.1, -2.  Zahrnuje kompletní položky č.4-8</t>
  </si>
  <si>
    <t>2+2</t>
  </si>
  <si>
    <t>77</t>
  </si>
  <si>
    <t>953943121</t>
  </si>
  <si>
    <t>Osazování drobných kovových předmětů výrobků ostatních jinde neuvedených do betonu se zajištěním polohy k bednění či k výztuži před zabetonováním hmotnosti do 1 kg/kus</t>
  </si>
  <si>
    <t>1368199763</t>
  </si>
  <si>
    <t>https://podminky.urs.cz/item/CS_URS_2023_01/953943121</t>
  </si>
  <si>
    <t>pol.3</t>
  </si>
  <si>
    <t>13+13</t>
  </si>
  <si>
    <t>78</t>
  </si>
  <si>
    <t>553439R1</t>
  </si>
  <si>
    <t>kotevní trny dl. 50 mm</t>
  </si>
  <si>
    <t>-525158319</t>
  </si>
  <si>
    <t>specifikace k pol.953943121</t>
  </si>
  <si>
    <t>79</t>
  </si>
  <si>
    <t>953943R1</t>
  </si>
  <si>
    <t>Osazení ocelové pásoviny, nerez, 160x10 mm</t>
  </si>
  <si>
    <t>-14558958</t>
  </si>
  <si>
    <t>Poznámka k položce:_x000d_
Položka zahrnuje i dodávku materiálu</t>
  </si>
  <si>
    <t>pol.2</t>
  </si>
  <si>
    <t>39,81</t>
  </si>
  <si>
    <t>80</t>
  </si>
  <si>
    <t>953961113</t>
  </si>
  <si>
    <t>Kotvy chemické s vyvrtáním otvoru do betonu, železobetonu nebo tvrdého kamene tmel, velikost M 12, hloubka 150 mm</t>
  </si>
  <si>
    <t>109353839</t>
  </si>
  <si>
    <t>https://podminky.urs.cz/item/CS_URS_2023_01/953961113</t>
  </si>
  <si>
    <t>dobetonávka - kotvy pro výztuž</t>
  </si>
  <si>
    <t>"5/0,15*2"</t>
  </si>
  <si>
    <t>81</t>
  </si>
  <si>
    <t>953965132</t>
  </si>
  <si>
    <t>Kotvy chemické s vyvrtáním otvoru kotevní šrouby pro chemické kotvy, velikost M 16, délka 260 mm</t>
  </si>
  <si>
    <t>1423286486</t>
  </si>
  <si>
    <t>https://podminky.urs.cz/item/CS_URS_2023_01/953965132</t>
  </si>
  <si>
    <t>patky zábradlí</t>
  </si>
  <si>
    <t>81*4</t>
  </si>
  <si>
    <t>82</t>
  </si>
  <si>
    <t>99150335R</t>
  </si>
  <si>
    <t>Zřízení a odstranění zemní hrázky pro stavbu průcezné hrázky</t>
  </si>
  <si>
    <t>Kč</t>
  </si>
  <si>
    <t>1024</t>
  </si>
  <si>
    <t>-276279545</t>
  </si>
  <si>
    <t>83</t>
  </si>
  <si>
    <t>9950030R</t>
  </si>
  <si>
    <t>Odlov ryb, zajištění slovení rybí obsádky k tomu oprávněnou osobou, včetně pořízení protokolu a zajištění oznámení zahájení prací na vodním toku příslušnému uživateli rybářského revíru.</t>
  </si>
  <si>
    <t>kpl</t>
  </si>
  <si>
    <t>-1222424978</t>
  </si>
  <si>
    <t>84</t>
  </si>
  <si>
    <t>9950330R</t>
  </si>
  <si>
    <t>Náklady na provedení zkoušek, revizí a měření, které jsou vyžadovány v technických normách a dalších předpisech ve vztahu k prováděným pracím, dodávkám a službám.</t>
  </si>
  <si>
    <t>1878506449</t>
  </si>
  <si>
    <t>85</t>
  </si>
  <si>
    <t>9950304R</t>
  </si>
  <si>
    <t>Náklady na zkušební napuštění RP včetně kontroly geometrických a hydraulických parametrů rybího přechodu a vč. vyhodnocení a případných úprav RP</t>
  </si>
  <si>
    <t>-1028930382</t>
  </si>
  <si>
    <t>86</t>
  </si>
  <si>
    <t>9950331R</t>
  </si>
  <si>
    <t>Náklady na zřízení příjezdových komunikací a uvedení do původního stavu</t>
  </si>
  <si>
    <t>1689970416</t>
  </si>
  <si>
    <t>Poznámka k položce:_x000d_
Položka zahrnuje kompletní zřízení příjezdových komunikací, včetně potřebných úprav či ošetření stávajícího terénu nebo komunikací za účelem jejich zřízení, následné odstranění dočasných komunikací po ukončení stavby a také obnovení stávajících komunikací nebo dotčených ploch a uvedení do původního stavu. Součástí jsou také obnovy poškozených povrchů nebo skladeb dotčených stávajícíh komunikací (cyklostezky). Specifikace uvedeny v příloze B. technická zpráva._x000d_
V místě cyklostezky v délce 115 m dočasná komunikace z bet. panelů do ŠP lože na geotextílii._x000d_
Ostatní veškeré manipulační plochy a přístupové cesty si zhotovitel zpevní dle svého technologického postupu a nároků použité mechanizace.</t>
  </si>
  <si>
    <t>997</t>
  </si>
  <si>
    <t>Přesun sutě</t>
  </si>
  <si>
    <t>87</t>
  </si>
  <si>
    <t>997002511</t>
  </si>
  <si>
    <t>Vodorovné přemístění suti a vybouraných hmot bez naložení, se složením a hrubým urovnáním na vzdálenost do 1 km</t>
  </si>
  <si>
    <t>1362236182</t>
  </si>
  <si>
    <t>https://podminky.urs.cz/item/CS_URS_2023_01/997002511</t>
  </si>
  <si>
    <t>odvoz odstraněných štětovnicových stěn a rozpěr na meziskládku</t>
  </si>
  <si>
    <t>nebo k dalšímu užití zhotovitelem</t>
  </si>
  <si>
    <t>1818*137,3*0,001</t>
  </si>
  <si>
    <t>(384,4+355,36)*155*0,001</t>
  </si>
  <si>
    <t>88</t>
  </si>
  <si>
    <t>997013873</t>
  </si>
  <si>
    <t>137684510</t>
  </si>
  <si>
    <t>https://podminky.urs.cz/item/CS_URS_2023_01/997013873</t>
  </si>
  <si>
    <t>odpad z dlažby</t>
  </si>
  <si>
    <t>353,4</t>
  </si>
  <si>
    <t>89</t>
  </si>
  <si>
    <t>997321511</t>
  </si>
  <si>
    <t>Vodorovná doprava suti a vybouraných hmot bez naložení, s vyložením a hrubým urovnáním po suchu, na vzdálenost do 1 km</t>
  </si>
  <si>
    <t>-1073682139</t>
  </si>
  <si>
    <t>https://podminky.urs.cz/item/CS_URS_2023_01/997321511</t>
  </si>
  <si>
    <t>odvoz dlažby na skládku</t>
  </si>
  <si>
    <t>90</t>
  </si>
  <si>
    <t>997321519</t>
  </si>
  <si>
    <t>Vodorovná doprava suti a vybouraných hmot bez naložení, s vyložením a hrubým urovnáním po suchu, na vzdálenost Příplatek k cenám za každý další i započatý 1 km přes 1 km</t>
  </si>
  <si>
    <t>-1076471169</t>
  </si>
  <si>
    <t>https://podminky.urs.cz/item/CS_URS_2023_01/997321519</t>
  </si>
  <si>
    <t>odvoz na skládku do 13km</t>
  </si>
  <si>
    <t>353,4*12</t>
  </si>
  <si>
    <t>998</t>
  </si>
  <si>
    <t>Přesun hmot</t>
  </si>
  <si>
    <t>91</t>
  </si>
  <si>
    <t>998332011</t>
  </si>
  <si>
    <t>Přesun hmot pro úpravy vodních toků a kanály, hráze rybníků apod. dopravní vzdálenost do 500 m</t>
  </si>
  <si>
    <t>-1651999823</t>
  </si>
  <si>
    <t>https://podminky.urs.cz/item/CS_URS_2023_01/998332011</t>
  </si>
  <si>
    <t>PSV</t>
  </si>
  <si>
    <t>Práce a dodávky PSV</t>
  </si>
  <si>
    <t>711</t>
  </si>
  <si>
    <t>Izolace proti vodě, vlhkosti a plynům</t>
  </si>
  <si>
    <t>92</t>
  </si>
  <si>
    <t>711112001</t>
  </si>
  <si>
    <t>Provedení izolace proti zemní vlhkosti natěradly a tmely za studena na ploše svislé S nátěrem penetračním</t>
  </si>
  <si>
    <t>-1452424310</t>
  </si>
  <si>
    <t>https://podminky.urs.cz/item/CS_URS_2023_01/711112001</t>
  </si>
  <si>
    <t>asfaltový nátěr</t>
  </si>
  <si>
    <t>351*2</t>
  </si>
  <si>
    <t>1,69*0,5*2</t>
  </si>
  <si>
    <t>0,6*4</t>
  </si>
  <si>
    <t>93</t>
  </si>
  <si>
    <t>11163150</t>
  </si>
  <si>
    <t>lak penetrační asfaltový</t>
  </si>
  <si>
    <t>-1181055089</t>
  </si>
  <si>
    <t>spec. k pol.7111112001</t>
  </si>
  <si>
    <t>709,39</t>
  </si>
  <si>
    <t>709,39*0,00034 "Přepočtené koeficientem množství</t>
  </si>
  <si>
    <t>767</t>
  </si>
  <si>
    <t>Konstrukce zámečnické</t>
  </si>
  <si>
    <t>94</t>
  </si>
  <si>
    <t>767221003</t>
  </si>
  <si>
    <t>Montáž výrobků z kompozitů zábradlí, kotveného do železobetonu</t>
  </si>
  <si>
    <t>1742264326</t>
  </si>
  <si>
    <t>https://podminky.urs.cz/item/CS_URS_2023_01/767221003</t>
  </si>
  <si>
    <t>zábradlí</t>
  </si>
  <si>
    <t>81,6</t>
  </si>
  <si>
    <t>95</t>
  </si>
  <si>
    <t>63126081</t>
  </si>
  <si>
    <t>zábradlí kompozitní - madlo, dvě vodorovné výplně, výška 1,1m</t>
  </si>
  <si>
    <t>-780429138</t>
  </si>
  <si>
    <t>Poznámka k položce:_x000d_
Přesné specifikace zábradlí jsou určeny výkresem D.1.1.6.5</t>
  </si>
  <si>
    <t>spec. k pol.767221003</t>
  </si>
  <si>
    <t>553912R3</t>
  </si>
  <si>
    <t>Doplňující materiál k zábradlí</t>
  </si>
  <si>
    <t>1020217884</t>
  </si>
  <si>
    <t>Poznámka k položce:_x000d_
Materiál potřebný k ukotvení sloupků a ostatní spojovací prvky dle výkresu D.1.1.6.5</t>
  </si>
  <si>
    <t>specifikace k pol.767221003</t>
  </si>
  <si>
    <t>patní deska 200x200x16 mm - 81ks</t>
  </si>
  <si>
    <t>podložka šroubu M16 - 324ks</t>
  </si>
  <si>
    <t>podlití pryskyřicí tl. 20mm</t>
  </si>
  <si>
    <t>97</t>
  </si>
  <si>
    <t>998767101</t>
  </si>
  <si>
    <t>Přesun hmot pro zámečnické konstrukce stanovený z hmotnosti přesunovaného materiálu vodorovná dopravní vzdálenost do 50 m v objektech výšky do 6 m</t>
  </si>
  <si>
    <t>546220410</t>
  </si>
  <si>
    <t>https://podminky.urs.cz/item/CS_URS_2023_01/998767101</t>
  </si>
  <si>
    <t>VRN - Vedlejší rozpočtové náklady</t>
  </si>
  <si>
    <t xml:space="preserve">    VRN1 -  Průzkumné, geodetické a projektové práce</t>
  </si>
  <si>
    <t xml:space="preserve">    VRN3 - Zařízení staveniště</t>
  </si>
  <si>
    <t xml:space="preserve">    VRN4 - Inženýrská činnost</t>
  </si>
  <si>
    <t xml:space="preserve">    VRN9 -  Ostatní náklady</t>
  </si>
  <si>
    <t>VRN1</t>
  </si>
  <si>
    <t xml:space="preserve"> Průzkumné, geodetické a projektové práce</t>
  </si>
  <si>
    <t>012303000</t>
  </si>
  <si>
    <t>Geodetické práce - zaměření skutečného provedení</t>
  </si>
  <si>
    <t>1502618051</t>
  </si>
  <si>
    <t>01230300R</t>
  </si>
  <si>
    <t>Přítomnost geodeta na stavbě, vytyčení stavebních konstrukcí během stavby, kontrola polohy před betonáží</t>
  </si>
  <si>
    <t>409455717</t>
  </si>
  <si>
    <t>01322540R</t>
  </si>
  <si>
    <t>Zpracování výrobně dílenské dokumentace a dokumentace pomocných konstrukcí, včetně VTD a RDS</t>
  </si>
  <si>
    <t>-594480084</t>
  </si>
  <si>
    <t>013254000</t>
  </si>
  <si>
    <t>Dokumentace skutečného provedení stavby</t>
  </si>
  <si>
    <t>-1867205955</t>
  </si>
  <si>
    <t xml:space="preserve">Poznámka k položce:_x000d_
dokumentace skutečného provedení - 3x paré tištěné, 1x CD ve formátu dwg_x000d_
_x000d_
Dokumentace skutečného provedení stavby dle vyhlášky č. 499/2006 Sb., v platném znění, ve trojím vyhotovení - v českém jazyce, z toho 2 paré v listinné podobě a 1 paré v digitální verzi v editovatelném tvaru, formátu *.doc, *.xls a *.dwg (WORD, EXCEL a AUTOCAD). - DSPS bude obsahovat kompletní výkresy skutečného provedení a kompletní seznam použitých materiálů. Všechny změny a rozdíly v provedení díla oproti schválené dokumentaci pro provedení stavby odsouhlasené objednatelem stavby a provedené během výstavby budou zhotovitelem ve výkresech v dokumentaci pro provedení stavby po jejich  realizaci jasně a srozumitelně vyznačeny. Výkresy a dokumentace beze změn v provedení, budou opatřeny nad rozpiskou výkresu poznámkou “Beze změn”. Všechny takto postupně odevzdané výkresy skutečného provedení stavby budou opatřeny razítkem a podpisem oprávněné osoby za zhotovitele a zřetelným označením “Výkres skutečného provedení“.</t>
  </si>
  <si>
    <t>VRN3</t>
  </si>
  <si>
    <t>Zařízení staveniště</t>
  </si>
  <si>
    <t>030001001</t>
  </si>
  <si>
    <t>Zařízení staveniště, zřízení a odstranění, vč. uvedení pozemků do původního stavu</t>
  </si>
  <si>
    <t>1094671894</t>
  </si>
  <si>
    <t>Poznámka k položce:_x000d_
- Zařízení staveniště a uvedení do původního stavu_x000d_
_x000d_
- Náklady na stavební buňky - buňka vedoucího staveniště, šatny po celou dobu výstavby_x000d_
_x000d_
- Sklad na strojírenské komponenty_x000d_
_x000d_
- Rozvody elektro pro ZS_x000d_
_x000d_
- Přípojka vody a likvidace odpadní vody_x000d_
_x000d_
- Oplocení staveniště_x000d_
_x000d_
- Úprava terénu po zrušení zařízení staveniště</t>
  </si>
  <si>
    <t>034203023</t>
  </si>
  <si>
    <t xml:space="preserve">Ochrana stávajících dřevin na stanovišti dle standardu AOPK ČR SPPK A02 00 Ochrana dřevin při stavební činnosti. _x000d_
</t>
  </si>
  <si>
    <t>-225980318</t>
  </si>
  <si>
    <t>034403000</t>
  </si>
  <si>
    <t>DIO a související dopravní značení na staveništi po celou dobu výstavby</t>
  </si>
  <si>
    <t>-1581072016</t>
  </si>
  <si>
    <t>0390900R1</t>
  </si>
  <si>
    <t>Čištění komunikací</t>
  </si>
  <si>
    <t>1918541061</t>
  </si>
  <si>
    <t>VRN4</t>
  </si>
  <si>
    <t>Inženýrská činnost</t>
  </si>
  <si>
    <t>04140300R</t>
  </si>
  <si>
    <t>Náklady na činnost a opatření vyplývající z plánu BOZP, kontrolního a zkušebního plánu a DIO</t>
  </si>
  <si>
    <t>153674252</t>
  </si>
  <si>
    <t>09100201R</t>
  </si>
  <si>
    <t>Zpracování kontrolního a zkušebního plánu</t>
  </si>
  <si>
    <t>-1298435902</t>
  </si>
  <si>
    <t>09100304R</t>
  </si>
  <si>
    <t>Doplnění, dopracování a schválení havarijního plánu</t>
  </si>
  <si>
    <t>-1904283298</t>
  </si>
  <si>
    <t>09100305R</t>
  </si>
  <si>
    <t>Náklady na aktualizaci údajů v plánu BOZP, který je součástí zadávací dokumentace.</t>
  </si>
  <si>
    <t>371728663</t>
  </si>
  <si>
    <t>09100303R</t>
  </si>
  <si>
    <t>Doplnění, dopracování a schválení povodňového plánu</t>
  </si>
  <si>
    <t>1544323398</t>
  </si>
  <si>
    <t>VRN9</t>
  </si>
  <si>
    <t xml:space="preserve"> Ostatní náklady</t>
  </si>
  <si>
    <t>09150301R</t>
  </si>
  <si>
    <t>Fotodokumentace před zahájením díla, z výstavby díla</t>
  </si>
  <si>
    <t>-1695862309</t>
  </si>
  <si>
    <t>09150302R</t>
  </si>
  <si>
    <t>Pasportizace objektů</t>
  </si>
  <si>
    <t>-235117485</t>
  </si>
  <si>
    <t>09150305R</t>
  </si>
  <si>
    <t>Náklady na pořízení fotografií nebo videozáznamů zakrývaných konstrukcí a postupu výstavby.</t>
  </si>
  <si>
    <t>-664777857</t>
  </si>
  <si>
    <t>09150320R</t>
  </si>
  <si>
    <t>Informační tabule 2100x2200mm dle podmínek dotačního programu včetně instalace na stavbě</t>
  </si>
  <si>
    <t>-604609813</t>
  </si>
  <si>
    <t>09150321R</t>
  </si>
  <si>
    <t>Pamětní tabule 400x300mm, dle podmínek dotačního programu, včetně instalace na stavbě</t>
  </si>
  <si>
    <t>-72680670</t>
  </si>
  <si>
    <t>09150333R</t>
  </si>
  <si>
    <t>Náklady na pojištění stavby</t>
  </si>
  <si>
    <t>-47426757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</si>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</sst>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4203103" TargetMode="External" /><Relationship Id="rId2" Type="http://schemas.openxmlformats.org/officeDocument/2006/relationships/hyperlink" Target="https://podminky.urs.cz/item/CS_URS_2023_01/115101201" TargetMode="External" /><Relationship Id="rId3" Type="http://schemas.openxmlformats.org/officeDocument/2006/relationships/hyperlink" Target="https://podminky.urs.cz/item/CS_URS_2023_01/115101301" TargetMode="External" /><Relationship Id="rId4" Type="http://schemas.openxmlformats.org/officeDocument/2006/relationships/hyperlink" Target="https://podminky.urs.cz/item/CS_URS_2023_01/131151103" TargetMode="External" /><Relationship Id="rId5" Type="http://schemas.openxmlformats.org/officeDocument/2006/relationships/hyperlink" Target="https://podminky.urs.cz/item/CS_URS_2023_01/131151106" TargetMode="External" /><Relationship Id="rId6" Type="http://schemas.openxmlformats.org/officeDocument/2006/relationships/hyperlink" Target="https://podminky.urs.cz/item/CS_URS_2023_01/131151206" TargetMode="External" /><Relationship Id="rId7" Type="http://schemas.openxmlformats.org/officeDocument/2006/relationships/hyperlink" Target="https://podminky.urs.cz/item/CS_URS_2023_01/153111114" TargetMode="External" /><Relationship Id="rId8" Type="http://schemas.openxmlformats.org/officeDocument/2006/relationships/hyperlink" Target="https://podminky.urs.cz/item/CS_URS_2023_01/153111136" TargetMode="External" /><Relationship Id="rId9" Type="http://schemas.openxmlformats.org/officeDocument/2006/relationships/hyperlink" Target="https://podminky.urs.cz/item/CS_URS_2023_01/153112111" TargetMode="External" /><Relationship Id="rId10" Type="http://schemas.openxmlformats.org/officeDocument/2006/relationships/hyperlink" Target="https://podminky.urs.cz/item/CS_URS_2023_01/153112122" TargetMode="External" /><Relationship Id="rId11" Type="http://schemas.openxmlformats.org/officeDocument/2006/relationships/hyperlink" Target="https://podminky.urs.cz/item/CS_URS_2023_01/153112123" TargetMode="External" /><Relationship Id="rId12" Type="http://schemas.openxmlformats.org/officeDocument/2006/relationships/hyperlink" Target="https://podminky.urs.cz/item/CS_URS_2023_01/153113112" TargetMode="External" /><Relationship Id="rId13" Type="http://schemas.openxmlformats.org/officeDocument/2006/relationships/hyperlink" Target="https://podminky.urs.cz/item/CS_URS_2023_01/153113113" TargetMode="External" /><Relationship Id="rId14" Type="http://schemas.openxmlformats.org/officeDocument/2006/relationships/hyperlink" Target="https://podminky.urs.cz/item/CS_URS_2023_01/153116111" TargetMode="External" /><Relationship Id="rId15" Type="http://schemas.openxmlformats.org/officeDocument/2006/relationships/hyperlink" Target="https://podminky.urs.cz/item/CS_URS_2023_01/153116112" TargetMode="External" /><Relationship Id="rId16" Type="http://schemas.openxmlformats.org/officeDocument/2006/relationships/hyperlink" Target="https://podminky.urs.cz/item/CS_URS_2023_01/153116113" TargetMode="External" /><Relationship Id="rId17" Type="http://schemas.openxmlformats.org/officeDocument/2006/relationships/hyperlink" Target="https://podminky.urs.cz/item/CS_URS_2023_01/162351103" TargetMode="External" /><Relationship Id="rId18" Type="http://schemas.openxmlformats.org/officeDocument/2006/relationships/hyperlink" Target="https://podminky.urs.cz/item/CS_URS_2023_01/162751117" TargetMode="External" /><Relationship Id="rId19" Type="http://schemas.openxmlformats.org/officeDocument/2006/relationships/hyperlink" Target="https://podminky.urs.cz/item/CS_URS_2023_01/162751119" TargetMode="External" /><Relationship Id="rId20" Type="http://schemas.openxmlformats.org/officeDocument/2006/relationships/hyperlink" Target="https://podminky.urs.cz/item/CS_URS_2023_01/167151111" TargetMode="External" /><Relationship Id="rId21" Type="http://schemas.openxmlformats.org/officeDocument/2006/relationships/hyperlink" Target="https://podminky.urs.cz/item/CS_URS_2023_01/171201201" TargetMode="External" /><Relationship Id="rId22" Type="http://schemas.openxmlformats.org/officeDocument/2006/relationships/hyperlink" Target="https://podminky.urs.cz/item/CS_URS_2023_01/171201231" TargetMode="External" /><Relationship Id="rId23" Type="http://schemas.openxmlformats.org/officeDocument/2006/relationships/hyperlink" Target="https://podminky.urs.cz/item/CS_URS_2023_01/174101101" TargetMode="External" /><Relationship Id="rId24" Type="http://schemas.openxmlformats.org/officeDocument/2006/relationships/hyperlink" Target="https://podminky.urs.cz/item/CS_URS_2023_01/181351113" TargetMode="External" /><Relationship Id="rId25" Type="http://schemas.openxmlformats.org/officeDocument/2006/relationships/hyperlink" Target="https://podminky.urs.cz/item/CS_URS_2023_01/181411121" TargetMode="External" /><Relationship Id="rId26" Type="http://schemas.openxmlformats.org/officeDocument/2006/relationships/hyperlink" Target="https://podminky.urs.cz/item/CS_URS_2023_01/181951112" TargetMode="External" /><Relationship Id="rId27" Type="http://schemas.openxmlformats.org/officeDocument/2006/relationships/hyperlink" Target="https://podminky.urs.cz/item/CS_URS_2023_01/182151111" TargetMode="External" /><Relationship Id="rId28" Type="http://schemas.openxmlformats.org/officeDocument/2006/relationships/hyperlink" Target="https://podminky.urs.cz/item/CS_URS_2023_01/213141112" TargetMode="External" /><Relationship Id="rId29" Type="http://schemas.openxmlformats.org/officeDocument/2006/relationships/hyperlink" Target="https://podminky.urs.cz/item/CS_URS_2023_01/213311141" TargetMode="External" /><Relationship Id="rId30" Type="http://schemas.openxmlformats.org/officeDocument/2006/relationships/hyperlink" Target="https://podminky.urs.cz/item/CS_URS_2023_01/273321311" TargetMode="External" /><Relationship Id="rId31" Type="http://schemas.openxmlformats.org/officeDocument/2006/relationships/hyperlink" Target="https://podminky.urs.cz/item/CS_URS_2023_01/273362021" TargetMode="External" /><Relationship Id="rId32" Type="http://schemas.openxmlformats.org/officeDocument/2006/relationships/hyperlink" Target="https://podminky.urs.cz/item/CS_URS_2023_01/274313611" TargetMode="External" /><Relationship Id="rId33" Type="http://schemas.openxmlformats.org/officeDocument/2006/relationships/hyperlink" Target="https://podminky.urs.cz/item/CS_URS_2023_01/275315513" TargetMode="External" /><Relationship Id="rId34" Type="http://schemas.openxmlformats.org/officeDocument/2006/relationships/hyperlink" Target="https://podminky.urs.cz/item/CS_URS_2023_01/275322611" TargetMode="External" /><Relationship Id="rId35" Type="http://schemas.openxmlformats.org/officeDocument/2006/relationships/hyperlink" Target="https://podminky.urs.cz/item/CS_URS_2023_01/275351111" TargetMode="External" /><Relationship Id="rId36" Type="http://schemas.openxmlformats.org/officeDocument/2006/relationships/hyperlink" Target="https://podminky.urs.cz/item/CS_URS_2023_01/275351121" TargetMode="External" /><Relationship Id="rId37" Type="http://schemas.openxmlformats.org/officeDocument/2006/relationships/hyperlink" Target="https://podminky.urs.cz/item/CS_URS_2023_01/275351122" TargetMode="External" /><Relationship Id="rId38" Type="http://schemas.openxmlformats.org/officeDocument/2006/relationships/hyperlink" Target="https://podminky.urs.cz/item/CS_URS_2023_01/275361821" TargetMode="External" /><Relationship Id="rId39" Type="http://schemas.openxmlformats.org/officeDocument/2006/relationships/hyperlink" Target="https://podminky.urs.cz/item/CS_URS_2023_01/317941121" TargetMode="External" /><Relationship Id="rId40" Type="http://schemas.openxmlformats.org/officeDocument/2006/relationships/hyperlink" Target="https://podminky.urs.cz/item/CS_URS_2023_01/321321116" TargetMode="External" /><Relationship Id="rId41" Type="http://schemas.openxmlformats.org/officeDocument/2006/relationships/hyperlink" Target="https://podminky.urs.cz/item/CS_URS_2023_01/321351010" TargetMode="External" /><Relationship Id="rId42" Type="http://schemas.openxmlformats.org/officeDocument/2006/relationships/hyperlink" Target="https://podminky.urs.cz/item/CS_URS_2023_01/321352010" TargetMode="External" /><Relationship Id="rId43" Type="http://schemas.openxmlformats.org/officeDocument/2006/relationships/hyperlink" Target="https://podminky.urs.cz/item/CS_URS_2023_01/321366112" TargetMode="External" /><Relationship Id="rId44" Type="http://schemas.openxmlformats.org/officeDocument/2006/relationships/hyperlink" Target="https://podminky.urs.cz/item/CS_URS_2023_01/451313531" TargetMode="External" /><Relationship Id="rId45" Type="http://schemas.openxmlformats.org/officeDocument/2006/relationships/hyperlink" Target="https://podminky.urs.cz/item/CS_URS_2023_01/452311131" TargetMode="External" /><Relationship Id="rId46" Type="http://schemas.openxmlformats.org/officeDocument/2006/relationships/hyperlink" Target="https://podminky.urs.cz/item/CS_URS_2023_01/452311141" TargetMode="External" /><Relationship Id="rId47" Type="http://schemas.openxmlformats.org/officeDocument/2006/relationships/hyperlink" Target="https://podminky.urs.cz/item/CS_URS_2023_01/452318510" TargetMode="External" /><Relationship Id="rId48" Type="http://schemas.openxmlformats.org/officeDocument/2006/relationships/hyperlink" Target="https://podminky.urs.cz/item/CS_URS_2023_01/452368211" TargetMode="External" /><Relationship Id="rId49" Type="http://schemas.openxmlformats.org/officeDocument/2006/relationships/hyperlink" Target="https://podminky.urs.cz/item/CS_URS_2023_01/457572111" TargetMode="External" /><Relationship Id="rId50" Type="http://schemas.openxmlformats.org/officeDocument/2006/relationships/hyperlink" Target="https://podminky.urs.cz/item/CS_URS_2023_01/463212111" TargetMode="External" /><Relationship Id="rId51" Type="http://schemas.openxmlformats.org/officeDocument/2006/relationships/hyperlink" Target="https://podminky.urs.cz/item/CS_URS_2023_01/463212191" TargetMode="External" /><Relationship Id="rId52" Type="http://schemas.openxmlformats.org/officeDocument/2006/relationships/hyperlink" Target="https://podminky.urs.cz/item/CS_URS_2023_01/465512327" TargetMode="External" /><Relationship Id="rId53" Type="http://schemas.openxmlformats.org/officeDocument/2006/relationships/hyperlink" Target="https://podminky.urs.cz/item/CS_URS_2023_01/931994106" TargetMode="External" /><Relationship Id="rId54" Type="http://schemas.openxmlformats.org/officeDocument/2006/relationships/hyperlink" Target="https://podminky.urs.cz/item/CS_URS_2022_01/931994132" TargetMode="External" /><Relationship Id="rId55" Type="http://schemas.openxmlformats.org/officeDocument/2006/relationships/hyperlink" Target="https://podminky.urs.cz/item/CS_URS_2023_01/934956127" TargetMode="External" /><Relationship Id="rId56" Type="http://schemas.openxmlformats.org/officeDocument/2006/relationships/hyperlink" Target="https://podminky.urs.cz/item/CS_URS_2022_01/953312122" TargetMode="External" /><Relationship Id="rId57" Type="http://schemas.openxmlformats.org/officeDocument/2006/relationships/hyperlink" Target="https://podminky.urs.cz/item/CS_URS_2022_01/953333327" TargetMode="External" /><Relationship Id="rId58" Type="http://schemas.openxmlformats.org/officeDocument/2006/relationships/hyperlink" Target="https://podminky.urs.cz/item/CS_URS_2023_01/953943121" TargetMode="External" /><Relationship Id="rId59" Type="http://schemas.openxmlformats.org/officeDocument/2006/relationships/hyperlink" Target="https://podminky.urs.cz/item/CS_URS_2023_01/953961113" TargetMode="External" /><Relationship Id="rId60" Type="http://schemas.openxmlformats.org/officeDocument/2006/relationships/hyperlink" Target="https://podminky.urs.cz/item/CS_URS_2023_01/953965132" TargetMode="External" /><Relationship Id="rId61" Type="http://schemas.openxmlformats.org/officeDocument/2006/relationships/hyperlink" Target="https://podminky.urs.cz/item/CS_URS_2023_01/997002511" TargetMode="External" /><Relationship Id="rId62" Type="http://schemas.openxmlformats.org/officeDocument/2006/relationships/hyperlink" Target="https://podminky.urs.cz/item/CS_URS_2023_01/997013873" TargetMode="External" /><Relationship Id="rId63" Type="http://schemas.openxmlformats.org/officeDocument/2006/relationships/hyperlink" Target="https://podminky.urs.cz/item/CS_URS_2023_01/997321511" TargetMode="External" /><Relationship Id="rId64" Type="http://schemas.openxmlformats.org/officeDocument/2006/relationships/hyperlink" Target="https://podminky.urs.cz/item/CS_URS_2023_01/997321519" TargetMode="External" /><Relationship Id="rId65" Type="http://schemas.openxmlformats.org/officeDocument/2006/relationships/hyperlink" Target="https://podminky.urs.cz/item/CS_URS_2023_01/998332011" TargetMode="External" /><Relationship Id="rId66" Type="http://schemas.openxmlformats.org/officeDocument/2006/relationships/hyperlink" Target="https://podminky.urs.cz/item/CS_URS_2023_01/711112001" TargetMode="External" /><Relationship Id="rId67" Type="http://schemas.openxmlformats.org/officeDocument/2006/relationships/hyperlink" Target="https://podminky.urs.cz/item/CS_URS_2023_01/767221003" TargetMode="External" /><Relationship Id="rId68" Type="http://schemas.openxmlformats.org/officeDocument/2006/relationships/hyperlink" Target="https://podminky.urs.cz/item/CS_URS_2023_01/998767101" TargetMode="External" /><Relationship Id="rId6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34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36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38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39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40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41</v>
      </c>
      <c r="E29" s="50"/>
      <c r="F29" s="35" t="s">
        <v>42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43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44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45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46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50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5266/006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Olše, Dětmarovice, zprůchodnění jezu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Koukolná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23. 4. 2023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51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>Vodohospodářský rozvoj a výstavba a.s., Divize 06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52</v>
      </c>
      <c r="D52" s="90"/>
      <c r="E52" s="90"/>
      <c r="F52" s="90"/>
      <c r="G52" s="90"/>
      <c r="H52" s="91"/>
      <c r="I52" s="92" t="s">
        <v>53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54</v>
      </c>
      <c r="AH52" s="90"/>
      <c r="AI52" s="90"/>
      <c r="AJ52" s="90"/>
      <c r="AK52" s="90"/>
      <c r="AL52" s="90"/>
      <c r="AM52" s="90"/>
      <c r="AN52" s="92" t="s">
        <v>55</v>
      </c>
      <c r="AO52" s="90"/>
      <c r="AP52" s="90"/>
      <c r="AQ52" s="94" t="s">
        <v>56</v>
      </c>
      <c r="AR52" s="47"/>
      <c r="AS52" s="95" t="s">
        <v>57</v>
      </c>
      <c r="AT52" s="96" t="s">
        <v>58</v>
      </c>
      <c r="AU52" s="96" t="s">
        <v>59</v>
      </c>
      <c r="AV52" s="96" t="s">
        <v>60</v>
      </c>
      <c r="AW52" s="96" t="s">
        <v>61</v>
      </c>
      <c r="AX52" s="96" t="s">
        <v>62</v>
      </c>
      <c r="AY52" s="96" t="s">
        <v>63</v>
      </c>
      <c r="AZ52" s="96" t="s">
        <v>64</v>
      </c>
      <c r="BA52" s="96" t="s">
        <v>65</v>
      </c>
      <c r="BB52" s="96" t="s">
        <v>66</v>
      </c>
      <c r="BC52" s="96" t="s">
        <v>67</v>
      </c>
      <c r="BD52" s="97" t="s">
        <v>68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69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70</v>
      </c>
      <c r="BT54" s="112" t="s">
        <v>71</v>
      </c>
      <c r="BU54" s="113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16.5" customHeight="1">
      <c r="A55" s="114" t="s">
        <v>75</v>
      </c>
      <c r="B55" s="115"/>
      <c r="C55" s="116"/>
      <c r="D55" s="117" t="s">
        <v>76</v>
      </c>
      <c r="E55" s="117"/>
      <c r="F55" s="117"/>
      <c r="G55" s="117"/>
      <c r="H55" s="117"/>
      <c r="I55" s="118"/>
      <c r="J55" s="117" t="s">
        <v>77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01 - Rybí přechod'!J30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78</v>
      </c>
      <c r="AR55" s="121"/>
      <c r="AS55" s="122">
        <v>0</v>
      </c>
      <c r="AT55" s="123">
        <f>ROUND(SUM(AV55:AW55),2)</f>
        <v>0</v>
      </c>
      <c r="AU55" s="124">
        <f>'SO 01 - Rybí přechod'!P90</f>
        <v>0</v>
      </c>
      <c r="AV55" s="123">
        <f>'SO 01 - Rybí přechod'!J33</f>
        <v>0</v>
      </c>
      <c r="AW55" s="123">
        <f>'SO 01 - Rybí přechod'!J34</f>
        <v>0</v>
      </c>
      <c r="AX55" s="123">
        <f>'SO 01 - Rybí přechod'!J35</f>
        <v>0</v>
      </c>
      <c r="AY55" s="123">
        <f>'SO 01 - Rybí přechod'!J36</f>
        <v>0</v>
      </c>
      <c r="AZ55" s="123">
        <f>'SO 01 - Rybí přechod'!F33</f>
        <v>0</v>
      </c>
      <c r="BA55" s="123">
        <f>'SO 01 - Rybí přechod'!F34</f>
        <v>0</v>
      </c>
      <c r="BB55" s="123">
        <f>'SO 01 - Rybí přechod'!F35</f>
        <v>0</v>
      </c>
      <c r="BC55" s="123">
        <f>'SO 01 - Rybí přechod'!F36</f>
        <v>0</v>
      </c>
      <c r="BD55" s="125">
        <f>'SO 01 - Rybí přechod'!F37</f>
        <v>0</v>
      </c>
      <c r="BE55" s="7"/>
      <c r="BT55" s="126" t="s">
        <v>79</v>
      </c>
      <c r="BV55" s="126" t="s">
        <v>73</v>
      </c>
      <c r="BW55" s="126" t="s">
        <v>80</v>
      </c>
      <c r="BX55" s="126" t="s">
        <v>5</v>
      </c>
      <c r="CL55" s="126" t="s">
        <v>19</v>
      </c>
      <c r="CM55" s="126" t="s">
        <v>81</v>
      </c>
    </row>
    <row r="56" s="7" customFormat="1" ht="16.5" customHeight="1">
      <c r="A56" s="114" t="s">
        <v>75</v>
      </c>
      <c r="B56" s="115"/>
      <c r="C56" s="116"/>
      <c r="D56" s="117" t="s">
        <v>82</v>
      </c>
      <c r="E56" s="117"/>
      <c r="F56" s="117"/>
      <c r="G56" s="117"/>
      <c r="H56" s="117"/>
      <c r="I56" s="118"/>
      <c r="J56" s="117" t="s">
        <v>83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'VRN - Vedlejší rozpočtové...'!J30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78</v>
      </c>
      <c r="AR56" s="121"/>
      <c r="AS56" s="127">
        <v>0</v>
      </c>
      <c r="AT56" s="128">
        <f>ROUND(SUM(AV56:AW56),2)</f>
        <v>0</v>
      </c>
      <c r="AU56" s="129">
        <f>'VRN - Vedlejší rozpočtové...'!P84</f>
        <v>0</v>
      </c>
      <c r="AV56" s="128">
        <f>'VRN - Vedlejší rozpočtové...'!J33</f>
        <v>0</v>
      </c>
      <c r="AW56" s="128">
        <f>'VRN - Vedlejší rozpočtové...'!J34</f>
        <v>0</v>
      </c>
      <c r="AX56" s="128">
        <f>'VRN - Vedlejší rozpočtové...'!J35</f>
        <v>0</v>
      </c>
      <c r="AY56" s="128">
        <f>'VRN - Vedlejší rozpočtové...'!J36</f>
        <v>0</v>
      </c>
      <c r="AZ56" s="128">
        <f>'VRN - Vedlejší rozpočtové...'!F33</f>
        <v>0</v>
      </c>
      <c r="BA56" s="128">
        <f>'VRN - Vedlejší rozpočtové...'!F34</f>
        <v>0</v>
      </c>
      <c r="BB56" s="128">
        <f>'VRN - Vedlejší rozpočtové...'!F35</f>
        <v>0</v>
      </c>
      <c r="BC56" s="128">
        <f>'VRN - Vedlejší rozpočtové...'!F36</f>
        <v>0</v>
      </c>
      <c r="BD56" s="130">
        <f>'VRN - Vedlejší rozpočtové...'!F37</f>
        <v>0</v>
      </c>
      <c r="BE56" s="7"/>
      <c r="BT56" s="126" t="s">
        <v>79</v>
      </c>
      <c r="BV56" s="126" t="s">
        <v>73</v>
      </c>
      <c r="BW56" s="126" t="s">
        <v>84</v>
      </c>
      <c r="BX56" s="126" t="s">
        <v>5</v>
      </c>
      <c r="CL56" s="126" t="s">
        <v>19</v>
      </c>
      <c r="CM56" s="126" t="s">
        <v>81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matmCzenhVIg+scHyNxwt0srtv3Fr9zPt2dt7vPyc0d5i50LjijdILqiEiPL6cpzKDe6dcQM5Zyd7v5R8drjMg==" hashValue="fAwNhYISdP07LcYXyzmQRgoUzabc7l6EzEBs3stc4UFcZeqYexLfy1OhvV3dK2XfD1DE7zMKHzBurhdh5BU/m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Rybí přechod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81</v>
      </c>
    </row>
    <row r="4" s="1" customFormat="1" ht="24.96" customHeight="1">
      <c r="B4" s="23"/>
      <c r="D4" s="133" t="s">
        <v>85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Olše, Dětmarovice, zprůchodnění jezu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23. 4. 2023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27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34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35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39</v>
      </c>
      <c r="G32" s="41"/>
      <c r="H32" s="41"/>
      <c r="I32" s="148" t="s">
        <v>38</v>
      </c>
      <c r="J32" s="148" t="s">
        <v>40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41</v>
      </c>
      <c r="E33" s="135" t="s">
        <v>42</v>
      </c>
      <c r="F33" s="150">
        <f>ROUND((SUM(BE90:BE777)),  2)</f>
        <v>0</v>
      </c>
      <c r="G33" s="41"/>
      <c r="H33" s="41"/>
      <c r="I33" s="151">
        <v>0.20999999999999999</v>
      </c>
      <c r="J33" s="150">
        <f>ROUND(((SUM(BE90:BE777))*I33),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43</v>
      </c>
      <c r="F34" s="150">
        <f>ROUND((SUM(BF90:BF777)),  2)</f>
        <v>0</v>
      </c>
      <c r="G34" s="41"/>
      <c r="H34" s="41"/>
      <c r="I34" s="151">
        <v>0.14999999999999999</v>
      </c>
      <c r="J34" s="150">
        <f>ROUND(((SUM(BF90:BF777))*I34),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44</v>
      </c>
      <c r="F35" s="150">
        <f>ROUND((SUM(BG90:BG777)),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45</v>
      </c>
      <c r="F36" s="150">
        <f>ROUND((SUM(BH90:BH777)),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46</v>
      </c>
      <c r="F37" s="150">
        <f>ROUND((SUM(BI90:BI777)),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Olše, Dětmarovice, zprůchodnění jezu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Rybí přechod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Koukolná</v>
      </c>
      <c r="G52" s="43"/>
      <c r="H52" s="43"/>
      <c r="I52" s="35" t="s">
        <v>23</v>
      </c>
      <c r="J52" s="75" t="str">
        <f>IF(J12="","",J12)</f>
        <v>23. 4. 2023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>Vodohospodářský rozvoj a výstavba a.s., Divize 06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89</v>
      </c>
      <c r="D57" s="165"/>
      <c r="E57" s="165"/>
      <c r="F57" s="165"/>
      <c r="G57" s="165"/>
      <c r="H57" s="165"/>
      <c r="I57" s="165"/>
      <c r="J57" s="166" t="s">
        <v>90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69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91</v>
      </c>
    </row>
    <row r="60" s="9" customFormat="1" ht="24.96" customHeight="1">
      <c r="A60" s="9"/>
      <c r="B60" s="168"/>
      <c r="C60" s="169"/>
      <c r="D60" s="170" t="s">
        <v>92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93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94</v>
      </c>
      <c r="E62" s="177"/>
      <c r="F62" s="177"/>
      <c r="G62" s="177"/>
      <c r="H62" s="177"/>
      <c r="I62" s="177"/>
      <c r="J62" s="178">
        <f>J364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95</v>
      </c>
      <c r="E63" s="177"/>
      <c r="F63" s="177"/>
      <c r="G63" s="177"/>
      <c r="H63" s="177"/>
      <c r="I63" s="177"/>
      <c r="J63" s="178">
        <f>J438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96</v>
      </c>
      <c r="E64" s="177"/>
      <c r="F64" s="177"/>
      <c r="G64" s="177"/>
      <c r="H64" s="177"/>
      <c r="I64" s="177"/>
      <c r="J64" s="178">
        <f>J526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97</v>
      </c>
      <c r="E65" s="177"/>
      <c r="F65" s="177"/>
      <c r="G65" s="177"/>
      <c r="H65" s="177"/>
      <c r="I65" s="177"/>
      <c r="J65" s="178">
        <f>J614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98</v>
      </c>
      <c r="E66" s="177"/>
      <c r="F66" s="177"/>
      <c r="G66" s="177"/>
      <c r="H66" s="177"/>
      <c r="I66" s="177"/>
      <c r="J66" s="178">
        <f>J705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99</v>
      </c>
      <c r="E67" s="177"/>
      <c r="F67" s="177"/>
      <c r="G67" s="177"/>
      <c r="H67" s="177"/>
      <c r="I67" s="177"/>
      <c r="J67" s="178">
        <f>J736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100</v>
      </c>
      <c r="E68" s="171"/>
      <c r="F68" s="171"/>
      <c r="G68" s="171"/>
      <c r="H68" s="171"/>
      <c r="I68" s="171"/>
      <c r="J68" s="172">
        <f>J739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101</v>
      </c>
      <c r="E69" s="177"/>
      <c r="F69" s="177"/>
      <c r="G69" s="177"/>
      <c r="H69" s="177"/>
      <c r="I69" s="177"/>
      <c r="J69" s="178">
        <f>J740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102</v>
      </c>
      <c r="E70" s="177"/>
      <c r="F70" s="177"/>
      <c r="G70" s="177"/>
      <c r="H70" s="177"/>
      <c r="I70" s="177"/>
      <c r="J70" s="178">
        <f>J756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103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Olše, Dětmarovice, zprůchodnění jezu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86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01 - Rybí přechod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k.ú. Koukolná</v>
      </c>
      <c r="G84" s="43"/>
      <c r="H84" s="43"/>
      <c r="I84" s="35" t="s">
        <v>23</v>
      </c>
      <c r="J84" s="75" t="str">
        <f>IF(J12="","",J12)</f>
        <v>23. 4. 2023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31</v>
      </c>
      <c r="J86" s="39" t="str">
        <f>E21</f>
        <v xml:space="preserve"> 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40.0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33</v>
      </c>
      <c r="J87" s="39" t="str">
        <f>E24</f>
        <v>Vodohospodářský rozvoj a výstavba a.s., Divize 06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104</v>
      </c>
      <c r="D89" s="183" t="s">
        <v>56</v>
      </c>
      <c r="E89" s="183" t="s">
        <v>52</v>
      </c>
      <c r="F89" s="183" t="s">
        <v>53</v>
      </c>
      <c r="G89" s="183" t="s">
        <v>105</v>
      </c>
      <c r="H89" s="183" t="s">
        <v>106</v>
      </c>
      <c r="I89" s="183" t="s">
        <v>107</v>
      </c>
      <c r="J89" s="183" t="s">
        <v>90</v>
      </c>
      <c r="K89" s="184" t="s">
        <v>108</v>
      </c>
      <c r="L89" s="185"/>
      <c r="M89" s="95" t="s">
        <v>19</v>
      </c>
      <c r="N89" s="96" t="s">
        <v>41</v>
      </c>
      <c r="O89" s="96" t="s">
        <v>109</v>
      </c>
      <c r="P89" s="96" t="s">
        <v>110</v>
      </c>
      <c r="Q89" s="96" t="s">
        <v>111</v>
      </c>
      <c r="R89" s="96" t="s">
        <v>112</v>
      </c>
      <c r="S89" s="96" t="s">
        <v>113</v>
      </c>
      <c r="T89" s="97" t="s">
        <v>114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115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P91+P739</f>
        <v>0</v>
      </c>
      <c r="Q90" s="99"/>
      <c r="R90" s="188">
        <f>R91+R739</f>
        <v>1835.7755552699996</v>
      </c>
      <c r="S90" s="99"/>
      <c r="T90" s="189">
        <f>T91+T739</f>
        <v>353.39999999999998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70</v>
      </c>
      <c r="AU90" s="20" t="s">
        <v>91</v>
      </c>
      <c r="BK90" s="190">
        <f>BK91+BK739</f>
        <v>0</v>
      </c>
    </row>
    <row r="91" s="12" customFormat="1" ht="25.92" customHeight="1">
      <c r="A91" s="12"/>
      <c r="B91" s="191"/>
      <c r="C91" s="192"/>
      <c r="D91" s="193" t="s">
        <v>70</v>
      </c>
      <c r="E91" s="194" t="s">
        <v>116</v>
      </c>
      <c r="F91" s="194" t="s">
        <v>117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P92+P364+P438+P526+P614+P705+P736</f>
        <v>0</v>
      </c>
      <c r="Q91" s="199"/>
      <c r="R91" s="200">
        <f>R92+R364+R438+R526+R614+R705+R736</f>
        <v>1835.0123152699996</v>
      </c>
      <c r="S91" s="199"/>
      <c r="T91" s="201">
        <f>T92+T364+T438+T526+T614+T705+T736</f>
        <v>353.39999999999998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79</v>
      </c>
      <c r="AT91" s="203" t="s">
        <v>70</v>
      </c>
      <c r="AU91" s="203" t="s">
        <v>71</v>
      </c>
      <c r="AY91" s="202" t="s">
        <v>118</v>
      </c>
      <c r="BK91" s="204">
        <f>BK92+BK364+BK438+BK526+BK614+BK705+BK736</f>
        <v>0</v>
      </c>
    </row>
    <row r="92" s="12" customFormat="1" ht="22.8" customHeight="1">
      <c r="A92" s="12"/>
      <c r="B92" s="191"/>
      <c r="C92" s="192"/>
      <c r="D92" s="193" t="s">
        <v>70</v>
      </c>
      <c r="E92" s="205" t="s">
        <v>79</v>
      </c>
      <c r="F92" s="205" t="s">
        <v>119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SUM(P93:P363)</f>
        <v>0</v>
      </c>
      <c r="Q92" s="199"/>
      <c r="R92" s="200">
        <f>SUM(R93:R363)</f>
        <v>122.05682330000001</v>
      </c>
      <c r="S92" s="199"/>
      <c r="T92" s="201">
        <f>SUM(T93:T363)</f>
        <v>353.39999999999998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79</v>
      </c>
      <c r="AT92" s="203" t="s">
        <v>70</v>
      </c>
      <c r="AU92" s="203" t="s">
        <v>79</v>
      </c>
      <c r="AY92" s="202" t="s">
        <v>118</v>
      </c>
      <c r="BK92" s="204">
        <f>SUM(BK93:BK363)</f>
        <v>0</v>
      </c>
    </row>
    <row r="93" s="2" customFormat="1" ht="37.8" customHeight="1">
      <c r="A93" s="41"/>
      <c r="B93" s="42"/>
      <c r="C93" s="207" t="s">
        <v>79</v>
      </c>
      <c r="D93" s="207" t="s">
        <v>120</v>
      </c>
      <c r="E93" s="208" t="s">
        <v>121</v>
      </c>
      <c r="F93" s="209" t="s">
        <v>122</v>
      </c>
      <c r="G93" s="210" t="s">
        <v>123</v>
      </c>
      <c r="H93" s="211">
        <v>50.799999999999997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42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124</v>
      </c>
      <c r="AT93" s="218" t="s">
        <v>120</v>
      </c>
      <c r="AU93" s="218" t="s">
        <v>81</v>
      </c>
      <c r="AY93" s="20" t="s">
        <v>118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79</v>
      </c>
      <c r="BK93" s="219">
        <f>ROUND(I93*H93,2)</f>
        <v>0</v>
      </c>
      <c r="BL93" s="20" t="s">
        <v>124</v>
      </c>
      <c r="BM93" s="218" t="s">
        <v>125</v>
      </c>
    </row>
    <row r="94" s="2" customFormat="1">
      <c r="A94" s="41"/>
      <c r="B94" s="42"/>
      <c r="C94" s="43"/>
      <c r="D94" s="220" t="s">
        <v>126</v>
      </c>
      <c r="E94" s="43"/>
      <c r="F94" s="221" t="s">
        <v>127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126</v>
      </c>
      <c r="AU94" s="20" t="s">
        <v>81</v>
      </c>
    </row>
    <row r="95" s="13" customFormat="1">
      <c r="A95" s="13"/>
      <c r="B95" s="225"/>
      <c r="C95" s="226"/>
      <c r="D95" s="220" t="s">
        <v>128</v>
      </c>
      <c r="E95" s="227" t="s">
        <v>19</v>
      </c>
      <c r="F95" s="228" t="s">
        <v>129</v>
      </c>
      <c r="G95" s="226"/>
      <c r="H95" s="227" t="s">
        <v>19</v>
      </c>
      <c r="I95" s="229"/>
      <c r="J95" s="226"/>
      <c r="K95" s="226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128</v>
      </c>
      <c r="AU95" s="234" t="s">
        <v>81</v>
      </c>
      <c r="AV95" s="13" t="s">
        <v>79</v>
      </c>
      <c r="AW95" s="13" t="s">
        <v>32</v>
      </c>
      <c r="AX95" s="13" t="s">
        <v>71</v>
      </c>
      <c r="AY95" s="234" t="s">
        <v>118</v>
      </c>
    </row>
    <row r="96" s="14" customFormat="1">
      <c r="A96" s="14"/>
      <c r="B96" s="235"/>
      <c r="C96" s="236"/>
      <c r="D96" s="220" t="s">
        <v>128</v>
      </c>
      <c r="E96" s="237" t="s">
        <v>19</v>
      </c>
      <c r="F96" s="238" t="s">
        <v>130</v>
      </c>
      <c r="G96" s="236"/>
      <c r="H96" s="239">
        <v>50.799999999999997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128</v>
      </c>
      <c r="AU96" s="245" t="s">
        <v>81</v>
      </c>
      <c r="AV96" s="14" t="s">
        <v>81</v>
      </c>
      <c r="AW96" s="14" t="s">
        <v>32</v>
      </c>
      <c r="AX96" s="14" t="s">
        <v>71</v>
      </c>
      <c r="AY96" s="245" t="s">
        <v>118</v>
      </c>
    </row>
    <row r="97" s="15" customFormat="1">
      <c r="A97" s="15"/>
      <c r="B97" s="246"/>
      <c r="C97" s="247"/>
      <c r="D97" s="220" t="s">
        <v>128</v>
      </c>
      <c r="E97" s="248" t="s">
        <v>19</v>
      </c>
      <c r="F97" s="249" t="s">
        <v>131</v>
      </c>
      <c r="G97" s="247"/>
      <c r="H97" s="250">
        <v>50.799999999999997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6" t="s">
        <v>128</v>
      </c>
      <c r="AU97" s="256" t="s">
        <v>81</v>
      </c>
      <c r="AV97" s="15" t="s">
        <v>124</v>
      </c>
      <c r="AW97" s="15" t="s">
        <v>32</v>
      </c>
      <c r="AX97" s="15" t="s">
        <v>79</v>
      </c>
      <c r="AY97" s="256" t="s">
        <v>118</v>
      </c>
    </row>
    <row r="98" s="2" customFormat="1" ht="49.05" customHeight="1">
      <c r="A98" s="41"/>
      <c r="B98" s="42"/>
      <c r="C98" s="207" t="s">
        <v>81</v>
      </c>
      <c r="D98" s="207" t="s">
        <v>120</v>
      </c>
      <c r="E98" s="208" t="s">
        <v>132</v>
      </c>
      <c r="F98" s="209" t="s">
        <v>133</v>
      </c>
      <c r="G98" s="210" t="s">
        <v>134</v>
      </c>
      <c r="H98" s="211">
        <v>186</v>
      </c>
      <c r="I98" s="212"/>
      <c r="J98" s="213">
        <f>ROUND(I98*H98,2)</f>
        <v>0</v>
      </c>
      <c r="K98" s="209" t="s">
        <v>135</v>
      </c>
      <c r="L98" s="47"/>
      <c r="M98" s="214" t="s">
        <v>19</v>
      </c>
      <c r="N98" s="215" t="s">
        <v>42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1.8999999999999999</v>
      </c>
      <c r="T98" s="217">
        <f>S98*H98</f>
        <v>353.39999999999998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124</v>
      </c>
      <c r="AT98" s="218" t="s">
        <v>120</v>
      </c>
      <c r="AU98" s="218" t="s">
        <v>81</v>
      </c>
      <c r="AY98" s="20" t="s">
        <v>118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79</v>
      </c>
      <c r="BK98" s="219">
        <f>ROUND(I98*H98,2)</f>
        <v>0</v>
      </c>
      <c r="BL98" s="20" t="s">
        <v>124</v>
      </c>
      <c r="BM98" s="218" t="s">
        <v>136</v>
      </c>
    </row>
    <row r="99" s="2" customFormat="1">
      <c r="A99" s="41"/>
      <c r="B99" s="42"/>
      <c r="C99" s="43"/>
      <c r="D99" s="257" t="s">
        <v>137</v>
      </c>
      <c r="E99" s="43"/>
      <c r="F99" s="258" t="s">
        <v>138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137</v>
      </c>
      <c r="AU99" s="20" t="s">
        <v>81</v>
      </c>
    </row>
    <row r="100" s="13" customFormat="1">
      <c r="A100" s="13"/>
      <c r="B100" s="225"/>
      <c r="C100" s="226"/>
      <c r="D100" s="220" t="s">
        <v>128</v>
      </c>
      <c r="E100" s="227" t="s">
        <v>19</v>
      </c>
      <c r="F100" s="228" t="s">
        <v>129</v>
      </c>
      <c r="G100" s="226"/>
      <c r="H100" s="227" t="s">
        <v>19</v>
      </c>
      <c r="I100" s="229"/>
      <c r="J100" s="226"/>
      <c r="K100" s="226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128</v>
      </c>
      <c r="AU100" s="234" t="s">
        <v>81</v>
      </c>
      <c r="AV100" s="13" t="s">
        <v>79</v>
      </c>
      <c r="AW100" s="13" t="s">
        <v>32</v>
      </c>
      <c r="AX100" s="13" t="s">
        <v>71</v>
      </c>
      <c r="AY100" s="234" t="s">
        <v>118</v>
      </c>
    </row>
    <row r="101" s="13" customFormat="1">
      <c r="A101" s="13"/>
      <c r="B101" s="225"/>
      <c r="C101" s="226"/>
      <c r="D101" s="220" t="s">
        <v>128</v>
      </c>
      <c r="E101" s="227" t="s">
        <v>19</v>
      </c>
      <c r="F101" s="228" t="s">
        <v>139</v>
      </c>
      <c r="G101" s="226"/>
      <c r="H101" s="227" t="s">
        <v>19</v>
      </c>
      <c r="I101" s="229"/>
      <c r="J101" s="226"/>
      <c r="K101" s="226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128</v>
      </c>
      <c r="AU101" s="234" t="s">
        <v>81</v>
      </c>
      <c r="AV101" s="13" t="s">
        <v>79</v>
      </c>
      <c r="AW101" s="13" t="s">
        <v>32</v>
      </c>
      <c r="AX101" s="13" t="s">
        <v>71</v>
      </c>
      <c r="AY101" s="234" t="s">
        <v>118</v>
      </c>
    </row>
    <row r="102" s="14" customFormat="1">
      <c r="A102" s="14"/>
      <c r="B102" s="235"/>
      <c r="C102" s="236"/>
      <c r="D102" s="220" t="s">
        <v>128</v>
      </c>
      <c r="E102" s="237" t="s">
        <v>19</v>
      </c>
      <c r="F102" s="238" t="s">
        <v>140</v>
      </c>
      <c r="G102" s="236"/>
      <c r="H102" s="239">
        <v>186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128</v>
      </c>
      <c r="AU102" s="245" t="s">
        <v>81</v>
      </c>
      <c r="AV102" s="14" t="s">
        <v>81</v>
      </c>
      <c r="AW102" s="14" t="s">
        <v>32</v>
      </c>
      <c r="AX102" s="14" t="s">
        <v>71</v>
      </c>
      <c r="AY102" s="245" t="s">
        <v>118</v>
      </c>
    </row>
    <row r="103" s="15" customFormat="1">
      <c r="A103" s="15"/>
      <c r="B103" s="246"/>
      <c r="C103" s="247"/>
      <c r="D103" s="220" t="s">
        <v>128</v>
      </c>
      <c r="E103" s="248" t="s">
        <v>19</v>
      </c>
      <c r="F103" s="249" t="s">
        <v>131</v>
      </c>
      <c r="G103" s="247"/>
      <c r="H103" s="250">
        <v>186</v>
      </c>
      <c r="I103" s="251"/>
      <c r="J103" s="247"/>
      <c r="K103" s="247"/>
      <c r="L103" s="252"/>
      <c r="M103" s="253"/>
      <c r="N103" s="254"/>
      <c r="O103" s="254"/>
      <c r="P103" s="254"/>
      <c r="Q103" s="254"/>
      <c r="R103" s="254"/>
      <c r="S103" s="254"/>
      <c r="T103" s="25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6" t="s">
        <v>128</v>
      </c>
      <c r="AU103" s="256" t="s">
        <v>81</v>
      </c>
      <c r="AV103" s="15" t="s">
        <v>124</v>
      </c>
      <c r="AW103" s="15" t="s">
        <v>32</v>
      </c>
      <c r="AX103" s="15" t="s">
        <v>79</v>
      </c>
      <c r="AY103" s="256" t="s">
        <v>118</v>
      </c>
    </row>
    <row r="104" s="2" customFormat="1" ht="24.15" customHeight="1">
      <c r="A104" s="41"/>
      <c r="B104" s="42"/>
      <c r="C104" s="207" t="s">
        <v>141</v>
      </c>
      <c r="D104" s="207" t="s">
        <v>120</v>
      </c>
      <c r="E104" s="208" t="s">
        <v>142</v>
      </c>
      <c r="F104" s="209" t="s">
        <v>143</v>
      </c>
      <c r="G104" s="210" t="s">
        <v>144</v>
      </c>
      <c r="H104" s="211">
        <v>12960</v>
      </c>
      <c r="I104" s="212"/>
      <c r="J104" s="213">
        <f>ROUND(I104*H104,2)</f>
        <v>0</v>
      </c>
      <c r="K104" s="209" t="s">
        <v>135</v>
      </c>
      <c r="L104" s="47"/>
      <c r="M104" s="214" t="s">
        <v>19</v>
      </c>
      <c r="N104" s="215" t="s">
        <v>42</v>
      </c>
      <c r="O104" s="87"/>
      <c r="P104" s="216">
        <f>O104*H104</f>
        <v>0</v>
      </c>
      <c r="Q104" s="216">
        <v>3.0000000000000001E-05</v>
      </c>
      <c r="R104" s="216">
        <f>Q104*H104</f>
        <v>0.38880000000000003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124</v>
      </c>
      <c r="AT104" s="218" t="s">
        <v>120</v>
      </c>
      <c r="AU104" s="218" t="s">
        <v>81</v>
      </c>
      <c r="AY104" s="20" t="s">
        <v>118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79</v>
      </c>
      <c r="BK104" s="219">
        <f>ROUND(I104*H104,2)</f>
        <v>0</v>
      </c>
      <c r="BL104" s="20" t="s">
        <v>124</v>
      </c>
      <c r="BM104" s="218" t="s">
        <v>145</v>
      </c>
    </row>
    <row r="105" s="2" customFormat="1">
      <c r="A105" s="41"/>
      <c r="B105" s="42"/>
      <c r="C105" s="43"/>
      <c r="D105" s="257" t="s">
        <v>137</v>
      </c>
      <c r="E105" s="43"/>
      <c r="F105" s="258" t="s">
        <v>146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137</v>
      </c>
      <c r="AU105" s="20" t="s">
        <v>81</v>
      </c>
    </row>
    <row r="106" s="13" customFormat="1">
      <c r="A106" s="13"/>
      <c r="B106" s="225"/>
      <c r="C106" s="226"/>
      <c r="D106" s="220" t="s">
        <v>128</v>
      </c>
      <c r="E106" s="227" t="s">
        <v>19</v>
      </c>
      <c r="F106" s="228" t="s">
        <v>147</v>
      </c>
      <c r="G106" s="226"/>
      <c r="H106" s="227" t="s">
        <v>19</v>
      </c>
      <c r="I106" s="229"/>
      <c r="J106" s="226"/>
      <c r="K106" s="226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128</v>
      </c>
      <c r="AU106" s="234" t="s">
        <v>81</v>
      </c>
      <c r="AV106" s="13" t="s">
        <v>79</v>
      </c>
      <c r="AW106" s="13" t="s">
        <v>32</v>
      </c>
      <c r="AX106" s="13" t="s">
        <v>71</v>
      </c>
      <c r="AY106" s="234" t="s">
        <v>118</v>
      </c>
    </row>
    <row r="107" s="13" customFormat="1">
      <c r="A107" s="13"/>
      <c r="B107" s="225"/>
      <c r="C107" s="226"/>
      <c r="D107" s="220" t="s">
        <v>128</v>
      </c>
      <c r="E107" s="227" t="s">
        <v>19</v>
      </c>
      <c r="F107" s="228" t="s">
        <v>148</v>
      </c>
      <c r="G107" s="226"/>
      <c r="H107" s="227" t="s">
        <v>19</v>
      </c>
      <c r="I107" s="229"/>
      <c r="J107" s="226"/>
      <c r="K107" s="226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128</v>
      </c>
      <c r="AU107" s="234" t="s">
        <v>81</v>
      </c>
      <c r="AV107" s="13" t="s">
        <v>79</v>
      </c>
      <c r="AW107" s="13" t="s">
        <v>32</v>
      </c>
      <c r="AX107" s="13" t="s">
        <v>71</v>
      </c>
      <c r="AY107" s="234" t="s">
        <v>118</v>
      </c>
    </row>
    <row r="108" s="14" customFormat="1">
      <c r="A108" s="14"/>
      <c r="B108" s="235"/>
      <c r="C108" s="236"/>
      <c r="D108" s="220" t="s">
        <v>128</v>
      </c>
      <c r="E108" s="237" t="s">
        <v>19</v>
      </c>
      <c r="F108" s="238" t="s">
        <v>149</v>
      </c>
      <c r="G108" s="236"/>
      <c r="H108" s="239">
        <v>12960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128</v>
      </c>
      <c r="AU108" s="245" t="s">
        <v>81</v>
      </c>
      <c r="AV108" s="14" t="s">
        <v>81</v>
      </c>
      <c r="AW108" s="14" t="s">
        <v>32</v>
      </c>
      <c r="AX108" s="14" t="s">
        <v>71</v>
      </c>
      <c r="AY108" s="245" t="s">
        <v>118</v>
      </c>
    </row>
    <row r="109" s="15" customFormat="1">
      <c r="A109" s="15"/>
      <c r="B109" s="246"/>
      <c r="C109" s="247"/>
      <c r="D109" s="220" t="s">
        <v>128</v>
      </c>
      <c r="E109" s="248" t="s">
        <v>19</v>
      </c>
      <c r="F109" s="249" t="s">
        <v>131</v>
      </c>
      <c r="G109" s="247"/>
      <c r="H109" s="250">
        <v>12960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128</v>
      </c>
      <c r="AU109" s="256" t="s">
        <v>81</v>
      </c>
      <c r="AV109" s="15" t="s">
        <v>124</v>
      </c>
      <c r="AW109" s="15" t="s">
        <v>32</v>
      </c>
      <c r="AX109" s="15" t="s">
        <v>79</v>
      </c>
      <c r="AY109" s="256" t="s">
        <v>118</v>
      </c>
    </row>
    <row r="110" s="2" customFormat="1" ht="37.8" customHeight="1">
      <c r="A110" s="41"/>
      <c r="B110" s="42"/>
      <c r="C110" s="207" t="s">
        <v>124</v>
      </c>
      <c r="D110" s="207" t="s">
        <v>120</v>
      </c>
      <c r="E110" s="208" t="s">
        <v>150</v>
      </c>
      <c r="F110" s="209" t="s">
        <v>151</v>
      </c>
      <c r="G110" s="210" t="s">
        <v>152</v>
      </c>
      <c r="H110" s="211">
        <v>540</v>
      </c>
      <c r="I110" s="212"/>
      <c r="J110" s="213">
        <f>ROUND(I110*H110,2)</f>
        <v>0</v>
      </c>
      <c r="K110" s="209" t="s">
        <v>135</v>
      </c>
      <c r="L110" s="47"/>
      <c r="M110" s="214" t="s">
        <v>19</v>
      </c>
      <c r="N110" s="215" t="s">
        <v>42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124</v>
      </c>
      <c r="AT110" s="218" t="s">
        <v>120</v>
      </c>
      <c r="AU110" s="218" t="s">
        <v>81</v>
      </c>
      <c r="AY110" s="20" t="s">
        <v>118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79</v>
      </c>
      <c r="BK110" s="219">
        <f>ROUND(I110*H110,2)</f>
        <v>0</v>
      </c>
      <c r="BL110" s="20" t="s">
        <v>124</v>
      </c>
      <c r="BM110" s="218" t="s">
        <v>153</v>
      </c>
    </row>
    <row r="111" s="2" customFormat="1">
      <c r="A111" s="41"/>
      <c r="B111" s="42"/>
      <c r="C111" s="43"/>
      <c r="D111" s="257" t="s">
        <v>137</v>
      </c>
      <c r="E111" s="43"/>
      <c r="F111" s="258" t="s">
        <v>154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137</v>
      </c>
      <c r="AU111" s="20" t="s">
        <v>81</v>
      </c>
    </row>
    <row r="112" s="13" customFormat="1">
      <c r="A112" s="13"/>
      <c r="B112" s="225"/>
      <c r="C112" s="226"/>
      <c r="D112" s="220" t="s">
        <v>128</v>
      </c>
      <c r="E112" s="227" t="s">
        <v>19</v>
      </c>
      <c r="F112" s="228" t="s">
        <v>147</v>
      </c>
      <c r="G112" s="226"/>
      <c r="H112" s="227" t="s">
        <v>19</v>
      </c>
      <c r="I112" s="229"/>
      <c r="J112" s="226"/>
      <c r="K112" s="226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128</v>
      </c>
      <c r="AU112" s="234" t="s">
        <v>81</v>
      </c>
      <c r="AV112" s="13" t="s">
        <v>79</v>
      </c>
      <c r="AW112" s="13" t="s">
        <v>32</v>
      </c>
      <c r="AX112" s="13" t="s">
        <v>71</v>
      </c>
      <c r="AY112" s="234" t="s">
        <v>118</v>
      </c>
    </row>
    <row r="113" s="14" customFormat="1">
      <c r="A113" s="14"/>
      <c r="B113" s="235"/>
      <c r="C113" s="236"/>
      <c r="D113" s="220" t="s">
        <v>128</v>
      </c>
      <c r="E113" s="237" t="s">
        <v>19</v>
      </c>
      <c r="F113" s="238" t="s">
        <v>155</v>
      </c>
      <c r="G113" s="236"/>
      <c r="H113" s="239">
        <v>540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128</v>
      </c>
      <c r="AU113" s="245" t="s">
        <v>81</v>
      </c>
      <c r="AV113" s="14" t="s">
        <v>81</v>
      </c>
      <c r="AW113" s="14" t="s">
        <v>32</v>
      </c>
      <c r="AX113" s="14" t="s">
        <v>71</v>
      </c>
      <c r="AY113" s="245" t="s">
        <v>118</v>
      </c>
    </row>
    <row r="114" s="15" customFormat="1">
      <c r="A114" s="15"/>
      <c r="B114" s="246"/>
      <c r="C114" s="247"/>
      <c r="D114" s="220" t="s">
        <v>128</v>
      </c>
      <c r="E114" s="248" t="s">
        <v>19</v>
      </c>
      <c r="F114" s="249" t="s">
        <v>131</v>
      </c>
      <c r="G114" s="247"/>
      <c r="H114" s="250">
        <v>540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6" t="s">
        <v>128</v>
      </c>
      <c r="AU114" s="256" t="s">
        <v>81</v>
      </c>
      <c r="AV114" s="15" t="s">
        <v>124</v>
      </c>
      <c r="AW114" s="15" t="s">
        <v>32</v>
      </c>
      <c r="AX114" s="15" t="s">
        <v>79</v>
      </c>
      <c r="AY114" s="256" t="s">
        <v>118</v>
      </c>
    </row>
    <row r="115" s="2" customFormat="1" ht="24.15" customHeight="1">
      <c r="A115" s="41"/>
      <c r="B115" s="42"/>
      <c r="C115" s="207" t="s">
        <v>156</v>
      </c>
      <c r="D115" s="207" t="s">
        <v>120</v>
      </c>
      <c r="E115" s="208" t="s">
        <v>157</v>
      </c>
      <c r="F115" s="209" t="s">
        <v>158</v>
      </c>
      <c r="G115" s="210" t="s">
        <v>134</v>
      </c>
      <c r="H115" s="211">
        <v>67.5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42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124</v>
      </c>
      <c r="AT115" s="218" t="s">
        <v>120</v>
      </c>
      <c r="AU115" s="218" t="s">
        <v>81</v>
      </c>
      <c r="AY115" s="20" t="s">
        <v>118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79</v>
      </c>
      <c r="BK115" s="219">
        <f>ROUND(I115*H115,2)</f>
        <v>0</v>
      </c>
      <c r="BL115" s="20" t="s">
        <v>124</v>
      </c>
      <c r="BM115" s="218" t="s">
        <v>159</v>
      </c>
    </row>
    <row r="116" s="2" customFormat="1">
      <c r="A116" s="41"/>
      <c r="B116" s="42"/>
      <c r="C116" s="43"/>
      <c r="D116" s="220" t="s">
        <v>126</v>
      </c>
      <c r="E116" s="43"/>
      <c r="F116" s="221" t="s">
        <v>160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126</v>
      </c>
      <c r="AU116" s="20" t="s">
        <v>81</v>
      </c>
    </row>
    <row r="117" s="13" customFormat="1">
      <c r="A117" s="13"/>
      <c r="B117" s="225"/>
      <c r="C117" s="226"/>
      <c r="D117" s="220" t="s">
        <v>128</v>
      </c>
      <c r="E117" s="227" t="s">
        <v>19</v>
      </c>
      <c r="F117" s="228" t="s">
        <v>129</v>
      </c>
      <c r="G117" s="226"/>
      <c r="H117" s="227" t="s">
        <v>19</v>
      </c>
      <c r="I117" s="229"/>
      <c r="J117" s="226"/>
      <c r="K117" s="226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128</v>
      </c>
      <c r="AU117" s="234" t="s">
        <v>81</v>
      </c>
      <c r="AV117" s="13" t="s">
        <v>79</v>
      </c>
      <c r="AW117" s="13" t="s">
        <v>32</v>
      </c>
      <c r="AX117" s="13" t="s">
        <v>71</v>
      </c>
      <c r="AY117" s="234" t="s">
        <v>118</v>
      </c>
    </row>
    <row r="118" s="13" customFormat="1">
      <c r="A118" s="13"/>
      <c r="B118" s="225"/>
      <c r="C118" s="226"/>
      <c r="D118" s="220" t="s">
        <v>128</v>
      </c>
      <c r="E118" s="227" t="s">
        <v>19</v>
      </c>
      <c r="F118" s="228" t="s">
        <v>161</v>
      </c>
      <c r="G118" s="226"/>
      <c r="H118" s="227" t="s">
        <v>19</v>
      </c>
      <c r="I118" s="229"/>
      <c r="J118" s="226"/>
      <c r="K118" s="226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128</v>
      </c>
      <c r="AU118" s="234" t="s">
        <v>81</v>
      </c>
      <c r="AV118" s="13" t="s">
        <v>79</v>
      </c>
      <c r="AW118" s="13" t="s">
        <v>32</v>
      </c>
      <c r="AX118" s="13" t="s">
        <v>71</v>
      </c>
      <c r="AY118" s="234" t="s">
        <v>118</v>
      </c>
    </row>
    <row r="119" s="14" customFormat="1">
      <c r="A119" s="14"/>
      <c r="B119" s="235"/>
      <c r="C119" s="236"/>
      <c r="D119" s="220" t="s">
        <v>128</v>
      </c>
      <c r="E119" s="237" t="s">
        <v>19</v>
      </c>
      <c r="F119" s="238" t="s">
        <v>162</v>
      </c>
      <c r="G119" s="236"/>
      <c r="H119" s="239">
        <v>67.5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128</v>
      </c>
      <c r="AU119" s="245" t="s">
        <v>81</v>
      </c>
      <c r="AV119" s="14" t="s">
        <v>81</v>
      </c>
      <c r="AW119" s="14" t="s">
        <v>32</v>
      </c>
      <c r="AX119" s="14" t="s">
        <v>71</v>
      </c>
      <c r="AY119" s="245" t="s">
        <v>118</v>
      </c>
    </row>
    <row r="120" s="15" customFormat="1">
      <c r="A120" s="15"/>
      <c r="B120" s="246"/>
      <c r="C120" s="247"/>
      <c r="D120" s="220" t="s">
        <v>128</v>
      </c>
      <c r="E120" s="248" t="s">
        <v>19</v>
      </c>
      <c r="F120" s="249" t="s">
        <v>131</v>
      </c>
      <c r="G120" s="247"/>
      <c r="H120" s="250">
        <v>67.5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128</v>
      </c>
      <c r="AU120" s="256" t="s">
        <v>81</v>
      </c>
      <c r="AV120" s="15" t="s">
        <v>124</v>
      </c>
      <c r="AW120" s="15" t="s">
        <v>32</v>
      </c>
      <c r="AX120" s="15" t="s">
        <v>79</v>
      </c>
      <c r="AY120" s="256" t="s">
        <v>118</v>
      </c>
    </row>
    <row r="121" s="2" customFormat="1" ht="49.05" customHeight="1">
      <c r="A121" s="41"/>
      <c r="B121" s="42"/>
      <c r="C121" s="207" t="s">
        <v>163</v>
      </c>
      <c r="D121" s="207" t="s">
        <v>120</v>
      </c>
      <c r="E121" s="208" t="s">
        <v>164</v>
      </c>
      <c r="F121" s="209" t="s">
        <v>165</v>
      </c>
      <c r="G121" s="210" t="s">
        <v>134</v>
      </c>
      <c r="H121" s="211">
        <v>165.16800000000001</v>
      </c>
      <c r="I121" s="212"/>
      <c r="J121" s="213">
        <f>ROUND(I121*H121,2)</f>
        <v>0</v>
      </c>
      <c r="K121" s="209" t="s">
        <v>135</v>
      </c>
      <c r="L121" s="47"/>
      <c r="M121" s="214" t="s">
        <v>19</v>
      </c>
      <c r="N121" s="215" t="s">
        <v>42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124</v>
      </c>
      <c r="AT121" s="218" t="s">
        <v>120</v>
      </c>
      <c r="AU121" s="218" t="s">
        <v>81</v>
      </c>
      <c r="AY121" s="20" t="s">
        <v>118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79</v>
      </c>
      <c r="BK121" s="219">
        <f>ROUND(I121*H121,2)</f>
        <v>0</v>
      </c>
      <c r="BL121" s="20" t="s">
        <v>124</v>
      </c>
      <c r="BM121" s="218" t="s">
        <v>166</v>
      </c>
    </row>
    <row r="122" s="2" customFormat="1">
      <c r="A122" s="41"/>
      <c r="B122" s="42"/>
      <c r="C122" s="43"/>
      <c r="D122" s="257" t="s">
        <v>137</v>
      </c>
      <c r="E122" s="43"/>
      <c r="F122" s="258" t="s">
        <v>167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137</v>
      </c>
      <c r="AU122" s="20" t="s">
        <v>81</v>
      </c>
    </row>
    <row r="123" s="13" customFormat="1">
      <c r="A123" s="13"/>
      <c r="B123" s="225"/>
      <c r="C123" s="226"/>
      <c r="D123" s="220" t="s">
        <v>128</v>
      </c>
      <c r="E123" s="227" t="s">
        <v>19</v>
      </c>
      <c r="F123" s="228" t="s">
        <v>129</v>
      </c>
      <c r="G123" s="226"/>
      <c r="H123" s="227" t="s">
        <v>19</v>
      </c>
      <c r="I123" s="229"/>
      <c r="J123" s="226"/>
      <c r="K123" s="226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128</v>
      </c>
      <c r="AU123" s="234" t="s">
        <v>81</v>
      </c>
      <c r="AV123" s="13" t="s">
        <v>79</v>
      </c>
      <c r="AW123" s="13" t="s">
        <v>32</v>
      </c>
      <c r="AX123" s="13" t="s">
        <v>71</v>
      </c>
      <c r="AY123" s="234" t="s">
        <v>118</v>
      </c>
    </row>
    <row r="124" s="13" customFormat="1">
      <c r="A124" s="13"/>
      <c r="B124" s="225"/>
      <c r="C124" s="226"/>
      <c r="D124" s="220" t="s">
        <v>128</v>
      </c>
      <c r="E124" s="227" t="s">
        <v>19</v>
      </c>
      <c r="F124" s="228" t="s">
        <v>168</v>
      </c>
      <c r="G124" s="226"/>
      <c r="H124" s="227" t="s">
        <v>19</v>
      </c>
      <c r="I124" s="229"/>
      <c r="J124" s="226"/>
      <c r="K124" s="226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128</v>
      </c>
      <c r="AU124" s="234" t="s">
        <v>81</v>
      </c>
      <c r="AV124" s="13" t="s">
        <v>79</v>
      </c>
      <c r="AW124" s="13" t="s">
        <v>32</v>
      </c>
      <c r="AX124" s="13" t="s">
        <v>71</v>
      </c>
      <c r="AY124" s="234" t="s">
        <v>118</v>
      </c>
    </row>
    <row r="125" s="13" customFormat="1">
      <c r="A125" s="13"/>
      <c r="B125" s="225"/>
      <c r="C125" s="226"/>
      <c r="D125" s="220" t="s">
        <v>128</v>
      </c>
      <c r="E125" s="227" t="s">
        <v>19</v>
      </c>
      <c r="F125" s="228" t="s">
        <v>169</v>
      </c>
      <c r="G125" s="226"/>
      <c r="H125" s="227" t="s">
        <v>19</v>
      </c>
      <c r="I125" s="229"/>
      <c r="J125" s="226"/>
      <c r="K125" s="226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128</v>
      </c>
      <c r="AU125" s="234" t="s">
        <v>81</v>
      </c>
      <c r="AV125" s="13" t="s">
        <v>79</v>
      </c>
      <c r="AW125" s="13" t="s">
        <v>32</v>
      </c>
      <c r="AX125" s="13" t="s">
        <v>71</v>
      </c>
      <c r="AY125" s="234" t="s">
        <v>118</v>
      </c>
    </row>
    <row r="126" s="14" customFormat="1">
      <c r="A126" s="14"/>
      <c r="B126" s="235"/>
      <c r="C126" s="236"/>
      <c r="D126" s="220" t="s">
        <v>128</v>
      </c>
      <c r="E126" s="237" t="s">
        <v>19</v>
      </c>
      <c r="F126" s="238" t="s">
        <v>170</v>
      </c>
      <c r="G126" s="236"/>
      <c r="H126" s="239">
        <v>14.16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128</v>
      </c>
      <c r="AU126" s="245" t="s">
        <v>81</v>
      </c>
      <c r="AV126" s="14" t="s">
        <v>81</v>
      </c>
      <c r="AW126" s="14" t="s">
        <v>32</v>
      </c>
      <c r="AX126" s="14" t="s">
        <v>71</v>
      </c>
      <c r="AY126" s="245" t="s">
        <v>118</v>
      </c>
    </row>
    <row r="127" s="14" customFormat="1">
      <c r="A127" s="14"/>
      <c r="B127" s="235"/>
      <c r="C127" s="236"/>
      <c r="D127" s="220" t="s">
        <v>128</v>
      </c>
      <c r="E127" s="237" t="s">
        <v>19</v>
      </c>
      <c r="F127" s="238" t="s">
        <v>171</v>
      </c>
      <c r="G127" s="236"/>
      <c r="H127" s="239">
        <v>35.808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128</v>
      </c>
      <c r="AU127" s="245" t="s">
        <v>81</v>
      </c>
      <c r="AV127" s="14" t="s">
        <v>81</v>
      </c>
      <c r="AW127" s="14" t="s">
        <v>32</v>
      </c>
      <c r="AX127" s="14" t="s">
        <v>71</v>
      </c>
      <c r="AY127" s="245" t="s">
        <v>118</v>
      </c>
    </row>
    <row r="128" s="14" customFormat="1">
      <c r="A128" s="14"/>
      <c r="B128" s="235"/>
      <c r="C128" s="236"/>
      <c r="D128" s="220" t="s">
        <v>128</v>
      </c>
      <c r="E128" s="237" t="s">
        <v>19</v>
      </c>
      <c r="F128" s="238" t="s">
        <v>172</v>
      </c>
      <c r="G128" s="236"/>
      <c r="H128" s="239">
        <v>7.6799999999999997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128</v>
      </c>
      <c r="AU128" s="245" t="s">
        <v>81</v>
      </c>
      <c r="AV128" s="14" t="s">
        <v>81</v>
      </c>
      <c r="AW128" s="14" t="s">
        <v>32</v>
      </c>
      <c r="AX128" s="14" t="s">
        <v>71</v>
      </c>
      <c r="AY128" s="245" t="s">
        <v>118</v>
      </c>
    </row>
    <row r="129" s="13" customFormat="1">
      <c r="A129" s="13"/>
      <c r="B129" s="225"/>
      <c r="C129" s="226"/>
      <c r="D129" s="220" t="s">
        <v>128</v>
      </c>
      <c r="E129" s="227" t="s">
        <v>19</v>
      </c>
      <c r="F129" s="228" t="s">
        <v>173</v>
      </c>
      <c r="G129" s="226"/>
      <c r="H129" s="227" t="s">
        <v>19</v>
      </c>
      <c r="I129" s="229"/>
      <c r="J129" s="226"/>
      <c r="K129" s="226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128</v>
      </c>
      <c r="AU129" s="234" t="s">
        <v>81</v>
      </c>
      <c r="AV129" s="13" t="s">
        <v>79</v>
      </c>
      <c r="AW129" s="13" t="s">
        <v>32</v>
      </c>
      <c r="AX129" s="13" t="s">
        <v>71</v>
      </c>
      <c r="AY129" s="234" t="s">
        <v>118</v>
      </c>
    </row>
    <row r="130" s="14" customFormat="1">
      <c r="A130" s="14"/>
      <c r="B130" s="235"/>
      <c r="C130" s="236"/>
      <c r="D130" s="220" t="s">
        <v>128</v>
      </c>
      <c r="E130" s="237" t="s">
        <v>19</v>
      </c>
      <c r="F130" s="238" t="s">
        <v>174</v>
      </c>
      <c r="G130" s="236"/>
      <c r="H130" s="239">
        <v>12.720000000000001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128</v>
      </c>
      <c r="AU130" s="245" t="s">
        <v>81</v>
      </c>
      <c r="AV130" s="14" t="s">
        <v>81</v>
      </c>
      <c r="AW130" s="14" t="s">
        <v>32</v>
      </c>
      <c r="AX130" s="14" t="s">
        <v>71</v>
      </c>
      <c r="AY130" s="245" t="s">
        <v>118</v>
      </c>
    </row>
    <row r="131" s="14" customFormat="1">
      <c r="A131" s="14"/>
      <c r="B131" s="235"/>
      <c r="C131" s="236"/>
      <c r="D131" s="220" t="s">
        <v>128</v>
      </c>
      <c r="E131" s="237" t="s">
        <v>19</v>
      </c>
      <c r="F131" s="238" t="s">
        <v>175</v>
      </c>
      <c r="G131" s="236"/>
      <c r="H131" s="239">
        <v>16.800000000000001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128</v>
      </c>
      <c r="AU131" s="245" t="s">
        <v>81</v>
      </c>
      <c r="AV131" s="14" t="s">
        <v>81</v>
      </c>
      <c r="AW131" s="14" t="s">
        <v>32</v>
      </c>
      <c r="AX131" s="14" t="s">
        <v>71</v>
      </c>
      <c r="AY131" s="245" t="s">
        <v>118</v>
      </c>
    </row>
    <row r="132" s="14" customFormat="1">
      <c r="A132" s="14"/>
      <c r="B132" s="235"/>
      <c r="C132" s="236"/>
      <c r="D132" s="220" t="s">
        <v>128</v>
      </c>
      <c r="E132" s="237" t="s">
        <v>19</v>
      </c>
      <c r="F132" s="238" t="s">
        <v>176</v>
      </c>
      <c r="G132" s="236"/>
      <c r="H132" s="239">
        <v>9.5999999999999996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128</v>
      </c>
      <c r="AU132" s="245" t="s">
        <v>81</v>
      </c>
      <c r="AV132" s="14" t="s">
        <v>81</v>
      </c>
      <c r="AW132" s="14" t="s">
        <v>32</v>
      </c>
      <c r="AX132" s="14" t="s">
        <v>71</v>
      </c>
      <c r="AY132" s="245" t="s">
        <v>118</v>
      </c>
    </row>
    <row r="133" s="13" customFormat="1">
      <c r="A133" s="13"/>
      <c r="B133" s="225"/>
      <c r="C133" s="226"/>
      <c r="D133" s="220" t="s">
        <v>128</v>
      </c>
      <c r="E133" s="227" t="s">
        <v>19</v>
      </c>
      <c r="F133" s="228" t="s">
        <v>177</v>
      </c>
      <c r="G133" s="226"/>
      <c r="H133" s="227" t="s">
        <v>19</v>
      </c>
      <c r="I133" s="229"/>
      <c r="J133" s="226"/>
      <c r="K133" s="226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128</v>
      </c>
      <c r="AU133" s="234" t="s">
        <v>81</v>
      </c>
      <c r="AV133" s="13" t="s">
        <v>79</v>
      </c>
      <c r="AW133" s="13" t="s">
        <v>32</v>
      </c>
      <c r="AX133" s="13" t="s">
        <v>71</v>
      </c>
      <c r="AY133" s="234" t="s">
        <v>118</v>
      </c>
    </row>
    <row r="134" s="14" customFormat="1">
      <c r="A134" s="14"/>
      <c r="B134" s="235"/>
      <c r="C134" s="236"/>
      <c r="D134" s="220" t="s">
        <v>128</v>
      </c>
      <c r="E134" s="237" t="s">
        <v>19</v>
      </c>
      <c r="F134" s="238" t="s">
        <v>178</v>
      </c>
      <c r="G134" s="236"/>
      <c r="H134" s="239">
        <v>68.400000000000006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128</v>
      </c>
      <c r="AU134" s="245" t="s">
        <v>81</v>
      </c>
      <c r="AV134" s="14" t="s">
        <v>81</v>
      </c>
      <c r="AW134" s="14" t="s">
        <v>32</v>
      </c>
      <c r="AX134" s="14" t="s">
        <v>71</v>
      </c>
      <c r="AY134" s="245" t="s">
        <v>118</v>
      </c>
    </row>
    <row r="135" s="15" customFormat="1">
      <c r="A135" s="15"/>
      <c r="B135" s="246"/>
      <c r="C135" s="247"/>
      <c r="D135" s="220" t="s">
        <v>128</v>
      </c>
      <c r="E135" s="248" t="s">
        <v>19</v>
      </c>
      <c r="F135" s="249" t="s">
        <v>131</v>
      </c>
      <c r="G135" s="247"/>
      <c r="H135" s="250">
        <v>165.16800000000001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6" t="s">
        <v>128</v>
      </c>
      <c r="AU135" s="256" t="s">
        <v>81</v>
      </c>
      <c r="AV135" s="15" t="s">
        <v>124</v>
      </c>
      <c r="AW135" s="15" t="s">
        <v>32</v>
      </c>
      <c r="AX135" s="15" t="s">
        <v>79</v>
      </c>
      <c r="AY135" s="256" t="s">
        <v>118</v>
      </c>
    </row>
    <row r="136" s="2" customFormat="1" ht="49.05" customHeight="1">
      <c r="A136" s="41"/>
      <c r="B136" s="42"/>
      <c r="C136" s="207" t="s">
        <v>179</v>
      </c>
      <c r="D136" s="207" t="s">
        <v>120</v>
      </c>
      <c r="E136" s="208" t="s">
        <v>180</v>
      </c>
      <c r="F136" s="209" t="s">
        <v>181</v>
      </c>
      <c r="G136" s="210" t="s">
        <v>134</v>
      </c>
      <c r="H136" s="211">
        <v>1257.23</v>
      </c>
      <c r="I136" s="212"/>
      <c r="J136" s="213">
        <f>ROUND(I136*H136,2)</f>
        <v>0</v>
      </c>
      <c r="K136" s="209" t="s">
        <v>135</v>
      </c>
      <c r="L136" s="47"/>
      <c r="M136" s="214" t="s">
        <v>19</v>
      </c>
      <c r="N136" s="215" t="s">
        <v>42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124</v>
      </c>
      <c r="AT136" s="218" t="s">
        <v>120</v>
      </c>
      <c r="AU136" s="218" t="s">
        <v>81</v>
      </c>
      <c r="AY136" s="20" t="s">
        <v>118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79</v>
      </c>
      <c r="BK136" s="219">
        <f>ROUND(I136*H136,2)</f>
        <v>0</v>
      </c>
      <c r="BL136" s="20" t="s">
        <v>124</v>
      </c>
      <c r="BM136" s="218" t="s">
        <v>182</v>
      </c>
    </row>
    <row r="137" s="2" customFormat="1">
      <c r="A137" s="41"/>
      <c r="B137" s="42"/>
      <c r="C137" s="43"/>
      <c r="D137" s="257" t="s">
        <v>137</v>
      </c>
      <c r="E137" s="43"/>
      <c r="F137" s="258" t="s">
        <v>183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137</v>
      </c>
      <c r="AU137" s="20" t="s">
        <v>81</v>
      </c>
    </row>
    <row r="138" s="13" customFormat="1">
      <c r="A138" s="13"/>
      <c r="B138" s="225"/>
      <c r="C138" s="226"/>
      <c r="D138" s="220" t="s">
        <v>128</v>
      </c>
      <c r="E138" s="227" t="s">
        <v>19</v>
      </c>
      <c r="F138" s="228" t="s">
        <v>129</v>
      </c>
      <c r="G138" s="226"/>
      <c r="H138" s="227" t="s">
        <v>19</v>
      </c>
      <c r="I138" s="229"/>
      <c r="J138" s="226"/>
      <c r="K138" s="226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128</v>
      </c>
      <c r="AU138" s="234" t="s">
        <v>81</v>
      </c>
      <c r="AV138" s="13" t="s">
        <v>79</v>
      </c>
      <c r="AW138" s="13" t="s">
        <v>32</v>
      </c>
      <c r="AX138" s="13" t="s">
        <v>71</v>
      </c>
      <c r="AY138" s="234" t="s">
        <v>118</v>
      </c>
    </row>
    <row r="139" s="13" customFormat="1">
      <c r="A139" s="13"/>
      <c r="B139" s="225"/>
      <c r="C139" s="226"/>
      <c r="D139" s="220" t="s">
        <v>128</v>
      </c>
      <c r="E139" s="227" t="s">
        <v>19</v>
      </c>
      <c r="F139" s="228" t="s">
        <v>184</v>
      </c>
      <c r="G139" s="226"/>
      <c r="H139" s="227" t="s">
        <v>19</v>
      </c>
      <c r="I139" s="229"/>
      <c r="J139" s="226"/>
      <c r="K139" s="226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128</v>
      </c>
      <c r="AU139" s="234" t="s">
        <v>81</v>
      </c>
      <c r="AV139" s="13" t="s">
        <v>79</v>
      </c>
      <c r="AW139" s="13" t="s">
        <v>32</v>
      </c>
      <c r="AX139" s="13" t="s">
        <v>71</v>
      </c>
      <c r="AY139" s="234" t="s">
        <v>118</v>
      </c>
    </row>
    <row r="140" s="13" customFormat="1">
      <c r="A140" s="13"/>
      <c r="B140" s="225"/>
      <c r="C140" s="226"/>
      <c r="D140" s="220" t="s">
        <v>128</v>
      </c>
      <c r="E140" s="227" t="s">
        <v>19</v>
      </c>
      <c r="F140" s="228" t="s">
        <v>185</v>
      </c>
      <c r="G140" s="226"/>
      <c r="H140" s="227" t="s">
        <v>19</v>
      </c>
      <c r="I140" s="229"/>
      <c r="J140" s="226"/>
      <c r="K140" s="226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128</v>
      </c>
      <c r="AU140" s="234" t="s">
        <v>81</v>
      </c>
      <c r="AV140" s="13" t="s">
        <v>79</v>
      </c>
      <c r="AW140" s="13" t="s">
        <v>32</v>
      </c>
      <c r="AX140" s="13" t="s">
        <v>71</v>
      </c>
      <c r="AY140" s="234" t="s">
        <v>118</v>
      </c>
    </row>
    <row r="141" s="14" customFormat="1">
      <c r="A141" s="14"/>
      <c r="B141" s="235"/>
      <c r="C141" s="236"/>
      <c r="D141" s="220" t="s">
        <v>128</v>
      </c>
      <c r="E141" s="237" t="s">
        <v>19</v>
      </c>
      <c r="F141" s="238" t="s">
        <v>186</v>
      </c>
      <c r="G141" s="236"/>
      <c r="H141" s="239">
        <v>1257.23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128</v>
      </c>
      <c r="AU141" s="245" t="s">
        <v>81</v>
      </c>
      <c r="AV141" s="14" t="s">
        <v>81</v>
      </c>
      <c r="AW141" s="14" t="s">
        <v>32</v>
      </c>
      <c r="AX141" s="14" t="s">
        <v>71</v>
      </c>
      <c r="AY141" s="245" t="s">
        <v>118</v>
      </c>
    </row>
    <row r="142" s="15" customFormat="1">
      <c r="A142" s="15"/>
      <c r="B142" s="246"/>
      <c r="C142" s="247"/>
      <c r="D142" s="220" t="s">
        <v>128</v>
      </c>
      <c r="E142" s="248" t="s">
        <v>19</v>
      </c>
      <c r="F142" s="249" t="s">
        <v>131</v>
      </c>
      <c r="G142" s="247"/>
      <c r="H142" s="250">
        <v>1257.23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128</v>
      </c>
      <c r="AU142" s="256" t="s">
        <v>81</v>
      </c>
      <c r="AV142" s="15" t="s">
        <v>124</v>
      </c>
      <c r="AW142" s="15" t="s">
        <v>32</v>
      </c>
      <c r="AX142" s="15" t="s">
        <v>79</v>
      </c>
      <c r="AY142" s="256" t="s">
        <v>118</v>
      </c>
    </row>
    <row r="143" s="2" customFormat="1" ht="44.25" customHeight="1">
      <c r="A143" s="41"/>
      <c r="B143" s="42"/>
      <c r="C143" s="207" t="s">
        <v>187</v>
      </c>
      <c r="D143" s="207" t="s">
        <v>120</v>
      </c>
      <c r="E143" s="208" t="s">
        <v>188</v>
      </c>
      <c r="F143" s="209" t="s">
        <v>189</v>
      </c>
      <c r="G143" s="210" t="s">
        <v>134</v>
      </c>
      <c r="H143" s="211">
        <v>1943</v>
      </c>
      <c r="I143" s="212"/>
      <c r="J143" s="213">
        <f>ROUND(I143*H143,2)</f>
        <v>0</v>
      </c>
      <c r="K143" s="209" t="s">
        <v>135</v>
      </c>
      <c r="L143" s="47"/>
      <c r="M143" s="214" t="s">
        <v>19</v>
      </c>
      <c r="N143" s="215" t="s">
        <v>42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124</v>
      </c>
      <c r="AT143" s="218" t="s">
        <v>120</v>
      </c>
      <c r="AU143" s="218" t="s">
        <v>81</v>
      </c>
      <c r="AY143" s="20" t="s">
        <v>118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79</v>
      </c>
      <c r="BK143" s="219">
        <f>ROUND(I143*H143,2)</f>
        <v>0</v>
      </c>
      <c r="BL143" s="20" t="s">
        <v>124</v>
      </c>
      <c r="BM143" s="218" t="s">
        <v>190</v>
      </c>
    </row>
    <row r="144" s="2" customFormat="1">
      <c r="A144" s="41"/>
      <c r="B144" s="42"/>
      <c r="C144" s="43"/>
      <c r="D144" s="257" t="s">
        <v>137</v>
      </c>
      <c r="E144" s="43"/>
      <c r="F144" s="258" t="s">
        <v>191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137</v>
      </c>
      <c r="AU144" s="20" t="s">
        <v>81</v>
      </c>
    </row>
    <row r="145" s="13" customFormat="1">
      <c r="A145" s="13"/>
      <c r="B145" s="225"/>
      <c r="C145" s="226"/>
      <c r="D145" s="220" t="s">
        <v>128</v>
      </c>
      <c r="E145" s="227" t="s">
        <v>19</v>
      </c>
      <c r="F145" s="228" t="s">
        <v>129</v>
      </c>
      <c r="G145" s="226"/>
      <c r="H145" s="227" t="s">
        <v>19</v>
      </c>
      <c r="I145" s="229"/>
      <c r="J145" s="226"/>
      <c r="K145" s="226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128</v>
      </c>
      <c r="AU145" s="234" t="s">
        <v>81</v>
      </c>
      <c r="AV145" s="13" t="s">
        <v>79</v>
      </c>
      <c r="AW145" s="13" t="s">
        <v>32</v>
      </c>
      <c r="AX145" s="13" t="s">
        <v>71</v>
      </c>
      <c r="AY145" s="234" t="s">
        <v>118</v>
      </c>
    </row>
    <row r="146" s="13" customFormat="1">
      <c r="A146" s="13"/>
      <c r="B146" s="225"/>
      <c r="C146" s="226"/>
      <c r="D146" s="220" t="s">
        <v>128</v>
      </c>
      <c r="E146" s="227" t="s">
        <v>19</v>
      </c>
      <c r="F146" s="228" t="s">
        <v>184</v>
      </c>
      <c r="G146" s="226"/>
      <c r="H146" s="227" t="s">
        <v>19</v>
      </c>
      <c r="I146" s="229"/>
      <c r="J146" s="226"/>
      <c r="K146" s="226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128</v>
      </c>
      <c r="AU146" s="234" t="s">
        <v>81</v>
      </c>
      <c r="AV146" s="13" t="s">
        <v>79</v>
      </c>
      <c r="AW146" s="13" t="s">
        <v>32</v>
      </c>
      <c r="AX146" s="13" t="s">
        <v>71</v>
      </c>
      <c r="AY146" s="234" t="s">
        <v>118</v>
      </c>
    </row>
    <row r="147" s="13" customFormat="1">
      <c r="A147" s="13"/>
      <c r="B147" s="225"/>
      <c r="C147" s="226"/>
      <c r="D147" s="220" t="s">
        <v>128</v>
      </c>
      <c r="E147" s="227" t="s">
        <v>19</v>
      </c>
      <c r="F147" s="228" t="s">
        <v>192</v>
      </c>
      <c r="G147" s="226"/>
      <c r="H147" s="227" t="s">
        <v>19</v>
      </c>
      <c r="I147" s="229"/>
      <c r="J147" s="226"/>
      <c r="K147" s="226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128</v>
      </c>
      <c r="AU147" s="234" t="s">
        <v>81</v>
      </c>
      <c r="AV147" s="13" t="s">
        <v>79</v>
      </c>
      <c r="AW147" s="13" t="s">
        <v>32</v>
      </c>
      <c r="AX147" s="13" t="s">
        <v>71</v>
      </c>
      <c r="AY147" s="234" t="s">
        <v>118</v>
      </c>
    </row>
    <row r="148" s="14" customFormat="1">
      <c r="A148" s="14"/>
      <c r="B148" s="235"/>
      <c r="C148" s="236"/>
      <c r="D148" s="220" t="s">
        <v>128</v>
      </c>
      <c r="E148" s="237" t="s">
        <v>19</v>
      </c>
      <c r="F148" s="238" t="s">
        <v>193</v>
      </c>
      <c r="G148" s="236"/>
      <c r="H148" s="239">
        <v>1943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128</v>
      </c>
      <c r="AU148" s="245" t="s">
        <v>81</v>
      </c>
      <c r="AV148" s="14" t="s">
        <v>81</v>
      </c>
      <c r="AW148" s="14" t="s">
        <v>32</v>
      </c>
      <c r="AX148" s="14" t="s">
        <v>71</v>
      </c>
      <c r="AY148" s="245" t="s">
        <v>118</v>
      </c>
    </row>
    <row r="149" s="15" customFormat="1">
      <c r="A149" s="15"/>
      <c r="B149" s="246"/>
      <c r="C149" s="247"/>
      <c r="D149" s="220" t="s">
        <v>128</v>
      </c>
      <c r="E149" s="248" t="s">
        <v>19</v>
      </c>
      <c r="F149" s="249" t="s">
        <v>131</v>
      </c>
      <c r="G149" s="247"/>
      <c r="H149" s="250">
        <v>1943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128</v>
      </c>
      <c r="AU149" s="256" t="s">
        <v>81</v>
      </c>
      <c r="AV149" s="15" t="s">
        <v>124</v>
      </c>
      <c r="AW149" s="15" t="s">
        <v>32</v>
      </c>
      <c r="AX149" s="15" t="s">
        <v>79</v>
      </c>
      <c r="AY149" s="256" t="s">
        <v>118</v>
      </c>
    </row>
    <row r="150" s="2" customFormat="1" ht="24.15" customHeight="1">
      <c r="A150" s="41"/>
      <c r="B150" s="42"/>
      <c r="C150" s="207" t="s">
        <v>194</v>
      </c>
      <c r="D150" s="207" t="s">
        <v>120</v>
      </c>
      <c r="E150" s="208" t="s">
        <v>195</v>
      </c>
      <c r="F150" s="209" t="s">
        <v>196</v>
      </c>
      <c r="G150" s="210" t="s">
        <v>197</v>
      </c>
      <c r="H150" s="211">
        <v>30</v>
      </c>
      <c r="I150" s="212"/>
      <c r="J150" s="213">
        <f>ROUND(I150*H150,2)</f>
        <v>0</v>
      </c>
      <c r="K150" s="209" t="s">
        <v>135</v>
      </c>
      <c r="L150" s="47"/>
      <c r="M150" s="214" t="s">
        <v>19</v>
      </c>
      <c r="N150" s="215" t="s">
        <v>42</v>
      </c>
      <c r="O150" s="87"/>
      <c r="P150" s="216">
        <f>O150*H150</f>
        <v>0</v>
      </c>
      <c r="Q150" s="216">
        <v>0.00020000000000000001</v>
      </c>
      <c r="R150" s="216">
        <f>Q150*H150</f>
        <v>0.0060000000000000001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124</v>
      </c>
      <c r="AT150" s="218" t="s">
        <v>120</v>
      </c>
      <c r="AU150" s="218" t="s">
        <v>81</v>
      </c>
      <c r="AY150" s="20" t="s">
        <v>118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79</v>
      </c>
      <c r="BK150" s="219">
        <f>ROUND(I150*H150,2)</f>
        <v>0</v>
      </c>
      <c r="BL150" s="20" t="s">
        <v>124</v>
      </c>
      <c r="BM150" s="218" t="s">
        <v>198</v>
      </c>
    </row>
    <row r="151" s="2" customFormat="1">
      <c r="A151" s="41"/>
      <c r="B151" s="42"/>
      <c r="C151" s="43"/>
      <c r="D151" s="257" t="s">
        <v>137</v>
      </c>
      <c r="E151" s="43"/>
      <c r="F151" s="258" t="s">
        <v>199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137</v>
      </c>
      <c r="AU151" s="20" t="s">
        <v>81</v>
      </c>
    </row>
    <row r="152" s="13" customFormat="1">
      <c r="A152" s="13"/>
      <c r="B152" s="225"/>
      <c r="C152" s="226"/>
      <c r="D152" s="220" t="s">
        <v>128</v>
      </c>
      <c r="E152" s="227" t="s">
        <v>19</v>
      </c>
      <c r="F152" s="228" t="s">
        <v>200</v>
      </c>
      <c r="G152" s="226"/>
      <c r="H152" s="227" t="s">
        <v>19</v>
      </c>
      <c r="I152" s="229"/>
      <c r="J152" s="226"/>
      <c r="K152" s="226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128</v>
      </c>
      <c r="AU152" s="234" t="s">
        <v>81</v>
      </c>
      <c r="AV152" s="13" t="s">
        <v>79</v>
      </c>
      <c r="AW152" s="13" t="s">
        <v>32</v>
      </c>
      <c r="AX152" s="13" t="s">
        <v>71</v>
      </c>
      <c r="AY152" s="234" t="s">
        <v>118</v>
      </c>
    </row>
    <row r="153" s="13" customFormat="1">
      <c r="A153" s="13"/>
      <c r="B153" s="225"/>
      <c r="C153" s="226"/>
      <c r="D153" s="220" t="s">
        <v>128</v>
      </c>
      <c r="E153" s="227" t="s">
        <v>19</v>
      </c>
      <c r="F153" s="228" t="s">
        <v>201</v>
      </c>
      <c r="G153" s="226"/>
      <c r="H153" s="227" t="s">
        <v>19</v>
      </c>
      <c r="I153" s="229"/>
      <c r="J153" s="226"/>
      <c r="K153" s="226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128</v>
      </c>
      <c r="AU153" s="234" t="s">
        <v>81</v>
      </c>
      <c r="AV153" s="13" t="s">
        <v>79</v>
      </c>
      <c r="AW153" s="13" t="s">
        <v>32</v>
      </c>
      <c r="AX153" s="13" t="s">
        <v>71</v>
      </c>
      <c r="AY153" s="234" t="s">
        <v>118</v>
      </c>
    </row>
    <row r="154" s="13" customFormat="1">
      <c r="A154" s="13"/>
      <c r="B154" s="225"/>
      <c r="C154" s="226"/>
      <c r="D154" s="220" t="s">
        <v>128</v>
      </c>
      <c r="E154" s="227" t="s">
        <v>19</v>
      </c>
      <c r="F154" s="228" t="s">
        <v>202</v>
      </c>
      <c r="G154" s="226"/>
      <c r="H154" s="227" t="s">
        <v>19</v>
      </c>
      <c r="I154" s="229"/>
      <c r="J154" s="226"/>
      <c r="K154" s="226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128</v>
      </c>
      <c r="AU154" s="234" t="s">
        <v>81</v>
      </c>
      <c r="AV154" s="13" t="s">
        <v>79</v>
      </c>
      <c r="AW154" s="13" t="s">
        <v>32</v>
      </c>
      <c r="AX154" s="13" t="s">
        <v>71</v>
      </c>
      <c r="AY154" s="234" t="s">
        <v>118</v>
      </c>
    </row>
    <row r="155" s="14" customFormat="1">
      <c r="A155" s="14"/>
      <c r="B155" s="235"/>
      <c r="C155" s="236"/>
      <c r="D155" s="220" t="s">
        <v>128</v>
      </c>
      <c r="E155" s="237" t="s">
        <v>19</v>
      </c>
      <c r="F155" s="238" t="s">
        <v>203</v>
      </c>
      <c r="G155" s="236"/>
      <c r="H155" s="239">
        <v>30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128</v>
      </c>
      <c r="AU155" s="245" t="s">
        <v>81</v>
      </c>
      <c r="AV155" s="14" t="s">
        <v>81</v>
      </c>
      <c r="AW155" s="14" t="s">
        <v>32</v>
      </c>
      <c r="AX155" s="14" t="s">
        <v>71</v>
      </c>
      <c r="AY155" s="245" t="s">
        <v>118</v>
      </c>
    </row>
    <row r="156" s="15" customFormat="1">
      <c r="A156" s="15"/>
      <c r="B156" s="246"/>
      <c r="C156" s="247"/>
      <c r="D156" s="220" t="s">
        <v>128</v>
      </c>
      <c r="E156" s="248" t="s">
        <v>19</v>
      </c>
      <c r="F156" s="249" t="s">
        <v>131</v>
      </c>
      <c r="G156" s="247"/>
      <c r="H156" s="250">
        <v>30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6" t="s">
        <v>128</v>
      </c>
      <c r="AU156" s="256" t="s">
        <v>81</v>
      </c>
      <c r="AV156" s="15" t="s">
        <v>124</v>
      </c>
      <c r="AW156" s="15" t="s">
        <v>32</v>
      </c>
      <c r="AX156" s="15" t="s">
        <v>79</v>
      </c>
      <c r="AY156" s="256" t="s">
        <v>118</v>
      </c>
    </row>
    <row r="157" s="2" customFormat="1" ht="24.15" customHeight="1">
      <c r="A157" s="41"/>
      <c r="B157" s="42"/>
      <c r="C157" s="207" t="s">
        <v>204</v>
      </c>
      <c r="D157" s="207" t="s">
        <v>120</v>
      </c>
      <c r="E157" s="208" t="s">
        <v>205</v>
      </c>
      <c r="F157" s="209" t="s">
        <v>206</v>
      </c>
      <c r="G157" s="210" t="s">
        <v>197</v>
      </c>
      <c r="H157" s="211">
        <v>30</v>
      </c>
      <c r="I157" s="212"/>
      <c r="J157" s="213">
        <f>ROUND(I157*H157,2)</f>
        <v>0</v>
      </c>
      <c r="K157" s="209" t="s">
        <v>135</v>
      </c>
      <c r="L157" s="47"/>
      <c r="M157" s="214" t="s">
        <v>19</v>
      </c>
      <c r="N157" s="215" t="s">
        <v>42</v>
      </c>
      <c r="O157" s="87"/>
      <c r="P157" s="216">
        <f>O157*H157</f>
        <v>0</v>
      </c>
      <c r="Q157" s="216">
        <v>0.0062599999999999999</v>
      </c>
      <c r="R157" s="216">
        <f>Q157*H157</f>
        <v>0.1878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124</v>
      </c>
      <c r="AT157" s="218" t="s">
        <v>120</v>
      </c>
      <c r="AU157" s="218" t="s">
        <v>81</v>
      </c>
      <c r="AY157" s="20" t="s">
        <v>118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79</v>
      </c>
      <c r="BK157" s="219">
        <f>ROUND(I157*H157,2)</f>
        <v>0</v>
      </c>
      <c r="BL157" s="20" t="s">
        <v>124</v>
      </c>
      <c r="BM157" s="218" t="s">
        <v>207</v>
      </c>
    </row>
    <row r="158" s="2" customFormat="1">
      <c r="A158" s="41"/>
      <c r="B158" s="42"/>
      <c r="C158" s="43"/>
      <c r="D158" s="257" t="s">
        <v>137</v>
      </c>
      <c r="E158" s="43"/>
      <c r="F158" s="258" t="s">
        <v>208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137</v>
      </c>
      <c r="AU158" s="20" t="s">
        <v>81</v>
      </c>
    </row>
    <row r="159" s="13" customFormat="1">
      <c r="A159" s="13"/>
      <c r="B159" s="225"/>
      <c r="C159" s="226"/>
      <c r="D159" s="220" t="s">
        <v>128</v>
      </c>
      <c r="E159" s="227" t="s">
        <v>19</v>
      </c>
      <c r="F159" s="228" t="s">
        <v>200</v>
      </c>
      <c r="G159" s="226"/>
      <c r="H159" s="227" t="s">
        <v>19</v>
      </c>
      <c r="I159" s="229"/>
      <c r="J159" s="226"/>
      <c r="K159" s="226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128</v>
      </c>
      <c r="AU159" s="234" t="s">
        <v>81</v>
      </c>
      <c r="AV159" s="13" t="s">
        <v>79</v>
      </c>
      <c r="AW159" s="13" t="s">
        <v>32</v>
      </c>
      <c r="AX159" s="13" t="s">
        <v>71</v>
      </c>
      <c r="AY159" s="234" t="s">
        <v>118</v>
      </c>
    </row>
    <row r="160" s="13" customFormat="1">
      <c r="A160" s="13"/>
      <c r="B160" s="225"/>
      <c r="C160" s="226"/>
      <c r="D160" s="220" t="s">
        <v>128</v>
      </c>
      <c r="E160" s="227" t="s">
        <v>19</v>
      </c>
      <c r="F160" s="228" t="s">
        <v>201</v>
      </c>
      <c r="G160" s="226"/>
      <c r="H160" s="227" t="s">
        <v>19</v>
      </c>
      <c r="I160" s="229"/>
      <c r="J160" s="226"/>
      <c r="K160" s="226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128</v>
      </c>
      <c r="AU160" s="234" t="s">
        <v>81</v>
      </c>
      <c r="AV160" s="13" t="s">
        <v>79</v>
      </c>
      <c r="AW160" s="13" t="s">
        <v>32</v>
      </c>
      <c r="AX160" s="13" t="s">
        <v>71</v>
      </c>
      <c r="AY160" s="234" t="s">
        <v>118</v>
      </c>
    </row>
    <row r="161" s="13" customFormat="1">
      <c r="A161" s="13"/>
      <c r="B161" s="225"/>
      <c r="C161" s="226"/>
      <c r="D161" s="220" t="s">
        <v>128</v>
      </c>
      <c r="E161" s="227" t="s">
        <v>19</v>
      </c>
      <c r="F161" s="228" t="s">
        <v>209</v>
      </c>
      <c r="G161" s="226"/>
      <c r="H161" s="227" t="s">
        <v>19</v>
      </c>
      <c r="I161" s="229"/>
      <c r="J161" s="226"/>
      <c r="K161" s="226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128</v>
      </c>
      <c r="AU161" s="234" t="s">
        <v>81</v>
      </c>
      <c r="AV161" s="13" t="s">
        <v>79</v>
      </c>
      <c r="AW161" s="13" t="s">
        <v>32</v>
      </c>
      <c r="AX161" s="13" t="s">
        <v>71</v>
      </c>
      <c r="AY161" s="234" t="s">
        <v>118</v>
      </c>
    </row>
    <row r="162" s="14" customFormat="1">
      <c r="A162" s="14"/>
      <c r="B162" s="235"/>
      <c r="C162" s="236"/>
      <c r="D162" s="220" t="s">
        <v>128</v>
      </c>
      <c r="E162" s="237" t="s">
        <v>19</v>
      </c>
      <c r="F162" s="238" t="s">
        <v>203</v>
      </c>
      <c r="G162" s="236"/>
      <c r="H162" s="239">
        <v>30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128</v>
      </c>
      <c r="AU162" s="245" t="s">
        <v>81</v>
      </c>
      <c r="AV162" s="14" t="s">
        <v>81</v>
      </c>
      <c r="AW162" s="14" t="s">
        <v>32</v>
      </c>
      <c r="AX162" s="14" t="s">
        <v>71</v>
      </c>
      <c r="AY162" s="245" t="s">
        <v>118</v>
      </c>
    </row>
    <row r="163" s="15" customFormat="1">
      <c r="A163" s="15"/>
      <c r="B163" s="246"/>
      <c r="C163" s="247"/>
      <c r="D163" s="220" t="s">
        <v>128</v>
      </c>
      <c r="E163" s="248" t="s">
        <v>19</v>
      </c>
      <c r="F163" s="249" t="s">
        <v>131</v>
      </c>
      <c r="G163" s="247"/>
      <c r="H163" s="250">
        <v>30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6" t="s">
        <v>128</v>
      </c>
      <c r="AU163" s="256" t="s">
        <v>81</v>
      </c>
      <c r="AV163" s="15" t="s">
        <v>124</v>
      </c>
      <c r="AW163" s="15" t="s">
        <v>32</v>
      </c>
      <c r="AX163" s="15" t="s">
        <v>79</v>
      </c>
      <c r="AY163" s="256" t="s">
        <v>118</v>
      </c>
    </row>
    <row r="164" s="2" customFormat="1" ht="37.8" customHeight="1">
      <c r="A164" s="41"/>
      <c r="B164" s="42"/>
      <c r="C164" s="207" t="s">
        <v>210</v>
      </c>
      <c r="D164" s="207" t="s">
        <v>120</v>
      </c>
      <c r="E164" s="208" t="s">
        <v>211</v>
      </c>
      <c r="F164" s="209" t="s">
        <v>212</v>
      </c>
      <c r="G164" s="210" t="s">
        <v>123</v>
      </c>
      <c r="H164" s="211">
        <v>2557.7600000000002</v>
      </c>
      <c r="I164" s="212"/>
      <c r="J164" s="213">
        <f>ROUND(I164*H164,2)</f>
        <v>0</v>
      </c>
      <c r="K164" s="209" t="s">
        <v>135</v>
      </c>
      <c r="L164" s="47"/>
      <c r="M164" s="214" t="s">
        <v>19</v>
      </c>
      <c r="N164" s="215" t="s">
        <v>42</v>
      </c>
      <c r="O164" s="87"/>
      <c r="P164" s="216">
        <f>O164*H164</f>
        <v>0</v>
      </c>
      <c r="Q164" s="216">
        <v>0.00014999999999999999</v>
      </c>
      <c r="R164" s="216">
        <f>Q164*H164</f>
        <v>0.38366400000000001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124</v>
      </c>
      <c r="AT164" s="218" t="s">
        <v>120</v>
      </c>
      <c r="AU164" s="218" t="s">
        <v>81</v>
      </c>
      <c r="AY164" s="20" t="s">
        <v>118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79</v>
      </c>
      <c r="BK164" s="219">
        <f>ROUND(I164*H164,2)</f>
        <v>0</v>
      </c>
      <c r="BL164" s="20" t="s">
        <v>124</v>
      </c>
      <c r="BM164" s="218" t="s">
        <v>213</v>
      </c>
    </row>
    <row r="165" s="2" customFormat="1">
      <c r="A165" s="41"/>
      <c r="B165" s="42"/>
      <c r="C165" s="43"/>
      <c r="D165" s="257" t="s">
        <v>137</v>
      </c>
      <c r="E165" s="43"/>
      <c r="F165" s="258" t="s">
        <v>214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137</v>
      </c>
      <c r="AU165" s="20" t="s">
        <v>81</v>
      </c>
    </row>
    <row r="166" s="13" customFormat="1">
      <c r="A166" s="13"/>
      <c r="B166" s="225"/>
      <c r="C166" s="226"/>
      <c r="D166" s="220" t="s">
        <v>128</v>
      </c>
      <c r="E166" s="227" t="s">
        <v>19</v>
      </c>
      <c r="F166" s="228" t="s">
        <v>200</v>
      </c>
      <c r="G166" s="226"/>
      <c r="H166" s="227" t="s">
        <v>19</v>
      </c>
      <c r="I166" s="229"/>
      <c r="J166" s="226"/>
      <c r="K166" s="226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128</v>
      </c>
      <c r="AU166" s="234" t="s">
        <v>81</v>
      </c>
      <c r="AV166" s="13" t="s">
        <v>79</v>
      </c>
      <c r="AW166" s="13" t="s">
        <v>32</v>
      </c>
      <c r="AX166" s="13" t="s">
        <v>71</v>
      </c>
      <c r="AY166" s="234" t="s">
        <v>118</v>
      </c>
    </row>
    <row r="167" s="13" customFormat="1">
      <c r="A167" s="13"/>
      <c r="B167" s="225"/>
      <c r="C167" s="226"/>
      <c r="D167" s="220" t="s">
        <v>128</v>
      </c>
      <c r="E167" s="227" t="s">
        <v>19</v>
      </c>
      <c r="F167" s="228" t="s">
        <v>215</v>
      </c>
      <c r="G167" s="226"/>
      <c r="H167" s="227" t="s">
        <v>19</v>
      </c>
      <c r="I167" s="229"/>
      <c r="J167" s="226"/>
      <c r="K167" s="226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128</v>
      </c>
      <c r="AU167" s="234" t="s">
        <v>81</v>
      </c>
      <c r="AV167" s="13" t="s">
        <v>79</v>
      </c>
      <c r="AW167" s="13" t="s">
        <v>32</v>
      </c>
      <c r="AX167" s="13" t="s">
        <v>71</v>
      </c>
      <c r="AY167" s="234" t="s">
        <v>118</v>
      </c>
    </row>
    <row r="168" s="14" customFormat="1">
      <c r="A168" s="14"/>
      <c r="B168" s="235"/>
      <c r="C168" s="236"/>
      <c r="D168" s="220" t="s">
        <v>128</v>
      </c>
      <c r="E168" s="237" t="s">
        <v>19</v>
      </c>
      <c r="F168" s="238" t="s">
        <v>216</v>
      </c>
      <c r="G168" s="236"/>
      <c r="H168" s="239">
        <v>922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128</v>
      </c>
      <c r="AU168" s="245" t="s">
        <v>81</v>
      </c>
      <c r="AV168" s="14" t="s">
        <v>81</v>
      </c>
      <c r="AW168" s="14" t="s">
        <v>32</v>
      </c>
      <c r="AX168" s="14" t="s">
        <v>71</v>
      </c>
      <c r="AY168" s="245" t="s">
        <v>118</v>
      </c>
    </row>
    <row r="169" s="13" customFormat="1">
      <c r="A169" s="13"/>
      <c r="B169" s="225"/>
      <c r="C169" s="226"/>
      <c r="D169" s="220" t="s">
        <v>128</v>
      </c>
      <c r="E169" s="227" t="s">
        <v>19</v>
      </c>
      <c r="F169" s="228" t="s">
        <v>217</v>
      </c>
      <c r="G169" s="226"/>
      <c r="H169" s="227" t="s">
        <v>19</v>
      </c>
      <c r="I169" s="229"/>
      <c r="J169" s="226"/>
      <c r="K169" s="226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128</v>
      </c>
      <c r="AU169" s="234" t="s">
        <v>81</v>
      </c>
      <c r="AV169" s="13" t="s">
        <v>79</v>
      </c>
      <c r="AW169" s="13" t="s">
        <v>32</v>
      </c>
      <c r="AX169" s="13" t="s">
        <v>71</v>
      </c>
      <c r="AY169" s="234" t="s">
        <v>118</v>
      </c>
    </row>
    <row r="170" s="14" customFormat="1">
      <c r="A170" s="14"/>
      <c r="B170" s="235"/>
      <c r="C170" s="236"/>
      <c r="D170" s="220" t="s">
        <v>128</v>
      </c>
      <c r="E170" s="237" t="s">
        <v>19</v>
      </c>
      <c r="F170" s="238" t="s">
        <v>218</v>
      </c>
      <c r="G170" s="236"/>
      <c r="H170" s="239">
        <v>896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128</v>
      </c>
      <c r="AU170" s="245" t="s">
        <v>81</v>
      </c>
      <c r="AV170" s="14" t="s">
        <v>81</v>
      </c>
      <c r="AW170" s="14" t="s">
        <v>32</v>
      </c>
      <c r="AX170" s="14" t="s">
        <v>71</v>
      </c>
      <c r="AY170" s="245" t="s">
        <v>118</v>
      </c>
    </row>
    <row r="171" s="13" customFormat="1">
      <c r="A171" s="13"/>
      <c r="B171" s="225"/>
      <c r="C171" s="226"/>
      <c r="D171" s="220" t="s">
        <v>128</v>
      </c>
      <c r="E171" s="227" t="s">
        <v>19</v>
      </c>
      <c r="F171" s="228" t="s">
        <v>219</v>
      </c>
      <c r="G171" s="226"/>
      <c r="H171" s="227" t="s">
        <v>19</v>
      </c>
      <c r="I171" s="229"/>
      <c r="J171" s="226"/>
      <c r="K171" s="226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128</v>
      </c>
      <c r="AU171" s="234" t="s">
        <v>81</v>
      </c>
      <c r="AV171" s="13" t="s">
        <v>79</v>
      </c>
      <c r="AW171" s="13" t="s">
        <v>32</v>
      </c>
      <c r="AX171" s="13" t="s">
        <v>71</v>
      </c>
      <c r="AY171" s="234" t="s">
        <v>118</v>
      </c>
    </row>
    <row r="172" s="14" customFormat="1">
      <c r="A172" s="14"/>
      <c r="B172" s="235"/>
      <c r="C172" s="236"/>
      <c r="D172" s="220" t="s">
        <v>128</v>
      </c>
      <c r="E172" s="237" t="s">
        <v>19</v>
      </c>
      <c r="F172" s="238" t="s">
        <v>220</v>
      </c>
      <c r="G172" s="236"/>
      <c r="H172" s="239">
        <v>384.39999999999998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128</v>
      </c>
      <c r="AU172" s="245" t="s">
        <v>81</v>
      </c>
      <c r="AV172" s="14" t="s">
        <v>81</v>
      </c>
      <c r="AW172" s="14" t="s">
        <v>32</v>
      </c>
      <c r="AX172" s="14" t="s">
        <v>71</v>
      </c>
      <c r="AY172" s="245" t="s">
        <v>118</v>
      </c>
    </row>
    <row r="173" s="14" customFormat="1">
      <c r="A173" s="14"/>
      <c r="B173" s="235"/>
      <c r="C173" s="236"/>
      <c r="D173" s="220" t="s">
        <v>128</v>
      </c>
      <c r="E173" s="237" t="s">
        <v>19</v>
      </c>
      <c r="F173" s="238" t="s">
        <v>221</v>
      </c>
      <c r="G173" s="236"/>
      <c r="H173" s="239">
        <v>355.36000000000001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128</v>
      </c>
      <c r="AU173" s="245" t="s">
        <v>81</v>
      </c>
      <c r="AV173" s="14" t="s">
        <v>81</v>
      </c>
      <c r="AW173" s="14" t="s">
        <v>32</v>
      </c>
      <c r="AX173" s="14" t="s">
        <v>71</v>
      </c>
      <c r="AY173" s="245" t="s">
        <v>118</v>
      </c>
    </row>
    <row r="174" s="15" customFormat="1">
      <c r="A174" s="15"/>
      <c r="B174" s="246"/>
      <c r="C174" s="247"/>
      <c r="D174" s="220" t="s">
        <v>128</v>
      </c>
      <c r="E174" s="248" t="s">
        <v>19</v>
      </c>
      <c r="F174" s="249" t="s">
        <v>131</v>
      </c>
      <c r="G174" s="247"/>
      <c r="H174" s="250">
        <v>2557.7600000000002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6" t="s">
        <v>128</v>
      </c>
      <c r="AU174" s="256" t="s">
        <v>81</v>
      </c>
      <c r="AV174" s="15" t="s">
        <v>124</v>
      </c>
      <c r="AW174" s="15" t="s">
        <v>32</v>
      </c>
      <c r="AX174" s="15" t="s">
        <v>79</v>
      </c>
      <c r="AY174" s="256" t="s">
        <v>118</v>
      </c>
    </row>
    <row r="175" s="2" customFormat="1" ht="37.8" customHeight="1">
      <c r="A175" s="41"/>
      <c r="B175" s="42"/>
      <c r="C175" s="207" t="s">
        <v>222</v>
      </c>
      <c r="D175" s="207" t="s">
        <v>120</v>
      </c>
      <c r="E175" s="208" t="s">
        <v>223</v>
      </c>
      <c r="F175" s="209" t="s">
        <v>224</v>
      </c>
      <c r="G175" s="210" t="s">
        <v>123</v>
      </c>
      <c r="H175" s="211">
        <v>508.58499999999998</v>
      </c>
      <c r="I175" s="212"/>
      <c r="J175" s="213">
        <f>ROUND(I175*H175,2)</f>
        <v>0</v>
      </c>
      <c r="K175" s="209" t="s">
        <v>135</v>
      </c>
      <c r="L175" s="47"/>
      <c r="M175" s="214" t="s">
        <v>19</v>
      </c>
      <c r="N175" s="215" t="s">
        <v>42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124</v>
      </c>
      <c r="AT175" s="218" t="s">
        <v>120</v>
      </c>
      <c r="AU175" s="218" t="s">
        <v>81</v>
      </c>
      <c r="AY175" s="20" t="s">
        <v>118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79</v>
      </c>
      <c r="BK175" s="219">
        <f>ROUND(I175*H175,2)</f>
        <v>0</v>
      </c>
      <c r="BL175" s="20" t="s">
        <v>124</v>
      </c>
      <c r="BM175" s="218" t="s">
        <v>225</v>
      </c>
    </row>
    <row r="176" s="2" customFormat="1">
      <c r="A176" s="41"/>
      <c r="B176" s="42"/>
      <c r="C176" s="43"/>
      <c r="D176" s="257" t="s">
        <v>137</v>
      </c>
      <c r="E176" s="43"/>
      <c r="F176" s="258" t="s">
        <v>226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137</v>
      </c>
      <c r="AU176" s="20" t="s">
        <v>81</v>
      </c>
    </row>
    <row r="177" s="13" customFormat="1">
      <c r="A177" s="13"/>
      <c r="B177" s="225"/>
      <c r="C177" s="226"/>
      <c r="D177" s="220" t="s">
        <v>128</v>
      </c>
      <c r="E177" s="227" t="s">
        <v>19</v>
      </c>
      <c r="F177" s="228" t="s">
        <v>200</v>
      </c>
      <c r="G177" s="226"/>
      <c r="H177" s="227" t="s">
        <v>19</v>
      </c>
      <c r="I177" s="229"/>
      <c r="J177" s="226"/>
      <c r="K177" s="226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128</v>
      </c>
      <c r="AU177" s="234" t="s">
        <v>81</v>
      </c>
      <c r="AV177" s="13" t="s">
        <v>79</v>
      </c>
      <c r="AW177" s="13" t="s">
        <v>32</v>
      </c>
      <c r="AX177" s="13" t="s">
        <v>71</v>
      </c>
      <c r="AY177" s="234" t="s">
        <v>118</v>
      </c>
    </row>
    <row r="178" s="13" customFormat="1">
      <c r="A178" s="13"/>
      <c r="B178" s="225"/>
      <c r="C178" s="226"/>
      <c r="D178" s="220" t="s">
        <v>128</v>
      </c>
      <c r="E178" s="227" t="s">
        <v>19</v>
      </c>
      <c r="F178" s="228" t="s">
        <v>219</v>
      </c>
      <c r="G178" s="226"/>
      <c r="H178" s="227" t="s">
        <v>19</v>
      </c>
      <c r="I178" s="229"/>
      <c r="J178" s="226"/>
      <c r="K178" s="226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128</v>
      </c>
      <c r="AU178" s="234" t="s">
        <v>81</v>
      </c>
      <c r="AV178" s="13" t="s">
        <v>79</v>
      </c>
      <c r="AW178" s="13" t="s">
        <v>32</v>
      </c>
      <c r="AX178" s="13" t="s">
        <v>71</v>
      </c>
      <c r="AY178" s="234" t="s">
        <v>118</v>
      </c>
    </row>
    <row r="179" s="14" customFormat="1">
      <c r="A179" s="14"/>
      <c r="B179" s="235"/>
      <c r="C179" s="236"/>
      <c r="D179" s="220" t="s">
        <v>128</v>
      </c>
      <c r="E179" s="237" t="s">
        <v>19</v>
      </c>
      <c r="F179" s="238" t="s">
        <v>227</v>
      </c>
      <c r="G179" s="236"/>
      <c r="H179" s="239">
        <v>264.27499999999998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128</v>
      </c>
      <c r="AU179" s="245" t="s">
        <v>81</v>
      </c>
      <c r="AV179" s="14" t="s">
        <v>81</v>
      </c>
      <c r="AW179" s="14" t="s">
        <v>32</v>
      </c>
      <c r="AX179" s="14" t="s">
        <v>71</v>
      </c>
      <c r="AY179" s="245" t="s">
        <v>118</v>
      </c>
    </row>
    <row r="180" s="14" customFormat="1">
      <c r="A180" s="14"/>
      <c r="B180" s="235"/>
      <c r="C180" s="236"/>
      <c r="D180" s="220" t="s">
        <v>128</v>
      </c>
      <c r="E180" s="237" t="s">
        <v>19</v>
      </c>
      <c r="F180" s="238" t="s">
        <v>228</v>
      </c>
      <c r="G180" s="236"/>
      <c r="H180" s="239">
        <v>244.31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128</v>
      </c>
      <c r="AU180" s="245" t="s">
        <v>81</v>
      </c>
      <c r="AV180" s="14" t="s">
        <v>81</v>
      </c>
      <c r="AW180" s="14" t="s">
        <v>32</v>
      </c>
      <c r="AX180" s="14" t="s">
        <v>71</v>
      </c>
      <c r="AY180" s="245" t="s">
        <v>118</v>
      </c>
    </row>
    <row r="181" s="15" customFormat="1">
      <c r="A181" s="15"/>
      <c r="B181" s="246"/>
      <c r="C181" s="247"/>
      <c r="D181" s="220" t="s">
        <v>128</v>
      </c>
      <c r="E181" s="248" t="s">
        <v>19</v>
      </c>
      <c r="F181" s="249" t="s">
        <v>131</v>
      </c>
      <c r="G181" s="247"/>
      <c r="H181" s="250">
        <v>508.58499999999998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6" t="s">
        <v>128</v>
      </c>
      <c r="AU181" s="256" t="s">
        <v>81</v>
      </c>
      <c r="AV181" s="15" t="s">
        <v>124</v>
      </c>
      <c r="AW181" s="15" t="s">
        <v>32</v>
      </c>
      <c r="AX181" s="15" t="s">
        <v>79</v>
      </c>
      <c r="AY181" s="256" t="s">
        <v>118</v>
      </c>
    </row>
    <row r="182" s="2" customFormat="1" ht="37.8" customHeight="1">
      <c r="A182" s="41"/>
      <c r="B182" s="42"/>
      <c r="C182" s="207" t="s">
        <v>229</v>
      </c>
      <c r="D182" s="207" t="s">
        <v>120</v>
      </c>
      <c r="E182" s="208" t="s">
        <v>230</v>
      </c>
      <c r="F182" s="209" t="s">
        <v>231</v>
      </c>
      <c r="G182" s="210" t="s">
        <v>123</v>
      </c>
      <c r="H182" s="211">
        <v>1818</v>
      </c>
      <c r="I182" s="212"/>
      <c r="J182" s="213">
        <f>ROUND(I182*H182,2)</f>
        <v>0</v>
      </c>
      <c r="K182" s="209" t="s">
        <v>135</v>
      </c>
      <c r="L182" s="47"/>
      <c r="M182" s="214" t="s">
        <v>19</v>
      </c>
      <c r="N182" s="215" t="s">
        <v>42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124</v>
      </c>
      <c r="AT182" s="218" t="s">
        <v>120</v>
      </c>
      <c r="AU182" s="218" t="s">
        <v>81</v>
      </c>
      <c r="AY182" s="20" t="s">
        <v>118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79</v>
      </c>
      <c r="BK182" s="219">
        <f>ROUND(I182*H182,2)</f>
        <v>0</v>
      </c>
      <c r="BL182" s="20" t="s">
        <v>124</v>
      </c>
      <c r="BM182" s="218" t="s">
        <v>232</v>
      </c>
    </row>
    <row r="183" s="2" customFormat="1">
      <c r="A183" s="41"/>
      <c r="B183" s="42"/>
      <c r="C183" s="43"/>
      <c r="D183" s="257" t="s">
        <v>137</v>
      </c>
      <c r="E183" s="43"/>
      <c r="F183" s="258" t="s">
        <v>233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137</v>
      </c>
      <c r="AU183" s="20" t="s">
        <v>81</v>
      </c>
    </row>
    <row r="184" s="13" customFormat="1">
      <c r="A184" s="13"/>
      <c r="B184" s="225"/>
      <c r="C184" s="226"/>
      <c r="D184" s="220" t="s">
        <v>128</v>
      </c>
      <c r="E184" s="227" t="s">
        <v>19</v>
      </c>
      <c r="F184" s="228" t="s">
        <v>200</v>
      </c>
      <c r="G184" s="226"/>
      <c r="H184" s="227" t="s">
        <v>19</v>
      </c>
      <c r="I184" s="229"/>
      <c r="J184" s="226"/>
      <c r="K184" s="226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128</v>
      </c>
      <c r="AU184" s="234" t="s">
        <v>81</v>
      </c>
      <c r="AV184" s="13" t="s">
        <v>79</v>
      </c>
      <c r="AW184" s="13" t="s">
        <v>32</v>
      </c>
      <c r="AX184" s="13" t="s">
        <v>71</v>
      </c>
      <c r="AY184" s="234" t="s">
        <v>118</v>
      </c>
    </row>
    <row r="185" s="13" customFormat="1">
      <c r="A185" s="13"/>
      <c r="B185" s="225"/>
      <c r="C185" s="226"/>
      <c r="D185" s="220" t="s">
        <v>128</v>
      </c>
      <c r="E185" s="227" t="s">
        <v>19</v>
      </c>
      <c r="F185" s="228" t="s">
        <v>215</v>
      </c>
      <c r="G185" s="226"/>
      <c r="H185" s="227" t="s">
        <v>19</v>
      </c>
      <c r="I185" s="229"/>
      <c r="J185" s="226"/>
      <c r="K185" s="226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128</v>
      </c>
      <c r="AU185" s="234" t="s">
        <v>81</v>
      </c>
      <c r="AV185" s="13" t="s">
        <v>79</v>
      </c>
      <c r="AW185" s="13" t="s">
        <v>32</v>
      </c>
      <c r="AX185" s="13" t="s">
        <v>71</v>
      </c>
      <c r="AY185" s="234" t="s">
        <v>118</v>
      </c>
    </row>
    <row r="186" s="14" customFormat="1">
      <c r="A186" s="14"/>
      <c r="B186" s="235"/>
      <c r="C186" s="236"/>
      <c r="D186" s="220" t="s">
        <v>128</v>
      </c>
      <c r="E186" s="237" t="s">
        <v>19</v>
      </c>
      <c r="F186" s="238" t="s">
        <v>216</v>
      </c>
      <c r="G186" s="236"/>
      <c r="H186" s="239">
        <v>922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128</v>
      </c>
      <c r="AU186" s="245" t="s">
        <v>81</v>
      </c>
      <c r="AV186" s="14" t="s">
        <v>81</v>
      </c>
      <c r="AW186" s="14" t="s">
        <v>32</v>
      </c>
      <c r="AX186" s="14" t="s">
        <v>71</v>
      </c>
      <c r="AY186" s="245" t="s">
        <v>118</v>
      </c>
    </row>
    <row r="187" s="13" customFormat="1">
      <c r="A187" s="13"/>
      <c r="B187" s="225"/>
      <c r="C187" s="226"/>
      <c r="D187" s="220" t="s">
        <v>128</v>
      </c>
      <c r="E187" s="227" t="s">
        <v>19</v>
      </c>
      <c r="F187" s="228" t="s">
        <v>217</v>
      </c>
      <c r="G187" s="226"/>
      <c r="H187" s="227" t="s">
        <v>19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128</v>
      </c>
      <c r="AU187" s="234" t="s">
        <v>81</v>
      </c>
      <c r="AV187" s="13" t="s">
        <v>79</v>
      </c>
      <c r="AW187" s="13" t="s">
        <v>32</v>
      </c>
      <c r="AX187" s="13" t="s">
        <v>71</v>
      </c>
      <c r="AY187" s="234" t="s">
        <v>118</v>
      </c>
    </row>
    <row r="188" s="14" customFormat="1">
      <c r="A188" s="14"/>
      <c r="B188" s="235"/>
      <c r="C188" s="236"/>
      <c r="D188" s="220" t="s">
        <v>128</v>
      </c>
      <c r="E188" s="237" t="s">
        <v>19</v>
      </c>
      <c r="F188" s="238" t="s">
        <v>218</v>
      </c>
      <c r="G188" s="236"/>
      <c r="H188" s="239">
        <v>896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128</v>
      </c>
      <c r="AU188" s="245" t="s">
        <v>81</v>
      </c>
      <c r="AV188" s="14" t="s">
        <v>81</v>
      </c>
      <c r="AW188" s="14" t="s">
        <v>32</v>
      </c>
      <c r="AX188" s="14" t="s">
        <v>71</v>
      </c>
      <c r="AY188" s="245" t="s">
        <v>118</v>
      </c>
    </row>
    <row r="189" s="15" customFormat="1">
      <c r="A189" s="15"/>
      <c r="B189" s="246"/>
      <c r="C189" s="247"/>
      <c r="D189" s="220" t="s">
        <v>128</v>
      </c>
      <c r="E189" s="248" t="s">
        <v>19</v>
      </c>
      <c r="F189" s="249" t="s">
        <v>131</v>
      </c>
      <c r="G189" s="247"/>
      <c r="H189" s="250">
        <v>1818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6" t="s">
        <v>128</v>
      </c>
      <c r="AU189" s="256" t="s">
        <v>81</v>
      </c>
      <c r="AV189" s="15" t="s">
        <v>124</v>
      </c>
      <c r="AW189" s="15" t="s">
        <v>32</v>
      </c>
      <c r="AX189" s="15" t="s">
        <v>79</v>
      </c>
      <c r="AY189" s="256" t="s">
        <v>118</v>
      </c>
    </row>
    <row r="190" s="2" customFormat="1" ht="16.5" customHeight="1">
      <c r="A190" s="41"/>
      <c r="B190" s="42"/>
      <c r="C190" s="259" t="s">
        <v>234</v>
      </c>
      <c r="D190" s="259" t="s">
        <v>235</v>
      </c>
      <c r="E190" s="260" t="s">
        <v>236</v>
      </c>
      <c r="F190" s="261" t="s">
        <v>237</v>
      </c>
      <c r="G190" s="262" t="s">
        <v>238</v>
      </c>
      <c r="H190" s="263">
        <v>74.882999999999996</v>
      </c>
      <c r="I190" s="264"/>
      <c r="J190" s="265">
        <f>ROUND(I190*H190,2)</f>
        <v>0</v>
      </c>
      <c r="K190" s="261" t="s">
        <v>19</v>
      </c>
      <c r="L190" s="266"/>
      <c r="M190" s="267" t="s">
        <v>19</v>
      </c>
      <c r="N190" s="268" t="s">
        <v>42</v>
      </c>
      <c r="O190" s="87"/>
      <c r="P190" s="216">
        <f>O190*H190</f>
        <v>0</v>
      </c>
      <c r="Q190" s="216">
        <v>1</v>
      </c>
      <c r="R190" s="216">
        <f>Q190*H190</f>
        <v>74.882999999999996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187</v>
      </c>
      <c r="AT190" s="218" t="s">
        <v>235</v>
      </c>
      <c r="AU190" s="218" t="s">
        <v>81</v>
      </c>
      <c r="AY190" s="20" t="s">
        <v>118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79</v>
      </c>
      <c r="BK190" s="219">
        <f>ROUND(I190*H190,2)</f>
        <v>0</v>
      </c>
      <c r="BL190" s="20" t="s">
        <v>124</v>
      </c>
      <c r="BM190" s="218" t="s">
        <v>239</v>
      </c>
    </row>
    <row r="191" s="2" customFormat="1">
      <c r="A191" s="41"/>
      <c r="B191" s="42"/>
      <c r="C191" s="43"/>
      <c r="D191" s="220" t="s">
        <v>126</v>
      </c>
      <c r="E191" s="43"/>
      <c r="F191" s="221" t="s">
        <v>240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126</v>
      </c>
      <c r="AU191" s="20" t="s">
        <v>81</v>
      </c>
    </row>
    <row r="192" s="13" customFormat="1">
      <c r="A192" s="13"/>
      <c r="B192" s="225"/>
      <c r="C192" s="226"/>
      <c r="D192" s="220" t="s">
        <v>128</v>
      </c>
      <c r="E192" s="227" t="s">
        <v>19</v>
      </c>
      <c r="F192" s="228" t="s">
        <v>241</v>
      </c>
      <c r="G192" s="226"/>
      <c r="H192" s="227" t="s">
        <v>19</v>
      </c>
      <c r="I192" s="229"/>
      <c r="J192" s="226"/>
      <c r="K192" s="226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128</v>
      </c>
      <c r="AU192" s="234" t="s">
        <v>81</v>
      </c>
      <c r="AV192" s="13" t="s">
        <v>79</v>
      </c>
      <c r="AW192" s="13" t="s">
        <v>32</v>
      </c>
      <c r="AX192" s="13" t="s">
        <v>71</v>
      </c>
      <c r="AY192" s="234" t="s">
        <v>118</v>
      </c>
    </row>
    <row r="193" s="13" customFormat="1">
      <c r="A193" s="13"/>
      <c r="B193" s="225"/>
      <c r="C193" s="226"/>
      <c r="D193" s="220" t="s">
        <v>128</v>
      </c>
      <c r="E193" s="227" t="s">
        <v>19</v>
      </c>
      <c r="F193" s="228" t="s">
        <v>242</v>
      </c>
      <c r="G193" s="226"/>
      <c r="H193" s="227" t="s">
        <v>19</v>
      </c>
      <c r="I193" s="229"/>
      <c r="J193" s="226"/>
      <c r="K193" s="226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128</v>
      </c>
      <c r="AU193" s="234" t="s">
        <v>81</v>
      </c>
      <c r="AV193" s="13" t="s">
        <v>79</v>
      </c>
      <c r="AW193" s="13" t="s">
        <v>32</v>
      </c>
      <c r="AX193" s="13" t="s">
        <v>71</v>
      </c>
      <c r="AY193" s="234" t="s">
        <v>118</v>
      </c>
    </row>
    <row r="194" s="13" customFormat="1">
      <c r="A194" s="13"/>
      <c r="B194" s="225"/>
      <c r="C194" s="226"/>
      <c r="D194" s="220" t="s">
        <v>128</v>
      </c>
      <c r="E194" s="227" t="s">
        <v>19</v>
      </c>
      <c r="F194" s="228" t="s">
        <v>243</v>
      </c>
      <c r="G194" s="226"/>
      <c r="H194" s="227" t="s">
        <v>19</v>
      </c>
      <c r="I194" s="229"/>
      <c r="J194" s="226"/>
      <c r="K194" s="226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128</v>
      </c>
      <c r="AU194" s="234" t="s">
        <v>81</v>
      </c>
      <c r="AV194" s="13" t="s">
        <v>79</v>
      </c>
      <c r="AW194" s="13" t="s">
        <v>32</v>
      </c>
      <c r="AX194" s="13" t="s">
        <v>71</v>
      </c>
      <c r="AY194" s="234" t="s">
        <v>118</v>
      </c>
    </row>
    <row r="195" s="14" customFormat="1">
      <c r="A195" s="14"/>
      <c r="B195" s="235"/>
      <c r="C195" s="236"/>
      <c r="D195" s="220" t="s">
        <v>128</v>
      </c>
      <c r="E195" s="237" t="s">
        <v>19</v>
      </c>
      <c r="F195" s="238" t="s">
        <v>244</v>
      </c>
      <c r="G195" s="236"/>
      <c r="H195" s="239">
        <v>74.882999999999996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128</v>
      </c>
      <c r="AU195" s="245" t="s">
        <v>81</v>
      </c>
      <c r="AV195" s="14" t="s">
        <v>81</v>
      </c>
      <c r="AW195" s="14" t="s">
        <v>32</v>
      </c>
      <c r="AX195" s="14" t="s">
        <v>71</v>
      </c>
      <c r="AY195" s="245" t="s">
        <v>118</v>
      </c>
    </row>
    <row r="196" s="15" customFormat="1">
      <c r="A196" s="15"/>
      <c r="B196" s="246"/>
      <c r="C196" s="247"/>
      <c r="D196" s="220" t="s">
        <v>128</v>
      </c>
      <c r="E196" s="248" t="s">
        <v>19</v>
      </c>
      <c r="F196" s="249" t="s">
        <v>131</v>
      </c>
      <c r="G196" s="247"/>
      <c r="H196" s="250">
        <v>74.882999999999996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6" t="s">
        <v>128</v>
      </c>
      <c r="AU196" s="256" t="s">
        <v>81</v>
      </c>
      <c r="AV196" s="15" t="s">
        <v>124</v>
      </c>
      <c r="AW196" s="15" t="s">
        <v>32</v>
      </c>
      <c r="AX196" s="15" t="s">
        <v>79</v>
      </c>
      <c r="AY196" s="256" t="s">
        <v>118</v>
      </c>
    </row>
    <row r="197" s="2" customFormat="1" ht="16.5" customHeight="1">
      <c r="A197" s="41"/>
      <c r="B197" s="42"/>
      <c r="C197" s="259" t="s">
        <v>8</v>
      </c>
      <c r="D197" s="259" t="s">
        <v>235</v>
      </c>
      <c r="E197" s="260" t="s">
        <v>245</v>
      </c>
      <c r="F197" s="261" t="s">
        <v>246</v>
      </c>
      <c r="G197" s="262" t="s">
        <v>238</v>
      </c>
      <c r="H197" s="263">
        <v>34.399000000000001</v>
      </c>
      <c r="I197" s="264"/>
      <c r="J197" s="265">
        <f>ROUND(I197*H197,2)</f>
        <v>0</v>
      </c>
      <c r="K197" s="261" t="s">
        <v>19</v>
      </c>
      <c r="L197" s="266"/>
      <c r="M197" s="267" t="s">
        <v>19</v>
      </c>
      <c r="N197" s="268" t="s">
        <v>42</v>
      </c>
      <c r="O197" s="87"/>
      <c r="P197" s="216">
        <f>O197*H197</f>
        <v>0</v>
      </c>
      <c r="Q197" s="216">
        <v>1</v>
      </c>
      <c r="R197" s="216">
        <f>Q197*H197</f>
        <v>34.399000000000001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187</v>
      </c>
      <c r="AT197" s="218" t="s">
        <v>235</v>
      </c>
      <c r="AU197" s="218" t="s">
        <v>81</v>
      </c>
      <c r="AY197" s="20" t="s">
        <v>118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79</v>
      </c>
      <c r="BK197" s="219">
        <f>ROUND(I197*H197,2)</f>
        <v>0</v>
      </c>
      <c r="BL197" s="20" t="s">
        <v>124</v>
      </c>
      <c r="BM197" s="218" t="s">
        <v>247</v>
      </c>
    </row>
    <row r="198" s="2" customFormat="1">
      <c r="A198" s="41"/>
      <c r="B198" s="42"/>
      <c r="C198" s="43"/>
      <c r="D198" s="220" t="s">
        <v>126</v>
      </c>
      <c r="E198" s="43"/>
      <c r="F198" s="221" t="s">
        <v>248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126</v>
      </c>
      <c r="AU198" s="20" t="s">
        <v>81</v>
      </c>
    </row>
    <row r="199" s="13" customFormat="1">
      <c r="A199" s="13"/>
      <c r="B199" s="225"/>
      <c r="C199" s="226"/>
      <c r="D199" s="220" t="s">
        <v>128</v>
      </c>
      <c r="E199" s="227" t="s">
        <v>19</v>
      </c>
      <c r="F199" s="228" t="s">
        <v>241</v>
      </c>
      <c r="G199" s="226"/>
      <c r="H199" s="227" t="s">
        <v>19</v>
      </c>
      <c r="I199" s="229"/>
      <c r="J199" s="226"/>
      <c r="K199" s="226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128</v>
      </c>
      <c r="AU199" s="234" t="s">
        <v>81</v>
      </c>
      <c r="AV199" s="13" t="s">
        <v>79</v>
      </c>
      <c r="AW199" s="13" t="s">
        <v>32</v>
      </c>
      <c r="AX199" s="13" t="s">
        <v>71</v>
      </c>
      <c r="AY199" s="234" t="s">
        <v>118</v>
      </c>
    </row>
    <row r="200" s="13" customFormat="1">
      <c r="A200" s="13"/>
      <c r="B200" s="225"/>
      <c r="C200" s="226"/>
      <c r="D200" s="220" t="s">
        <v>128</v>
      </c>
      <c r="E200" s="227" t="s">
        <v>19</v>
      </c>
      <c r="F200" s="228" t="s">
        <v>242</v>
      </c>
      <c r="G200" s="226"/>
      <c r="H200" s="227" t="s">
        <v>19</v>
      </c>
      <c r="I200" s="229"/>
      <c r="J200" s="226"/>
      <c r="K200" s="226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128</v>
      </c>
      <c r="AU200" s="234" t="s">
        <v>81</v>
      </c>
      <c r="AV200" s="13" t="s">
        <v>79</v>
      </c>
      <c r="AW200" s="13" t="s">
        <v>32</v>
      </c>
      <c r="AX200" s="13" t="s">
        <v>71</v>
      </c>
      <c r="AY200" s="234" t="s">
        <v>118</v>
      </c>
    </row>
    <row r="201" s="13" customFormat="1">
      <c r="A201" s="13"/>
      <c r="B201" s="225"/>
      <c r="C201" s="226"/>
      <c r="D201" s="220" t="s">
        <v>128</v>
      </c>
      <c r="E201" s="227" t="s">
        <v>19</v>
      </c>
      <c r="F201" s="228" t="s">
        <v>249</v>
      </c>
      <c r="G201" s="226"/>
      <c r="H201" s="227" t="s">
        <v>19</v>
      </c>
      <c r="I201" s="229"/>
      <c r="J201" s="226"/>
      <c r="K201" s="226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128</v>
      </c>
      <c r="AU201" s="234" t="s">
        <v>81</v>
      </c>
      <c r="AV201" s="13" t="s">
        <v>79</v>
      </c>
      <c r="AW201" s="13" t="s">
        <v>32</v>
      </c>
      <c r="AX201" s="13" t="s">
        <v>71</v>
      </c>
      <c r="AY201" s="234" t="s">
        <v>118</v>
      </c>
    </row>
    <row r="202" s="14" customFormat="1">
      <c r="A202" s="14"/>
      <c r="B202" s="235"/>
      <c r="C202" s="236"/>
      <c r="D202" s="220" t="s">
        <v>128</v>
      </c>
      <c r="E202" s="237" t="s">
        <v>19</v>
      </c>
      <c r="F202" s="238" t="s">
        <v>250</v>
      </c>
      <c r="G202" s="236"/>
      <c r="H202" s="239">
        <v>34.399000000000001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128</v>
      </c>
      <c r="AU202" s="245" t="s">
        <v>81</v>
      </c>
      <c r="AV202" s="14" t="s">
        <v>81</v>
      </c>
      <c r="AW202" s="14" t="s">
        <v>32</v>
      </c>
      <c r="AX202" s="14" t="s">
        <v>71</v>
      </c>
      <c r="AY202" s="245" t="s">
        <v>118</v>
      </c>
    </row>
    <row r="203" s="15" customFormat="1">
      <c r="A203" s="15"/>
      <c r="B203" s="246"/>
      <c r="C203" s="247"/>
      <c r="D203" s="220" t="s">
        <v>128</v>
      </c>
      <c r="E203" s="248" t="s">
        <v>19</v>
      </c>
      <c r="F203" s="249" t="s">
        <v>131</v>
      </c>
      <c r="G203" s="247"/>
      <c r="H203" s="250">
        <v>34.399000000000001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6" t="s">
        <v>128</v>
      </c>
      <c r="AU203" s="256" t="s">
        <v>81</v>
      </c>
      <c r="AV203" s="15" t="s">
        <v>124</v>
      </c>
      <c r="AW203" s="15" t="s">
        <v>32</v>
      </c>
      <c r="AX203" s="15" t="s">
        <v>79</v>
      </c>
      <c r="AY203" s="256" t="s">
        <v>118</v>
      </c>
    </row>
    <row r="204" s="2" customFormat="1" ht="37.8" customHeight="1">
      <c r="A204" s="41"/>
      <c r="B204" s="42"/>
      <c r="C204" s="207" t="s">
        <v>251</v>
      </c>
      <c r="D204" s="207" t="s">
        <v>120</v>
      </c>
      <c r="E204" s="208" t="s">
        <v>252</v>
      </c>
      <c r="F204" s="209" t="s">
        <v>253</v>
      </c>
      <c r="G204" s="210" t="s">
        <v>123</v>
      </c>
      <c r="H204" s="211">
        <v>508.58499999999998</v>
      </c>
      <c r="I204" s="212"/>
      <c r="J204" s="213">
        <f>ROUND(I204*H204,2)</f>
        <v>0</v>
      </c>
      <c r="K204" s="209" t="s">
        <v>135</v>
      </c>
      <c r="L204" s="47"/>
      <c r="M204" s="214" t="s">
        <v>19</v>
      </c>
      <c r="N204" s="215" t="s">
        <v>42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124</v>
      </c>
      <c r="AT204" s="218" t="s">
        <v>120</v>
      </c>
      <c r="AU204" s="218" t="s">
        <v>81</v>
      </c>
      <c r="AY204" s="20" t="s">
        <v>118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79</v>
      </c>
      <c r="BK204" s="219">
        <f>ROUND(I204*H204,2)</f>
        <v>0</v>
      </c>
      <c r="BL204" s="20" t="s">
        <v>124</v>
      </c>
      <c r="BM204" s="218" t="s">
        <v>254</v>
      </c>
    </row>
    <row r="205" s="2" customFormat="1">
      <c r="A205" s="41"/>
      <c r="B205" s="42"/>
      <c r="C205" s="43"/>
      <c r="D205" s="257" t="s">
        <v>137</v>
      </c>
      <c r="E205" s="43"/>
      <c r="F205" s="258" t="s">
        <v>255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137</v>
      </c>
      <c r="AU205" s="20" t="s">
        <v>81</v>
      </c>
    </row>
    <row r="206" s="13" customFormat="1">
      <c r="A206" s="13"/>
      <c r="B206" s="225"/>
      <c r="C206" s="226"/>
      <c r="D206" s="220" t="s">
        <v>128</v>
      </c>
      <c r="E206" s="227" t="s">
        <v>19</v>
      </c>
      <c r="F206" s="228" t="s">
        <v>200</v>
      </c>
      <c r="G206" s="226"/>
      <c r="H206" s="227" t="s">
        <v>19</v>
      </c>
      <c r="I206" s="229"/>
      <c r="J206" s="226"/>
      <c r="K206" s="226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128</v>
      </c>
      <c r="AU206" s="234" t="s">
        <v>81</v>
      </c>
      <c r="AV206" s="13" t="s">
        <v>79</v>
      </c>
      <c r="AW206" s="13" t="s">
        <v>32</v>
      </c>
      <c r="AX206" s="13" t="s">
        <v>71</v>
      </c>
      <c r="AY206" s="234" t="s">
        <v>118</v>
      </c>
    </row>
    <row r="207" s="13" customFormat="1">
      <c r="A207" s="13"/>
      <c r="B207" s="225"/>
      <c r="C207" s="226"/>
      <c r="D207" s="220" t="s">
        <v>128</v>
      </c>
      <c r="E207" s="227" t="s">
        <v>19</v>
      </c>
      <c r="F207" s="228" t="s">
        <v>219</v>
      </c>
      <c r="G207" s="226"/>
      <c r="H207" s="227" t="s">
        <v>19</v>
      </c>
      <c r="I207" s="229"/>
      <c r="J207" s="226"/>
      <c r="K207" s="226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128</v>
      </c>
      <c r="AU207" s="234" t="s">
        <v>81</v>
      </c>
      <c r="AV207" s="13" t="s">
        <v>79</v>
      </c>
      <c r="AW207" s="13" t="s">
        <v>32</v>
      </c>
      <c r="AX207" s="13" t="s">
        <v>71</v>
      </c>
      <c r="AY207" s="234" t="s">
        <v>118</v>
      </c>
    </row>
    <row r="208" s="14" customFormat="1">
      <c r="A208" s="14"/>
      <c r="B208" s="235"/>
      <c r="C208" s="236"/>
      <c r="D208" s="220" t="s">
        <v>128</v>
      </c>
      <c r="E208" s="237" t="s">
        <v>19</v>
      </c>
      <c r="F208" s="238" t="s">
        <v>227</v>
      </c>
      <c r="G208" s="236"/>
      <c r="H208" s="239">
        <v>264.27499999999998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128</v>
      </c>
      <c r="AU208" s="245" t="s">
        <v>81</v>
      </c>
      <c r="AV208" s="14" t="s">
        <v>81</v>
      </c>
      <c r="AW208" s="14" t="s">
        <v>32</v>
      </c>
      <c r="AX208" s="14" t="s">
        <v>71</v>
      </c>
      <c r="AY208" s="245" t="s">
        <v>118</v>
      </c>
    </row>
    <row r="209" s="14" customFormat="1">
      <c r="A209" s="14"/>
      <c r="B209" s="235"/>
      <c r="C209" s="236"/>
      <c r="D209" s="220" t="s">
        <v>128</v>
      </c>
      <c r="E209" s="237" t="s">
        <v>19</v>
      </c>
      <c r="F209" s="238" t="s">
        <v>228</v>
      </c>
      <c r="G209" s="236"/>
      <c r="H209" s="239">
        <v>244.31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128</v>
      </c>
      <c r="AU209" s="245" t="s">
        <v>81</v>
      </c>
      <c r="AV209" s="14" t="s">
        <v>81</v>
      </c>
      <c r="AW209" s="14" t="s">
        <v>32</v>
      </c>
      <c r="AX209" s="14" t="s">
        <v>71</v>
      </c>
      <c r="AY209" s="245" t="s">
        <v>118</v>
      </c>
    </row>
    <row r="210" s="15" customFormat="1">
      <c r="A210" s="15"/>
      <c r="B210" s="246"/>
      <c r="C210" s="247"/>
      <c r="D210" s="220" t="s">
        <v>128</v>
      </c>
      <c r="E210" s="248" t="s">
        <v>19</v>
      </c>
      <c r="F210" s="249" t="s">
        <v>131</v>
      </c>
      <c r="G210" s="247"/>
      <c r="H210" s="250">
        <v>508.58499999999998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6" t="s">
        <v>128</v>
      </c>
      <c r="AU210" s="256" t="s">
        <v>81</v>
      </c>
      <c r="AV210" s="15" t="s">
        <v>124</v>
      </c>
      <c r="AW210" s="15" t="s">
        <v>32</v>
      </c>
      <c r="AX210" s="15" t="s">
        <v>79</v>
      </c>
      <c r="AY210" s="256" t="s">
        <v>118</v>
      </c>
    </row>
    <row r="211" s="2" customFormat="1" ht="37.8" customHeight="1">
      <c r="A211" s="41"/>
      <c r="B211" s="42"/>
      <c r="C211" s="207" t="s">
        <v>256</v>
      </c>
      <c r="D211" s="207" t="s">
        <v>120</v>
      </c>
      <c r="E211" s="208" t="s">
        <v>257</v>
      </c>
      <c r="F211" s="209" t="s">
        <v>258</v>
      </c>
      <c r="G211" s="210" t="s">
        <v>123</v>
      </c>
      <c r="H211" s="211">
        <v>1818</v>
      </c>
      <c r="I211" s="212"/>
      <c r="J211" s="213">
        <f>ROUND(I211*H211,2)</f>
        <v>0</v>
      </c>
      <c r="K211" s="209" t="s">
        <v>135</v>
      </c>
      <c r="L211" s="47"/>
      <c r="M211" s="214" t="s">
        <v>19</v>
      </c>
      <c r="N211" s="215" t="s">
        <v>42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124</v>
      </c>
      <c r="AT211" s="218" t="s">
        <v>120</v>
      </c>
      <c r="AU211" s="218" t="s">
        <v>81</v>
      </c>
      <c r="AY211" s="20" t="s">
        <v>118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79</v>
      </c>
      <c r="BK211" s="219">
        <f>ROUND(I211*H211,2)</f>
        <v>0</v>
      </c>
      <c r="BL211" s="20" t="s">
        <v>124</v>
      </c>
      <c r="BM211" s="218" t="s">
        <v>259</v>
      </c>
    </row>
    <row r="212" s="2" customFormat="1">
      <c r="A212" s="41"/>
      <c r="B212" s="42"/>
      <c r="C212" s="43"/>
      <c r="D212" s="257" t="s">
        <v>137</v>
      </c>
      <c r="E212" s="43"/>
      <c r="F212" s="258" t="s">
        <v>260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137</v>
      </c>
      <c r="AU212" s="20" t="s">
        <v>81</v>
      </c>
    </row>
    <row r="213" s="13" customFormat="1">
      <c r="A213" s="13"/>
      <c r="B213" s="225"/>
      <c r="C213" s="226"/>
      <c r="D213" s="220" t="s">
        <v>128</v>
      </c>
      <c r="E213" s="227" t="s">
        <v>19</v>
      </c>
      <c r="F213" s="228" t="s">
        <v>261</v>
      </c>
      <c r="G213" s="226"/>
      <c r="H213" s="227" t="s">
        <v>19</v>
      </c>
      <c r="I213" s="229"/>
      <c r="J213" s="226"/>
      <c r="K213" s="226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128</v>
      </c>
      <c r="AU213" s="234" t="s">
        <v>81</v>
      </c>
      <c r="AV213" s="13" t="s">
        <v>79</v>
      </c>
      <c r="AW213" s="13" t="s">
        <v>32</v>
      </c>
      <c r="AX213" s="13" t="s">
        <v>71</v>
      </c>
      <c r="AY213" s="234" t="s">
        <v>118</v>
      </c>
    </row>
    <row r="214" s="13" customFormat="1">
      <c r="A214" s="13"/>
      <c r="B214" s="225"/>
      <c r="C214" s="226"/>
      <c r="D214" s="220" t="s">
        <v>128</v>
      </c>
      <c r="E214" s="227" t="s">
        <v>19</v>
      </c>
      <c r="F214" s="228" t="s">
        <v>215</v>
      </c>
      <c r="G214" s="226"/>
      <c r="H214" s="227" t="s">
        <v>19</v>
      </c>
      <c r="I214" s="229"/>
      <c r="J214" s="226"/>
      <c r="K214" s="226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128</v>
      </c>
      <c r="AU214" s="234" t="s">
        <v>81</v>
      </c>
      <c r="AV214" s="13" t="s">
        <v>79</v>
      </c>
      <c r="AW214" s="13" t="s">
        <v>32</v>
      </c>
      <c r="AX214" s="13" t="s">
        <v>71</v>
      </c>
      <c r="AY214" s="234" t="s">
        <v>118</v>
      </c>
    </row>
    <row r="215" s="14" customFormat="1">
      <c r="A215" s="14"/>
      <c r="B215" s="235"/>
      <c r="C215" s="236"/>
      <c r="D215" s="220" t="s">
        <v>128</v>
      </c>
      <c r="E215" s="237" t="s">
        <v>19</v>
      </c>
      <c r="F215" s="238" t="s">
        <v>216</v>
      </c>
      <c r="G215" s="236"/>
      <c r="H215" s="239">
        <v>922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128</v>
      </c>
      <c r="AU215" s="245" t="s">
        <v>81</v>
      </c>
      <c r="AV215" s="14" t="s">
        <v>81</v>
      </c>
      <c r="AW215" s="14" t="s">
        <v>32</v>
      </c>
      <c r="AX215" s="14" t="s">
        <v>71</v>
      </c>
      <c r="AY215" s="245" t="s">
        <v>118</v>
      </c>
    </row>
    <row r="216" s="13" customFormat="1">
      <c r="A216" s="13"/>
      <c r="B216" s="225"/>
      <c r="C216" s="226"/>
      <c r="D216" s="220" t="s">
        <v>128</v>
      </c>
      <c r="E216" s="227" t="s">
        <v>19</v>
      </c>
      <c r="F216" s="228" t="s">
        <v>217</v>
      </c>
      <c r="G216" s="226"/>
      <c r="H216" s="227" t="s">
        <v>19</v>
      </c>
      <c r="I216" s="229"/>
      <c r="J216" s="226"/>
      <c r="K216" s="226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128</v>
      </c>
      <c r="AU216" s="234" t="s">
        <v>81</v>
      </c>
      <c r="AV216" s="13" t="s">
        <v>79</v>
      </c>
      <c r="AW216" s="13" t="s">
        <v>32</v>
      </c>
      <c r="AX216" s="13" t="s">
        <v>71</v>
      </c>
      <c r="AY216" s="234" t="s">
        <v>118</v>
      </c>
    </row>
    <row r="217" s="14" customFormat="1">
      <c r="A217" s="14"/>
      <c r="B217" s="235"/>
      <c r="C217" s="236"/>
      <c r="D217" s="220" t="s">
        <v>128</v>
      </c>
      <c r="E217" s="237" t="s">
        <v>19</v>
      </c>
      <c r="F217" s="238" t="s">
        <v>218</v>
      </c>
      <c r="G217" s="236"/>
      <c r="H217" s="239">
        <v>896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128</v>
      </c>
      <c r="AU217" s="245" t="s">
        <v>81</v>
      </c>
      <c r="AV217" s="14" t="s">
        <v>81</v>
      </c>
      <c r="AW217" s="14" t="s">
        <v>32</v>
      </c>
      <c r="AX217" s="14" t="s">
        <v>71</v>
      </c>
      <c r="AY217" s="245" t="s">
        <v>118</v>
      </c>
    </row>
    <row r="218" s="15" customFormat="1">
      <c r="A218" s="15"/>
      <c r="B218" s="246"/>
      <c r="C218" s="247"/>
      <c r="D218" s="220" t="s">
        <v>128</v>
      </c>
      <c r="E218" s="248" t="s">
        <v>19</v>
      </c>
      <c r="F218" s="249" t="s">
        <v>131</v>
      </c>
      <c r="G218" s="247"/>
      <c r="H218" s="250">
        <v>1818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6" t="s">
        <v>128</v>
      </c>
      <c r="AU218" s="256" t="s">
        <v>81</v>
      </c>
      <c r="AV218" s="15" t="s">
        <v>124</v>
      </c>
      <c r="AW218" s="15" t="s">
        <v>32</v>
      </c>
      <c r="AX218" s="15" t="s">
        <v>79</v>
      </c>
      <c r="AY218" s="256" t="s">
        <v>118</v>
      </c>
    </row>
    <row r="219" s="2" customFormat="1" ht="37.8" customHeight="1">
      <c r="A219" s="41"/>
      <c r="B219" s="42"/>
      <c r="C219" s="207" t="s">
        <v>262</v>
      </c>
      <c r="D219" s="207" t="s">
        <v>120</v>
      </c>
      <c r="E219" s="208" t="s">
        <v>263</v>
      </c>
      <c r="F219" s="209" t="s">
        <v>264</v>
      </c>
      <c r="G219" s="210" t="s">
        <v>238</v>
      </c>
      <c r="H219" s="211">
        <v>29.815000000000001</v>
      </c>
      <c r="I219" s="212"/>
      <c r="J219" s="213">
        <f>ROUND(I219*H219,2)</f>
        <v>0</v>
      </c>
      <c r="K219" s="209" t="s">
        <v>135</v>
      </c>
      <c r="L219" s="47"/>
      <c r="M219" s="214" t="s">
        <v>19</v>
      </c>
      <c r="N219" s="215" t="s">
        <v>42</v>
      </c>
      <c r="O219" s="87"/>
      <c r="P219" s="216">
        <f>O219*H219</f>
        <v>0</v>
      </c>
      <c r="Q219" s="216">
        <v>0.0020999999999999999</v>
      </c>
      <c r="R219" s="216">
        <f>Q219*H219</f>
        <v>0.0626115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124</v>
      </c>
      <c r="AT219" s="218" t="s">
        <v>120</v>
      </c>
      <c r="AU219" s="218" t="s">
        <v>81</v>
      </c>
      <c r="AY219" s="20" t="s">
        <v>118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79</v>
      </c>
      <c r="BK219" s="219">
        <f>ROUND(I219*H219,2)</f>
        <v>0</v>
      </c>
      <c r="BL219" s="20" t="s">
        <v>124</v>
      </c>
      <c r="BM219" s="218" t="s">
        <v>265</v>
      </c>
    </row>
    <row r="220" s="2" customFormat="1">
      <c r="A220" s="41"/>
      <c r="B220" s="42"/>
      <c r="C220" s="43"/>
      <c r="D220" s="257" t="s">
        <v>137</v>
      </c>
      <c r="E220" s="43"/>
      <c r="F220" s="258" t="s">
        <v>266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137</v>
      </c>
      <c r="AU220" s="20" t="s">
        <v>81</v>
      </c>
    </row>
    <row r="221" s="13" customFormat="1">
      <c r="A221" s="13"/>
      <c r="B221" s="225"/>
      <c r="C221" s="226"/>
      <c r="D221" s="220" t="s">
        <v>128</v>
      </c>
      <c r="E221" s="227" t="s">
        <v>19</v>
      </c>
      <c r="F221" s="228" t="s">
        <v>200</v>
      </c>
      <c r="G221" s="226"/>
      <c r="H221" s="227" t="s">
        <v>19</v>
      </c>
      <c r="I221" s="229"/>
      <c r="J221" s="226"/>
      <c r="K221" s="226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128</v>
      </c>
      <c r="AU221" s="234" t="s">
        <v>81</v>
      </c>
      <c r="AV221" s="13" t="s">
        <v>79</v>
      </c>
      <c r="AW221" s="13" t="s">
        <v>32</v>
      </c>
      <c r="AX221" s="13" t="s">
        <v>71</v>
      </c>
      <c r="AY221" s="234" t="s">
        <v>118</v>
      </c>
    </row>
    <row r="222" s="13" customFormat="1">
      <c r="A222" s="13"/>
      <c r="B222" s="225"/>
      <c r="C222" s="226"/>
      <c r="D222" s="220" t="s">
        <v>128</v>
      </c>
      <c r="E222" s="227" t="s">
        <v>19</v>
      </c>
      <c r="F222" s="228" t="s">
        <v>267</v>
      </c>
      <c r="G222" s="226"/>
      <c r="H222" s="227" t="s">
        <v>19</v>
      </c>
      <c r="I222" s="229"/>
      <c r="J222" s="226"/>
      <c r="K222" s="226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128</v>
      </c>
      <c r="AU222" s="234" t="s">
        <v>81</v>
      </c>
      <c r="AV222" s="13" t="s">
        <v>79</v>
      </c>
      <c r="AW222" s="13" t="s">
        <v>32</v>
      </c>
      <c r="AX222" s="13" t="s">
        <v>71</v>
      </c>
      <c r="AY222" s="234" t="s">
        <v>118</v>
      </c>
    </row>
    <row r="223" s="14" customFormat="1">
      <c r="A223" s="14"/>
      <c r="B223" s="235"/>
      <c r="C223" s="236"/>
      <c r="D223" s="220" t="s">
        <v>128</v>
      </c>
      <c r="E223" s="237" t="s">
        <v>19</v>
      </c>
      <c r="F223" s="238" t="s">
        <v>268</v>
      </c>
      <c r="G223" s="236"/>
      <c r="H223" s="239">
        <v>29.815000000000001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128</v>
      </c>
      <c r="AU223" s="245" t="s">
        <v>81</v>
      </c>
      <c r="AV223" s="14" t="s">
        <v>81</v>
      </c>
      <c r="AW223" s="14" t="s">
        <v>32</v>
      </c>
      <c r="AX223" s="14" t="s">
        <v>71</v>
      </c>
      <c r="AY223" s="245" t="s">
        <v>118</v>
      </c>
    </row>
    <row r="224" s="15" customFormat="1">
      <c r="A224" s="15"/>
      <c r="B224" s="246"/>
      <c r="C224" s="247"/>
      <c r="D224" s="220" t="s">
        <v>128</v>
      </c>
      <c r="E224" s="248" t="s">
        <v>19</v>
      </c>
      <c r="F224" s="249" t="s">
        <v>131</v>
      </c>
      <c r="G224" s="247"/>
      <c r="H224" s="250">
        <v>29.815000000000001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6" t="s">
        <v>128</v>
      </c>
      <c r="AU224" s="256" t="s">
        <v>81</v>
      </c>
      <c r="AV224" s="15" t="s">
        <v>124</v>
      </c>
      <c r="AW224" s="15" t="s">
        <v>32</v>
      </c>
      <c r="AX224" s="15" t="s">
        <v>79</v>
      </c>
      <c r="AY224" s="256" t="s">
        <v>118</v>
      </c>
    </row>
    <row r="225" s="2" customFormat="1" ht="37.8" customHeight="1">
      <c r="A225" s="41"/>
      <c r="B225" s="42"/>
      <c r="C225" s="207" t="s">
        <v>269</v>
      </c>
      <c r="D225" s="207" t="s">
        <v>120</v>
      </c>
      <c r="E225" s="208" t="s">
        <v>270</v>
      </c>
      <c r="F225" s="209" t="s">
        <v>271</v>
      </c>
      <c r="G225" s="210" t="s">
        <v>238</v>
      </c>
      <c r="H225" s="211">
        <v>38.219999999999999</v>
      </c>
      <c r="I225" s="212"/>
      <c r="J225" s="213">
        <f>ROUND(I225*H225,2)</f>
        <v>0</v>
      </c>
      <c r="K225" s="209" t="s">
        <v>135</v>
      </c>
      <c r="L225" s="47"/>
      <c r="M225" s="214" t="s">
        <v>19</v>
      </c>
      <c r="N225" s="215" t="s">
        <v>42</v>
      </c>
      <c r="O225" s="87"/>
      <c r="P225" s="216">
        <f>O225*H225</f>
        <v>0</v>
      </c>
      <c r="Q225" s="216">
        <v>0.00577</v>
      </c>
      <c r="R225" s="216">
        <f>Q225*H225</f>
        <v>0.22052939999999999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124</v>
      </c>
      <c r="AT225" s="218" t="s">
        <v>120</v>
      </c>
      <c r="AU225" s="218" t="s">
        <v>81</v>
      </c>
      <c r="AY225" s="20" t="s">
        <v>118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79</v>
      </c>
      <c r="BK225" s="219">
        <f>ROUND(I225*H225,2)</f>
        <v>0</v>
      </c>
      <c r="BL225" s="20" t="s">
        <v>124</v>
      </c>
      <c r="BM225" s="218" t="s">
        <v>272</v>
      </c>
    </row>
    <row r="226" s="2" customFormat="1">
      <c r="A226" s="41"/>
      <c r="B226" s="42"/>
      <c r="C226" s="43"/>
      <c r="D226" s="257" t="s">
        <v>137</v>
      </c>
      <c r="E226" s="43"/>
      <c r="F226" s="258" t="s">
        <v>273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137</v>
      </c>
      <c r="AU226" s="20" t="s">
        <v>81</v>
      </c>
    </row>
    <row r="227" s="13" customFormat="1">
      <c r="A227" s="13"/>
      <c r="B227" s="225"/>
      <c r="C227" s="226"/>
      <c r="D227" s="220" t="s">
        <v>128</v>
      </c>
      <c r="E227" s="227" t="s">
        <v>19</v>
      </c>
      <c r="F227" s="228" t="s">
        <v>200</v>
      </c>
      <c r="G227" s="226"/>
      <c r="H227" s="227" t="s">
        <v>19</v>
      </c>
      <c r="I227" s="229"/>
      <c r="J227" s="226"/>
      <c r="K227" s="226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128</v>
      </c>
      <c r="AU227" s="234" t="s">
        <v>81</v>
      </c>
      <c r="AV227" s="13" t="s">
        <v>79</v>
      </c>
      <c r="AW227" s="13" t="s">
        <v>32</v>
      </c>
      <c r="AX227" s="13" t="s">
        <v>71</v>
      </c>
      <c r="AY227" s="234" t="s">
        <v>118</v>
      </c>
    </row>
    <row r="228" s="13" customFormat="1">
      <c r="A228" s="13"/>
      <c r="B228" s="225"/>
      <c r="C228" s="226"/>
      <c r="D228" s="220" t="s">
        <v>128</v>
      </c>
      <c r="E228" s="227" t="s">
        <v>19</v>
      </c>
      <c r="F228" s="228" t="s">
        <v>274</v>
      </c>
      <c r="G228" s="226"/>
      <c r="H228" s="227" t="s">
        <v>19</v>
      </c>
      <c r="I228" s="229"/>
      <c r="J228" s="226"/>
      <c r="K228" s="226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128</v>
      </c>
      <c r="AU228" s="234" t="s">
        <v>81</v>
      </c>
      <c r="AV228" s="13" t="s">
        <v>79</v>
      </c>
      <c r="AW228" s="13" t="s">
        <v>32</v>
      </c>
      <c r="AX228" s="13" t="s">
        <v>71</v>
      </c>
      <c r="AY228" s="234" t="s">
        <v>118</v>
      </c>
    </row>
    <row r="229" s="13" customFormat="1">
      <c r="A229" s="13"/>
      <c r="B229" s="225"/>
      <c r="C229" s="226"/>
      <c r="D229" s="220" t="s">
        <v>128</v>
      </c>
      <c r="E229" s="227" t="s">
        <v>19</v>
      </c>
      <c r="F229" s="228" t="s">
        <v>275</v>
      </c>
      <c r="G229" s="226"/>
      <c r="H229" s="227" t="s">
        <v>19</v>
      </c>
      <c r="I229" s="229"/>
      <c r="J229" s="226"/>
      <c r="K229" s="226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128</v>
      </c>
      <c r="AU229" s="234" t="s">
        <v>81</v>
      </c>
      <c r="AV229" s="13" t="s">
        <v>79</v>
      </c>
      <c r="AW229" s="13" t="s">
        <v>32</v>
      </c>
      <c r="AX229" s="13" t="s">
        <v>71</v>
      </c>
      <c r="AY229" s="234" t="s">
        <v>118</v>
      </c>
    </row>
    <row r="230" s="14" customFormat="1">
      <c r="A230" s="14"/>
      <c r="B230" s="235"/>
      <c r="C230" s="236"/>
      <c r="D230" s="220" t="s">
        <v>128</v>
      </c>
      <c r="E230" s="237" t="s">
        <v>19</v>
      </c>
      <c r="F230" s="238" t="s">
        <v>276</v>
      </c>
      <c r="G230" s="236"/>
      <c r="H230" s="239">
        <v>10.529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128</v>
      </c>
      <c r="AU230" s="245" t="s">
        <v>81</v>
      </c>
      <c r="AV230" s="14" t="s">
        <v>81</v>
      </c>
      <c r="AW230" s="14" t="s">
        <v>32</v>
      </c>
      <c r="AX230" s="14" t="s">
        <v>71</v>
      </c>
      <c r="AY230" s="245" t="s">
        <v>118</v>
      </c>
    </row>
    <row r="231" s="13" customFormat="1">
      <c r="A231" s="13"/>
      <c r="B231" s="225"/>
      <c r="C231" s="226"/>
      <c r="D231" s="220" t="s">
        <v>128</v>
      </c>
      <c r="E231" s="227" t="s">
        <v>19</v>
      </c>
      <c r="F231" s="228" t="s">
        <v>277</v>
      </c>
      <c r="G231" s="226"/>
      <c r="H231" s="227" t="s">
        <v>19</v>
      </c>
      <c r="I231" s="229"/>
      <c r="J231" s="226"/>
      <c r="K231" s="226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128</v>
      </c>
      <c r="AU231" s="234" t="s">
        <v>81</v>
      </c>
      <c r="AV231" s="13" t="s">
        <v>79</v>
      </c>
      <c r="AW231" s="13" t="s">
        <v>32</v>
      </c>
      <c r="AX231" s="13" t="s">
        <v>71</v>
      </c>
      <c r="AY231" s="234" t="s">
        <v>118</v>
      </c>
    </row>
    <row r="232" s="14" customFormat="1">
      <c r="A232" s="14"/>
      <c r="B232" s="235"/>
      <c r="C232" s="236"/>
      <c r="D232" s="220" t="s">
        <v>128</v>
      </c>
      <c r="E232" s="237" t="s">
        <v>19</v>
      </c>
      <c r="F232" s="238" t="s">
        <v>278</v>
      </c>
      <c r="G232" s="236"/>
      <c r="H232" s="239">
        <v>19.286000000000001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128</v>
      </c>
      <c r="AU232" s="245" t="s">
        <v>81</v>
      </c>
      <c r="AV232" s="14" t="s">
        <v>81</v>
      </c>
      <c r="AW232" s="14" t="s">
        <v>32</v>
      </c>
      <c r="AX232" s="14" t="s">
        <v>71</v>
      </c>
      <c r="AY232" s="245" t="s">
        <v>118</v>
      </c>
    </row>
    <row r="233" s="13" customFormat="1">
      <c r="A233" s="13"/>
      <c r="B233" s="225"/>
      <c r="C233" s="226"/>
      <c r="D233" s="220" t="s">
        <v>128</v>
      </c>
      <c r="E233" s="227" t="s">
        <v>19</v>
      </c>
      <c r="F233" s="228" t="s">
        <v>279</v>
      </c>
      <c r="G233" s="226"/>
      <c r="H233" s="227" t="s">
        <v>19</v>
      </c>
      <c r="I233" s="229"/>
      <c r="J233" s="226"/>
      <c r="K233" s="226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128</v>
      </c>
      <c r="AU233" s="234" t="s">
        <v>81</v>
      </c>
      <c r="AV233" s="13" t="s">
        <v>79</v>
      </c>
      <c r="AW233" s="13" t="s">
        <v>32</v>
      </c>
      <c r="AX233" s="13" t="s">
        <v>71</v>
      </c>
      <c r="AY233" s="234" t="s">
        <v>118</v>
      </c>
    </row>
    <row r="234" s="14" customFormat="1">
      <c r="A234" s="14"/>
      <c r="B234" s="235"/>
      <c r="C234" s="236"/>
      <c r="D234" s="220" t="s">
        <v>128</v>
      </c>
      <c r="E234" s="237" t="s">
        <v>19</v>
      </c>
      <c r="F234" s="238" t="s">
        <v>280</v>
      </c>
      <c r="G234" s="236"/>
      <c r="H234" s="239">
        <v>8.4049999999999994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128</v>
      </c>
      <c r="AU234" s="245" t="s">
        <v>81</v>
      </c>
      <c r="AV234" s="14" t="s">
        <v>81</v>
      </c>
      <c r="AW234" s="14" t="s">
        <v>32</v>
      </c>
      <c r="AX234" s="14" t="s">
        <v>71</v>
      </c>
      <c r="AY234" s="245" t="s">
        <v>118</v>
      </c>
    </row>
    <row r="235" s="15" customFormat="1">
      <c r="A235" s="15"/>
      <c r="B235" s="246"/>
      <c r="C235" s="247"/>
      <c r="D235" s="220" t="s">
        <v>128</v>
      </c>
      <c r="E235" s="248" t="s">
        <v>19</v>
      </c>
      <c r="F235" s="249" t="s">
        <v>131</v>
      </c>
      <c r="G235" s="247"/>
      <c r="H235" s="250">
        <v>38.219999999999999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128</v>
      </c>
      <c r="AU235" s="256" t="s">
        <v>81</v>
      </c>
      <c r="AV235" s="15" t="s">
        <v>124</v>
      </c>
      <c r="AW235" s="15" t="s">
        <v>32</v>
      </c>
      <c r="AX235" s="15" t="s">
        <v>79</v>
      </c>
      <c r="AY235" s="256" t="s">
        <v>118</v>
      </c>
    </row>
    <row r="236" s="2" customFormat="1" ht="21.75" customHeight="1">
      <c r="A236" s="41"/>
      <c r="B236" s="42"/>
      <c r="C236" s="259" t="s">
        <v>281</v>
      </c>
      <c r="D236" s="259" t="s">
        <v>235</v>
      </c>
      <c r="E236" s="260" t="s">
        <v>282</v>
      </c>
      <c r="F236" s="261" t="s">
        <v>283</v>
      </c>
      <c r="G236" s="262" t="s">
        <v>238</v>
      </c>
      <c r="H236" s="263">
        <v>3.1589999999999998</v>
      </c>
      <c r="I236" s="264"/>
      <c r="J236" s="265">
        <f>ROUND(I236*H236,2)</f>
        <v>0</v>
      </c>
      <c r="K236" s="261" t="s">
        <v>135</v>
      </c>
      <c r="L236" s="266"/>
      <c r="M236" s="267" t="s">
        <v>19</v>
      </c>
      <c r="N236" s="268" t="s">
        <v>42</v>
      </c>
      <c r="O236" s="87"/>
      <c r="P236" s="216">
        <f>O236*H236</f>
        <v>0</v>
      </c>
      <c r="Q236" s="216">
        <v>1</v>
      </c>
      <c r="R236" s="216">
        <f>Q236*H236</f>
        <v>3.1589999999999998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187</v>
      </c>
      <c r="AT236" s="218" t="s">
        <v>235</v>
      </c>
      <c r="AU236" s="218" t="s">
        <v>81</v>
      </c>
      <c r="AY236" s="20" t="s">
        <v>118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79</v>
      </c>
      <c r="BK236" s="219">
        <f>ROUND(I236*H236,2)</f>
        <v>0</v>
      </c>
      <c r="BL236" s="20" t="s">
        <v>124</v>
      </c>
      <c r="BM236" s="218" t="s">
        <v>284</v>
      </c>
    </row>
    <row r="237" s="2" customFormat="1">
      <c r="A237" s="41"/>
      <c r="B237" s="42"/>
      <c r="C237" s="43"/>
      <c r="D237" s="220" t="s">
        <v>126</v>
      </c>
      <c r="E237" s="43"/>
      <c r="F237" s="221" t="s">
        <v>285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126</v>
      </c>
      <c r="AU237" s="20" t="s">
        <v>81</v>
      </c>
    </row>
    <row r="238" s="13" customFormat="1">
      <c r="A238" s="13"/>
      <c r="B238" s="225"/>
      <c r="C238" s="226"/>
      <c r="D238" s="220" t="s">
        <v>128</v>
      </c>
      <c r="E238" s="227" t="s">
        <v>19</v>
      </c>
      <c r="F238" s="228" t="s">
        <v>286</v>
      </c>
      <c r="G238" s="226"/>
      <c r="H238" s="227" t="s">
        <v>19</v>
      </c>
      <c r="I238" s="229"/>
      <c r="J238" s="226"/>
      <c r="K238" s="226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128</v>
      </c>
      <c r="AU238" s="234" t="s">
        <v>81</v>
      </c>
      <c r="AV238" s="13" t="s">
        <v>79</v>
      </c>
      <c r="AW238" s="13" t="s">
        <v>32</v>
      </c>
      <c r="AX238" s="13" t="s">
        <v>71</v>
      </c>
      <c r="AY238" s="234" t="s">
        <v>118</v>
      </c>
    </row>
    <row r="239" s="13" customFormat="1">
      <c r="A239" s="13"/>
      <c r="B239" s="225"/>
      <c r="C239" s="226"/>
      <c r="D239" s="220" t="s">
        <v>128</v>
      </c>
      <c r="E239" s="227" t="s">
        <v>19</v>
      </c>
      <c r="F239" s="228" t="s">
        <v>242</v>
      </c>
      <c r="G239" s="226"/>
      <c r="H239" s="227" t="s">
        <v>19</v>
      </c>
      <c r="I239" s="229"/>
      <c r="J239" s="226"/>
      <c r="K239" s="226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128</v>
      </c>
      <c r="AU239" s="234" t="s">
        <v>81</v>
      </c>
      <c r="AV239" s="13" t="s">
        <v>79</v>
      </c>
      <c r="AW239" s="13" t="s">
        <v>32</v>
      </c>
      <c r="AX239" s="13" t="s">
        <v>71</v>
      </c>
      <c r="AY239" s="234" t="s">
        <v>118</v>
      </c>
    </row>
    <row r="240" s="14" customFormat="1">
      <c r="A240" s="14"/>
      <c r="B240" s="235"/>
      <c r="C240" s="236"/>
      <c r="D240" s="220" t="s">
        <v>128</v>
      </c>
      <c r="E240" s="237" t="s">
        <v>19</v>
      </c>
      <c r="F240" s="238" t="s">
        <v>287</v>
      </c>
      <c r="G240" s="236"/>
      <c r="H240" s="239">
        <v>3.1589999999999998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128</v>
      </c>
      <c r="AU240" s="245" t="s">
        <v>81</v>
      </c>
      <c r="AV240" s="14" t="s">
        <v>81</v>
      </c>
      <c r="AW240" s="14" t="s">
        <v>32</v>
      </c>
      <c r="AX240" s="14" t="s">
        <v>71</v>
      </c>
      <c r="AY240" s="245" t="s">
        <v>118</v>
      </c>
    </row>
    <row r="241" s="15" customFormat="1">
      <c r="A241" s="15"/>
      <c r="B241" s="246"/>
      <c r="C241" s="247"/>
      <c r="D241" s="220" t="s">
        <v>128</v>
      </c>
      <c r="E241" s="248" t="s">
        <v>19</v>
      </c>
      <c r="F241" s="249" t="s">
        <v>131</v>
      </c>
      <c r="G241" s="247"/>
      <c r="H241" s="250">
        <v>3.1589999999999998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128</v>
      </c>
      <c r="AU241" s="256" t="s">
        <v>81</v>
      </c>
      <c r="AV241" s="15" t="s">
        <v>124</v>
      </c>
      <c r="AW241" s="15" t="s">
        <v>32</v>
      </c>
      <c r="AX241" s="15" t="s">
        <v>79</v>
      </c>
      <c r="AY241" s="256" t="s">
        <v>118</v>
      </c>
    </row>
    <row r="242" s="2" customFormat="1" ht="21.75" customHeight="1">
      <c r="A242" s="41"/>
      <c r="B242" s="42"/>
      <c r="C242" s="259" t="s">
        <v>7</v>
      </c>
      <c r="D242" s="259" t="s">
        <v>235</v>
      </c>
      <c r="E242" s="260" t="s">
        <v>288</v>
      </c>
      <c r="F242" s="261" t="s">
        <v>289</v>
      </c>
      <c r="G242" s="262" t="s">
        <v>238</v>
      </c>
      <c r="H242" s="263">
        <v>2.5219999999999998</v>
      </c>
      <c r="I242" s="264"/>
      <c r="J242" s="265">
        <f>ROUND(I242*H242,2)</f>
        <v>0</v>
      </c>
      <c r="K242" s="261" t="s">
        <v>135</v>
      </c>
      <c r="L242" s="266"/>
      <c r="M242" s="267" t="s">
        <v>19</v>
      </c>
      <c r="N242" s="268" t="s">
        <v>42</v>
      </c>
      <c r="O242" s="87"/>
      <c r="P242" s="216">
        <f>O242*H242</f>
        <v>0</v>
      </c>
      <c r="Q242" s="216">
        <v>1</v>
      </c>
      <c r="R242" s="216">
        <f>Q242*H242</f>
        <v>2.5219999999999998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187</v>
      </c>
      <c r="AT242" s="218" t="s">
        <v>235</v>
      </c>
      <c r="AU242" s="218" t="s">
        <v>81</v>
      </c>
      <c r="AY242" s="20" t="s">
        <v>118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79</v>
      </c>
      <c r="BK242" s="219">
        <f>ROUND(I242*H242,2)</f>
        <v>0</v>
      </c>
      <c r="BL242" s="20" t="s">
        <v>124</v>
      </c>
      <c r="BM242" s="218" t="s">
        <v>290</v>
      </c>
    </row>
    <row r="243" s="2" customFormat="1">
      <c r="A243" s="41"/>
      <c r="B243" s="42"/>
      <c r="C243" s="43"/>
      <c r="D243" s="220" t="s">
        <v>126</v>
      </c>
      <c r="E243" s="43"/>
      <c r="F243" s="221" t="s">
        <v>285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126</v>
      </c>
      <c r="AU243" s="20" t="s">
        <v>81</v>
      </c>
    </row>
    <row r="244" s="13" customFormat="1">
      <c r="A244" s="13"/>
      <c r="B244" s="225"/>
      <c r="C244" s="226"/>
      <c r="D244" s="220" t="s">
        <v>128</v>
      </c>
      <c r="E244" s="227" t="s">
        <v>19</v>
      </c>
      <c r="F244" s="228" t="s">
        <v>200</v>
      </c>
      <c r="G244" s="226"/>
      <c r="H244" s="227" t="s">
        <v>19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128</v>
      </c>
      <c r="AU244" s="234" t="s">
        <v>81</v>
      </c>
      <c r="AV244" s="13" t="s">
        <v>79</v>
      </c>
      <c r="AW244" s="13" t="s">
        <v>32</v>
      </c>
      <c r="AX244" s="13" t="s">
        <v>71</v>
      </c>
      <c r="AY244" s="234" t="s">
        <v>118</v>
      </c>
    </row>
    <row r="245" s="13" customFormat="1">
      <c r="A245" s="13"/>
      <c r="B245" s="225"/>
      <c r="C245" s="226"/>
      <c r="D245" s="220" t="s">
        <v>128</v>
      </c>
      <c r="E245" s="227" t="s">
        <v>19</v>
      </c>
      <c r="F245" s="228" t="s">
        <v>279</v>
      </c>
      <c r="G245" s="226"/>
      <c r="H245" s="227" t="s">
        <v>19</v>
      </c>
      <c r="I245" s="229"/>
      <c r="J245" s="226"/>
      <c r="K245" s="226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128</v>
      </c>
      <c r="AU245" s="234" t="s">
        <v>81</v>
      </c>
      <c r="AV245" s="13" t="s">
        <v>79</v>
      </c>
      <c r="AW245" s="13" t="s">
        <v>32</v>
      </c>
      <c r="AX245" s="13" t="s">
        <v>71</v>
      </c>
      <c r="AY245" s="234" t="s">
        <v>118</v>
      </c>
    </row>
    <row r="246" s="14" customFormat="1">
      <c r="A246" s="14"/>
      <c r="B246" s="235"/>
      <c r="C246" s="236"/>
      <c r="D246" s="220" t="s">
        <v>128</v>
      </c>
      <c r="E246" s="237" t="s">
        <v>19</v>
      </c>
      <c r="F246" s="238" t="s">
        <v>291</v>
      </c>
      <c r="G246" s="236"/>
      <c r="H246" s="239">
        <v>2.5219999999999998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128</v>
      </c>
      <c r="AU246" s="245" t="s">
        <v>81</v>
      </c>
      <c r="AV246" s="14" t="s">
        <v>81</v>
      </c>
      <c r="AW246" s="14" t="s">
        <v>32</v>
      </c>
      <c r="AX246" s="14" t="s">
        <v>71</v>
      </c>
      <c r="AY246" s="245" t="s">
        <v>118</v>
      </c>
    </row>
    <row r="247" s="15" customFormat="1">
      <c r="A247" s="15"/>
      <c r="B247" s="246"/>
      <c r="C247" s="247"/>
      <c r="D247" s="220" t="s">
        <v>128</v>
      </c>
      <c r="E247" s="248" t="s">
        <v>19</v>
      </c>
      <c r="F247" s="249" t="s">
        <v>131</v>
      </c>
      <c r="G247" s="247"/>
      <c r="H247" s="250">
        <v>2.5219999999999998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6" t="s">
        <v>128</v>
      </c>
      <c r="AU247" s="256" t="s">
        <v>81</v>
      </c>
      <c r="AV247" s="15" t="s">
        <v>124</v>
      </c>
      <c r="AW247" s="15" t="s">
        <v>32</v>
      </c>
      <c r="AX247" s="15" t="s">
        <v>79</v>
      </c>
      <c r="AY247" s="256" t="s">
        <v>118</v>
      </c>
    </row>
    <row r="248" s="2" customFormat="1" ht="21.75" customHeight="1">
      <c r="A248" s="41"/>
      <c r="B248" s="42"/>
      <c r="C248" s="259" t="s">
        <v>292</v>
      </c>
      <c r="D248" s="259" t="s">
        <v>235</v>
      </c>
      <c r="E248" s="260" t="s">
        <v>293</v>
      </c>
      <c r="F248" s="261" t="s">
        <v>294</v>
      </c>
      <c r="G248" s="262" t="s">
        <v>238</v>
      </c>
      <c r="H248" s="263">
        <v>5.7859999999999996</v>
      </c>
      <c r="I248" s="264"/>
      <c r="J248" s="265">
        <f>ROUND(I248*H248,2)</f>
        <v>0</v>
      </c>
      <c r="K248" s="261" t="s">
        <v>135</v>
      </c>
      <c r="L248" s="266"/>
      <c r="M248" s="267" t="s">
        <v>19</v>
      </c>
      <c r="N248" s="268" t="s">
        <v>42</v>
      </c>
      <c r="O248" s="87"/>
      <c r="P248" s="216">
        <f>O248*H248</f>
        <v>0</v>
      </c>
      <c r="Q248" s="216">
        <v>1</v>
      </c>
      <c r="R248" s="216">
        <f>Q248*H248</f>
        <v>5.7859999999999996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187</v>
      </c>
      <c r="AT248" s="218" t="s">
        <v>235</v>
      </c>
      <c r="AU248" s="218" t="s">
        <v>81</v>
      </c>
      <c r="AY248" s="20" t="s">
        <v>118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79</v>
      </c>
      <c r="BK248" s="219">
        <f>ROUND(I248*H248,2)</f>
        <v>0</v>
      </c>
      <c r="BL248" s="20" t="s">
        <v>124</v>
      </c>
      <c r="BM248" s="218" t="s">
        <v>295</v>
      </c>
    </row>
    <row r="249" s="13" customFormat="1">
      <c r="A249" s="13"/>
      <c r="B249" s="225"/>
      <c r="C249" s="226"/>
      <c r="D249" s="220" t="s">
        <v>128</v>
      </c>
      <c r="E249" s="227" t="s">
        <v>19</v>
      </c>
      <c r="F249" s="228" t="s">
        <v>286</v>
      </c>
      <c r="G249" s="226"/>
      <c r="H249" s="227" t="s">
        <v>19</v>
      </c>
      <c r="I249" s="229"/>
      <c r="J249" s="226"/>
      <c r="K249" s="226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128</v>
      </c>
      <c r="AU249" s="234" t="s">
        <v>81</v>
      </c>
      <c r="AV249" s="13" t="s">
        <v>79</v>
      </c>
      <c r="AW249" s="13" t="s">
        <v>32</v>
      </c>
      <c r="AX249" s="13" t="s">
        <v>71</v>
      </c>
      <c r="AY249" s="234" t="s">
        <v>118</v>
      </c>
    </row>
    <row r="250" s="13" customFormat="1">
      <c r="A250" s="13"/>
      <c r="B250" s="225"/>
      <c r="C250" s="226"/>
      <c r="D250" s="220" t="s">
        <v>128</v>
      </c>
      <c r="E250" s="227" t="s">
        <v>19</v>
      </c>
      <c r="F250" s="228" t="s">
        <v>242</v>
      </c>
      <c r="G250" s="226"/>
      <c r="H250" s="227" t="s">
        <v>19</v>
      </c>
      <c r="I250" s="229"/>
      <c r="J250" s="226"/>
      <c r="K250" s="226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128</v>
      </c>
      <c r="AU250" s="234" t="s">
        <v>81</v>
      </c>
      <c r="AV250" s="13" t="s">
        <v>79</v>
      </c>
      <c r="AW250" s="13" t="s">
        <v>32</v>
      </c>
      <c r="AX250" s="13" t="s">
        <v>71</v>
      </c>
      <c r="AY250" s="234" t="s">
        <v>118</v>
      </c>
    </row>
    <row r="251" s="14" customFormat="1">
      <c r="A251" s="14"/>
      <c r="B251" s="235"/>
      <c r="C251" s="236"/>
      <c r="D251" s="220" t="s">
        <v>128</v>
      </c>
      <c r="E251" s="237" t="s">
        <v>19</v>
      </c>
      <c r="F251" s="238" t="s">
        <v>296</v>
      </c>
      <c r="G251" s="236"/>
      <c r="H251" s="239">
        <v>5.7859999999999996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128</v>
      </c>
      <c r="AU251" s="245" t="s">
        <v>81</v>
      </c>
      <c r="AV251" s="14" t="s">
        <v>81</v>
      </c>
      <c r="AW251" s="14" t="s">
        <v>32</v>
      </c>
      <c r="AX251" s="14" t="s">
        <v>71</v>
      </c>
      <c r="AY251" s="245" t="s">
        <v>118</v>
      </c>
    </row>
    <row r="252" s="15" customFormat="1">
      <c r="A252" s="15"/>
      <c r="B252" s="246"/>
      <c r="C252" s="247"/>
      <c r="D252" s="220" t="s">
        <v>128</v>
      </c>
      <c r="E252" s="248" t="s">
        <v>19</v>
      </c>
      <c r="F252" s="249" t="s">
        <v>131</v>
      </c>
      <c r="G252" s="247"/>
      <c r="H252" s="250">
        <v>5.7859999999999996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6" t="s">
        <v>128</v>
      </c>
      <c r="AU252" s="256" t="s">
        <v>81</v>
      </c>
      <c r="AV252" s="15" t="s">
        <v>124</v>
      </c>
      <c r="AW252" s="15" t="s">
        <v>32</v>
      </c>
      <c r="AX252" s="15" t="s">
        <v>79</v>
      </c>
      <c r="AY252" s="256" t="s">
        <v>118</v>
      </c>
    </row>
    <row r="253" s="2" customFormat="1" ht="37.8" customHeight="1">
      <c r="A253" s="41"/>
      <c r="B253" s="42"/>
      <c r="C253" s="207" t="s">
        <v>297</v>
      </c>
      <c r="D253" s="207" t="s">
        <v>120</v>
      </c>
      <c r="E253" s="208" t="s">
        <v>298</v>
      </c>
      <c r="F253" s="209" t="s">
        <v>299</v>
      </c>
      <c r="G253" s="210" t="s">
        <v>238</v>
      </c>
      <c r="H253" s="211">
        <v>38.219999999999999</v>
      </c>
      <c r="I253" s="212"/>
      <c r="J253" s="213">
        <f>ROUND(I253*H253,2)</f>
        <v>0</v>
      </c>
      <c r="K253" s="209" t="s">
        <v>135</v>
      </c>
      <c r="L253" s="47"/>
      <c r="M253" s="214" t="s">
        <v>19</v>
      </c>
      <c r="N253" s="215" t="s">
        <v>42</v>
      </c>
      <c r="O253" s="87"/>
      <c r="P253" s="216">
        <f>O253*H253</f>
        <v>0</v>
      </c>
      <c r="Q253" s="216">
        <v>0.00072000000000000005</v>
      </c>
      <c r="R253" s="216">
        <f>Q253*H253</f>
        <v>0.027518400000000002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124</v>
      </c>
      <c r="AT253" s="218" t="s">
        <v>120</v>
      </c>
      <c r="AU253" s="218" t="s">
        <v>81</v>
      </c>
      <c r="AY253" s="20" t="s">
        <v>118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79</v>
      </c>
      <c r="BK253" s="219">
        <f>ROUND(I253*H253,2)</f>
        <v>0</v>
      </c>
      <c r="BL253" s="20" t="s">
        <v>124</v>
      </c>
      <c r="BM253" s="218" t="s">
        <v>300</v>
      </c>
    </row>
    <row r="254" s="2" customFormat="1">
      <c r="A254" s="41"/>
      <c r="B254" s="42"/>
      <c r="C254" s="43"/>
      <c r="D254" s="257" t="s">
        <v>137</v>
      </c>
      <c r="E254" s="43"/>
      <c r="F254" s="258" t="s">
        <v>301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137</v>
      </c>
      <c r="AU254" s="20" t="s">
        <v>81</v>
      </c>
    </row>
    <row r="255" s="13" customFormat="1">
      <c r="A255" s="13"/>
      <c r="B255" s="225"/>
      <c r="C255" s="226"/>
      <c r="D255" s="220" t="s">
        <v>128</v>
      </c>
      <c r="E255" s="227" t="s">
        <v>19</v>
      </c>
      <c r="F255" s="228" t="s">
        <v>200</v>
      </c>
      <c r="G255" s="226"/>
      <c r="H255" s="227" t="s">
        <v>19</v>
      </c>
      <c r="I255" s="229"/>
      <c r="J255" s="226"/>
      <c r="K255" s="226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128</v>
      </c>
      <c r="AU255" s="234" t="s">
        <v>81</v>
      </c>
      <c r="AV255" s="13" t="s">
        <v>79</v>
      </c>
      <c r="AW255" s="13" t="s">
        <v>32</v>
      </c>
      <c r="AX255" s="13" t="s">
        <v>71</v>
      </c>
      <c r="AY255" s="234" t="s">
        <v>118</v>
      </c>
    </row>
    <row r="256" s="13" customFormat="1">
      <c r="A256" s="13"/>
      <c r="B256" s="225"/>
      <c r="C256" s="226"/>
      <c r="D256" s="220" t="s">
        <v>128</v>
      </c>
      <c r="E256" s="227" t="s">
        <v>19</v>
      </c>
      <c r="F256" s="228" t="s">
        <v>302</v>
      </c>
      <c r="G256" s="226"/>
      <c r="H256" s="227" t="s">
        <v>19</v>
      </c>
      <c r="I256" s="229"/>
      <c r="J256" s="226"/>
      <c r="K256" s="226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128</v>
      </c>
      <c r="AU256" s="234" t="s">
        <v>81</v>
      </c>
      <c r="AV256" s="13" t="s">
        <v>79</v>
      </c>
      <c r="AW256" s="13" t="s">
        <v>32</v>
      </c>
      <c r="AX256" s="13" t="s">
        <v>71</v>
      </c>
      <c r="AY256" s="234" t="s">
        <v>118</v>
      </c>
    </row>
    <row r="257" s="14" customFormat="1">
      <c r="A257" s="14"/>
      <c r="B257" s="235"/>
      <c r="C257" s="236"/>
      <c r="D257" s="220" t="s">
        <v>128</v>
      </c>
      <c r="E257" s="237" t="s">
        <v>19</v>
      </c>
      <c r="F257" s="238" t="s">
        <v>268</v>
      </c>
      <c r="G257" s="236"/>
      <c r="H257" s="239">
        <v>29.815000000000001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128</v>
      </c>
      <c r="AU257" s="245" t="s">
        <v>81</v>
      </c>
      <c r="AV257" s="14" t="s">
        <v>81</v>
      </c>
      <c r="AW257" s="14" t="s">
        <v>32</v>
      </c>
      <c r="AX257" s="14" t="s">
        <v>71</v>
      </c>
      <c r="AY257" s="245" t="s">
        <v>118</v>
      </c>
    </row>
    <row r="258" s="14" customFormat="1">
      <c r="A258" s="14"/>
      <c r="B258" s="235"/>
      <c r="C258" s="236"/>
      <c r="D258" s="220" t="s">
        <v>128</v>
      </c>
      <c r="E258" s="237" t="s">
        <v>19</v>
      </c>
      <c r="F258" s="238" t="s">
        <v>280</v>
      </c>
      <c r="G258" s="236"/>
      <c r="H258" s="239">
        <v>8.4049999999999994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128</v>
      </c>
      <c r="AU258" s="245" t="s">
        <v>81</v>
      </c>
      <c r="AV258" s="14" t="s">
        <v>81</v>
      </c>
      <c r="AW258" s="14" t="s">
        <v>32</v>
      </c>
      <c r="AX258" s="14" t="s">
        <v>71</v>
      </c>
      <c r="AY258" s="245" t="s">
        <v>118</v>
      </c>
    </row>
    <row r="259" s="15" customFormat="1">
      <c r="A259" s="15"/>
      <c r="B259" s="246"/>
      <c r="C259" s="247"/>
      <c r="D259" s="220" t="s">
        <v>128</v>
      </c>
      <c r="E259" s="248" t="s">
        <v>19</v>
      </c>
      <c r="F259" s="249" t="s">
        <v>131</v>
      </c>
      <c r="G259" s="247"/>
      <c r="H259" s="250">
        <v>38.219999999999999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6" t="s">
        <v>128</v>
      </c>
      <c r="AU259" s="256" t="s">
        <v>81</v>
      </c>
      <c r="AV259" s="15" t="s">
        <v>124</v>
      </c>
      <c r="AW259" s="15" t="s">
        <v>32</v>
      </c>
      <c r="AX259" s="15" t="s">
        <v>79</v>
      </c>
      <c r="AY259" s="256" t="s">
        <v>118</v>
      </c>
    </row>
    <row r="260" s="2" customFormat="1" ht="62.7" customHeight="1">
      <c r="A260" s="41"/>
      <c r="B260" s="42"/>
      <c r="C260" s="207" t="s">
        <v>303</v>
      </c>
      <c r="D260" s="207" t="s">
        <v>120</v>
      </c>
      <c r="E260" s="208" t="s">
        <v>304</v>
      </c>
      <c r="F260" s="209" t="s">
        <v>305</v>
      </c>
      <c r="G260" s="210" t="s">
        <v>134</v>
      </c>
      <c r="H260" s="211">
        <v>4469.5010000000002</v>
      </c>
      <c r="I260" s="212"/>
      <c r="J260" s="213">
        <f>ROUND(I260*H260,2)</f>
        <v>0</v>
      </c>
      <c r="K260" s="209" t="s">
        <v>135</v>
      </c>
      <c r="L260" s="47"/>
      <c r="M260" s="214" t="s">
        <v>19</v>
      </c>
      <c r="N260" s="215" t="s">
        <v>42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124</v>
      </c>
      <c r="AT260" s="218" t="s">
        <v>120</v>
      </c>
      <c r="AU260" s="218" t="s">
        <v>81</v>
      </c>
      <c r="AY260" s="20" t="s">
        <v>118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79</v>
      </c>
      <c r="BK260" s="219">
        <f>ROUND(I260*H260,2)</f>
        <v>0</v>
      </c>
      <c r="BL260" s="20" t="s">
        <v>124</v>
      </c>
      <c r="BM260" s="218" t="s">
        <v>306</v>
      </c>
    </row>
    <row r="261" s="2" customFormat="1">
      <c r="A261" s="41"/>
      <c r="B261" s="42"/>
      <c r="C261" s="43"/>
      <c r="D261" s="257" t="s">
        <v>137</v>
      </c>
      <c r="E261" s="43"/>
      <c r="F261" s="258" t="s">
        <v>307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137</v>
      </c>
      <c r="AU261" s="20" t="s">
        <v>81</v>
      </c>
    </row>
    <row r="262" s="13" customFormat="1">
      <c r="A262" s="13"/>
      <c r="B262" s="225"/>
      <c r="C262" s="226"/>
      <c r="D262" s="220" t="s">
        <v>128</v>
      </c>
      <c r="E262" s="227" t="s">
        <v>19</v>
      </c>
      <c r="F262" s="228" t="s">
        <v>129</v>
      </c>
      <c r="G262" s="226"/>
      <c r="H262" s="227" t="s">
        <v>19</v>
      </c>
      <c r="I262" s="229"/>
      <c r="J262" s="226"/>
      <c r="K262" s="226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128</v>
      </c>
      <c r="AU262" s="234" t="s">
        <v>81</v>
      </c>
      <c r="AV262" s="13" t="s">
        <v>79</v>
      </c>
      <c r="AW262" s="13" t="s">
        <v>32</v>
      </c>
      <c r="AX262" s="13" t="s">
        <v>71</v>
      </c>
      <c r="AY262" s="234" t="s">
        <v>118</v>
      </c>
    </row>
    <row r="263" s="13" customFormat="1">
      <c r="A263" s="13"/>
      <c r="B263" s="225"/>
      <c r="C263" s="226"/>
      <c r="D263" s="220" t="s">
        <v>128</v>
      </c>
      <c r="E263" s="227" t="s">
        <v>19</v>
      </c>
      <c r="F263" s="228" t="s">
        <v>308</v>
      </c>
      <c r="G263" s="226"/>
      <c r="H263" s="227" t="s">
        <v>19</v>
      </c>
      <c r="I263" s="229"/>
      <c r="J263" s="226"/>
      <c r="K263" s="226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128</v>
      </c>
      <c r="AU263" s="234" t="s">
        <v>81</v>
      </c>
      <c r="AV263" s="13" t="s">
        <v>79</v>
      </c>
      <c r="AW263" s="13" t="s">
        <v>32</v>
      </c>
      <c r="AX263" s="13" t="s">
        <v>71</v>
      </c>
      <c r="AY263" s="234" t="s">
        <v>118</v>
      </c>
    </row>
    <row r="264" s="13" customFormat="1">
      <c r="A264" s="13"/>
      <c r="B264" s="225"/>
      <c r="C264" s="226"/>
      <c r="D264" s="220" t="s">
        <v>128</v>
      </c>
      <c r="E264" s="227" t="s">
        <v>19</v>
      </c>
      <c r="F264" s="228" t="s">
        <v>309</v>
      </c>
      <c r="G264" s="226"/>
      <c r="H264" s="227" t="s">
        <v>19</v>
      </c>
      <c r="I264" s="229"/>
      <c r="J264" s="226"/>
      <c r="K264" s="226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128</v>
      </c>
      <c r="AU264" s="234" t="s">
        <v>81</v>
      </c>
      <c r="AV264" s="13" t="s">
        <v>79</v>
      </c>
      <c r="AW264" s="13" t="s">
        <v>32</v>
      </c>
      <c r="AX264" s="13" t="s">
        <v>71</v>
      </c>
      <c r="AY264" s="234" t="s">
        <v>118</v>
      </c>
    </row>
    <row r="265" s="14" customFormat="1">
      <c r="A265" s="14"/>
      <c r="B265" s="235"/>
      <c r="C265" s="236"/>
      <c r="D265" s="220" t="s">
        <v>128</v>
      </c>
      <c r="E265" s="237" t="s">
        <v>19</v>
      </c>
      <c r="F265" s="238" t="s">
        <v>310</v>
      </c>
      <c r="G265" s="236"/>
      <c r="H265" s="239">
        <v>3200.23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128</v>
      </c>
      <c r="AU265" s="245" t="s">
        <v>81</v>
      </c>
      <c r="AV265" s="14" t="s">
        <v>81</v>
      </c>
      <c r="AW265" s="14" t="s">
        <v>32</v>
      </c>
      <c r="AX265" s="14" t="s">
        <v>71</v>
      </c>
      <c r="AY265" s="245" t="s">
        <v>118</v>
      </c>
    </row>
    <row r="266" s="13" customFormat="1">
      <c r="A266" s="13"/>
      <c r="B266" s="225"/>
      <c r="C266" s="226"/>
      <c r="D266" s="220" t="s">
        <v>128</v>
      </c>
      <c r="E266" s="227" t="s">
        <v>19</v>
      </c>
      <c r="F266" s="228" t="s">
        <v>311</v>
      </c>
      <c r="G266" s="226"/>
      <c r="H266" s="227" t="s">
        <v>19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128</v>
      </c>
      <c r="AU266" s="234" t="s">
        <v>81</v>
      </c>
      <c r="AV266" s="13" t="s">
        <v>79</v>
      </c>
      <c r="AW266" s="13" t="s">
        <v>32</v>
      </c>
      <c r="AX266" s="13" t="s">
        <v>71</v>
      </c>
      <c r="AY266" s="234" t="s">
        <v>118</v>
      </c>
    </row>
    <row r="267" s="14" customFormat="1">
      <c r="A267" s="14"/>
      <c r="B267" s="235"/>
      <c r="C267" s="236"/>
      <c r="D267" s="220" t="s">
        <v>128</v>
      </c>
      <c r="E267" s="237" t="s">
        <v>19</v>
      </c>
      <c r="F267" s="238" t="s">
        <v>312</v>
      </c>
      <c r="G267" s="236"/>
      <c r="H267" s="239">
        <v>1155.52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128</v>
      </c>
      <c r="AU267" s="245" t="s">
        <v>81</v>
      </c>
      <c r="AV267" s="14" t="s">
        <v>81</v>
      </c>
      <c r="AW267" s="14" t="s">
        <v>32</v>
      </c>
      <c r="AX267" s="14" t="s">
        <v>71</v>
      </c>
      <c r="AY267" s="245" t="s">
        <v>118</v>
      </c>
    </row>
    <row r="268" s="13" customFormat="1">
      <c r="A268" s="13"/>
      <c r="B268" s="225"/>
      <c r="C268" s="226"/>
      <c r="D268" s="220" t="s">
        <v>128</v>
      </c>
      <c r="E268" s="227" t="s">
        <v>19</v>
      </c>
      <c r="F268" s="228" t="s">
        <v>313</v>
      </c>
      <c r="G268" s="226"/>
      <c r="H268" s="227" t="s">
        <v>19</v>
      </c>
      <c r="I268" s="229"/>
      <c r="J268" s="226"/>
      <c r="K268" s="226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128</v>
      </c>
      <c r="AU268" s="234" t="s">
        <v>81</v>
      </c>
      <c r="AV268" s="13" t="s">
        <v>79</v>
      </c>
      <c r="AW268" s="13" t="s">
        <v>32</v>
      </c>
      <c r="AX268" s="13" t="s">
        <v>71</v>
      </c>
      <c r="AY268" s="234" t="s">
        <v>118</v>
      </c>
    </row>
    <row r="269" s="14" customFormat="1">
      <c r="A269" s="14"/>
      <c r="B269" s="235"/>
      <c r="C269" s="236"/>
      <c r="D269" s="220" t="s">
        <v>128</v>
      </c>
      <c r="E269" s="237" t="s">
        <v>19</v>
      </c>
      <c r="F269" s="238" t="s">
        <v>314</v>
      </c>
      <c r="G269" s="236"/>
      <c r="H269" s="239">
        <v>96.768000000000001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128</v>
      </c>
      <c r="AU269" s="245" t="s">
        <v>81</v>
      </c>
      <c r="AV269" s="14" t="s">
        <v>81</v>
      </c>
      <c r="AW269" s="14" t="s">
        <v>32</v>
      </c>
      <c r="AX269" s="14" t="s">
        <v>71</v>
      </c>
      <c r="AY269" s="245" t="s">
        <v>118</v>
      </c>
    </row>
    <row r="270" s="13" customFormat="1">
      <c r="A270" s="13"/>
      <c r="B270" s="225"/>
      <c r="C270" s="226"/>
      <c r="D270" s="220" t="s">
        <v>128</v>
      </c>
      <c r="E270" s="227" t="s">
        <v>19</v>
      </c>
      <c r="F270" s="228" t="s">
        <v>311</v>
      </c>
      <c r="G270" s="226"/>
      <c r="H270" s="227" t="s">
        <v>19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128</v>
      </c>
      <c r="AU270" s="234" t="s">
        <v>81</v>
      </c>
      <c r="AV270" s="13" t="s">
        <v>79</v>
      </c>
      <c r="AW270" s="13" t="s">
        <v>32</v>
      </c>
      <c r="AX270" s="13" t="s">
        <v>71</v>
      </c>
      <c r="AY270" s="234" t="s">
        <v>118</v>
      </c>
    </row>
    <row r="271" s="14" customFormat="1">
      <c r="A271" s="14"/>
      <c r="B271" s="235"/>
      <c r="C271" s="236"/>
      <c r="D271" s="220" t="s">
        <v>128</v>
      </c>
      <c r="E271" s="237" t="s">
        <v>19</v>
      </c>
      <c r="F271" s="238" t="s">
        <v>315</v>
      </c>
      <c r="G271" s="236"/>
      <c r="H271" s="239">
        <v>16.983000000000001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128</v>
      </c>
      <c r="AU271" s="245" t="s">
        <v>81</v>
      </c>
      <c r="AV271" s="14" t="s">
        <v>81</v>
      </c>
      <c r="AW271" s="14" t="s">
        <v>32</v>
      </c>
      <c r="AX271" s="14" t="s">
        <v>71</v>
      </c>
      <c r="AY271" s="245" t="s">
        <v>118</v>
      </c>
    </row>
    <row r="272" s="15" customFormat="1">
      <c r="A272" s="15"/>
      <c r="B272" s="246"/>
      <c r="C272" s="247"/>
      <c r="D272" s="220" t="s">
        <v>128</v>
      </c>
      <c r="E272" s="248" t="s">
        <v>19</v>
      </c>
      <c r="F272" s="249" t="s">
        <v>131</v>
      </c>
      <c r="G272" s="247"/>
      <c r="H272" s="250">
        <v>4469.5010000000002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6" t="s">
        <v>128</v>
      </c>
      <c r="AU272" s="256" t="s">
        <v>81</v>
      </c>
      <c r="AV272" s="15" t="s">
        <v>124</v>
      </c>
      <c r="AW272" s="15" t="s">
        <v>32</v>
      </c>
      <c r="AX272" s="15" t="s">
        <v>79</v>
      </c>
      <c r="AY272" s="256" t="s">
        <v>118</v>
      </c>
    </row>
    <row r="273" s="2" customFormat="1" ht="62.7" customHeight="1">
      <c r="A273" s="41"/>
      <c r="B273" s="42"/>
      <c r="C273" s="207" t="s">
        <v>316</v>
      </c>
      <c r="D273" s="207" t="s">
        <v>120</v>
      </c>
      <c r="E273" s="208" t="s">
        <v>317</v>
      </c>
      <c r="F273" s="209" t="s">
        <v>318</v>
      </c>
      <c r="G273" s="210" t="s">
        <v>134</v>
      </c>
      <c r="H273" s="211">
        <v>2178.895</v>
      </c>
      <c r="I273" s="212"/>
      <c r="J273" s="213">
        <f>ROUND(I273*H273,2)</f>
        <v>0</v>
      </c>
      <c r="K273" s="209" t="s">
        <v>135</v>
      </c>
      <c r="L273" s="47"/>
      <c r="M273" s="214" t="s">
        <v>19</v>
      </c>
      <c r="N273" s="215" t="s">
        <v>42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124</v>
      </c>
      <c r="AT273" s="218" t="s">
        <v>120</v>
      </c>
      <c r="AU273" s="218" t="s">
        <v>81</v>
      </c>
      <c r="AY273" s="20" t="s">
        <v>118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79</v>
      </c>
      <c r="BK273" s="219">
        <f>ROUND(I273*H273,2)</f>
        <v>0</v>
      </c>
      <c r="BL273" s="20" t="s">
        <v>124</v>
      </c>
      <c r="BM273" s="218" t="s">
        <v>319</v>
      </c>
    </row>
    <row r="274" s="2" customFormat="1">
      <c r="A274" s="41"/>
      <c r="B274" s="42"/>
      <c r="C274" s="43"/>
      <c r="D274" s="257" t="s">
        <v>137</v>
      </c>
      <c r="E274" s="43"/>
      <c r="F274" s="258" t="s">
        <v>320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137</v>
      </c>
      <c r="AU274" s="20" t="s">
        <v>81</v>
      </c>
    </row>
    <row r="275" s="13" customFormat="1">
      <c r="A275" s="13"/>
      <c r="B275" s="225"/>
      <c r="C275" s="226"/>
      <c r="D275" s="220" t="s">
        <v>128</v>
      </c>
      <c r="E275" s="227" t="s">
        <v>19</v>
      </c>
      <c r="F275" s="228" t="s">
        <v>129</v>
      </c>
      <c r="G275" s="226"/>
      <c r="H275" s="227" t="s">
        <v>19</v>
      </c>
      <c r="I275" s="229"/>
      <c r="J275" s="226"/>
      <c r="K275" s="226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128</v>
      </c>
      <c r="AU275" s="234" t="s">
        <v>81</v>
      </c>
      <c r="AV275" s="13" t="s">
        <v>79</v>
      </c>
      <c r="AW275" s="13" t="s">
        <v>32</v>
      </c>
      <c r="AX275" s="13" t="s">
        <v>71</v>
      </c>
      <c r="AY275" s="234" t="s">
        <v>118</v>
      </c>
    </row>
    <row r="276" s="13" customFormat="1">
      <c r="A276" s="13"/>
      <c r="B276" s="225"/>
      <c r="C276" s="226"/>
      <c r="D276" s="220" t="s">
        <v>128</v>
      </c>
      <c r="E276" s="227" t="s">
        <v>19</v>
      </c>
      <c r="F276" s="228" t="s">
        <v>321</v>
      </c>
      <c r="G276" s="226"/>
      <c r="H276" s="227" t="s">
        <v>19</v>
      </c>
      <c r="I276" s="229"/>
      <c r="J276" s="226"/>
      <c r="K276" s="226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128</v>
      </c>
      <c r="AU276" s="234" t="s">
        <v>81</v>
      </c>
      <c r="AV276" s="13" t="s">
        <v>79</v>
      </c>
      <c r="AW276" s="13" t="s">
        <v>32</v>
      </c>
      <c r="AX276" s="13" t="s">
        <v>71</v>
      </c>
      <c r="AY276" s="234" t="s">
        <v>118</v>
      </c>
    </row>
    <row r="277" s="14" customFormat="1">
      <c r="A277" s="14"/>
      <c r="B277" s="235"/>
      <c r="C277" s="236"/>
      <c r="D277" s="220" t="s">
        <v>128</v>
      </c>
      <c r="E277" s="237" t="s">
        <v>19</v>
      </c>
      <c r="F277" s="238" t="s">
        <v>322</v>
      </c>
      <c r="G277" s="236"/>
      <c r="H277" s="239">
        <v>2044.71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128</v>
      </c>
      <c r="AU277" s="245" t="s">
        <v>81</v>
      </c>
      <c r="AV277" s="14" t="s">
        <v>81</v>
      </c>
      <c r="AW277" s="14" t="s">
        <v>32</v>
      </c>
      <c r="AX277" s="14" t="s">
        <v>71</v>
      </c>
      <c r="AY277" s="245" t="s">
        <v>118</v>
      </c>
    </row>
    <row r="278" s="14" customFormat="1">
      <c r="A278" s="14"/>
      <c r="B278" s="235"/>
      <c r="C278" s="236"/>
      <c r="D278" s="220" t="s">
        <v>128</v>
      </c>
      <c r="E278" s="237" t="s">
        <v>19</v>
      </c>
      <c r="F278" s="238" t="s">
        <v>323</v>
      </c>
      <c r="G278" s="236"/>
      <c r="H278" s="239">
        <v>79.784999999999997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128</v>
      </c>
      <c r="AU278" s="245" t="s">
        <v>81</v>
      </c>
      <c r="AV278" s="14" t="s">
        <v>81</v>
      </c>
      <c r="AW278" s="14" t="s">
        <v>32</v>
      </c>
      <c r="AX278" s="14" t="s">
        <v>71</v>
      </c>
      <c r="AY278" s="245" t="s">
        <v>118</v>
      </c>
    </row>
    <row r="279" s="13" customFormat="1">
      <c r="A279" s="13"/>
      <c r="B279" s="225"/>
      <c r="C279" s="226"/>
      <c r="D279" s="220" t="s">
        <v>128</v>
      </c>
      <c r="E279" s="227" t="s">
        <v>19</v>
      </c>
      <c r="F279" s="228" t="s">
        <v>177</v>
      </c>
      <c r="G279" s="226"/>
      <c r="H279" s="227" t="s">
        <v>19</v>
      </c>
      <c r="I279" s="229"/>
      <c r="J279" s="226"/>
      <c r="K279" s="226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128</v>
      </c>
      <c r="AU279" s="234" t="s">
        <v>81</v>
      </c>
      <c r="AV279" s="13" t="s">
        <v>79</v>
      </c>
      <c r="AW279" s="13" t="s">
        <v>32</v>
      </c>
      <c r="AX279" s="13" t="s">
        <v>71</v>
      </c>
      <c r="AY279" s="234" t="s">
        <v>118</v>
      </c>
    </row>
    <row r="280" s="14" customFormat="1">
      <c r="A280" s="14"/>
      <c r="B280" s="235"/>
      <c r="C280" s="236"/>
      <c r="D280" s="220" t="s">
        <v>128</v>
      </c>
      <c r="E280" s="237" t="s">
        <v>19</v>
      </c>
      <c r="F280" s="238" t="s">
        <v>324</v>
      </c>
      <c r="G280" s="236"/>
      <c r="H280" s="239">
        <v>54.399999999999999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128</v>
      </c>
      <c r="AU280" s="245" t="s">
        <v>81</v>
      </c>
      <c r="AV280" s="14" t="s">
        <v>81</v>
      </c>
      <c r="AW280" s="14" t="s">
        <v>32</v>
      </c>
      <c r="AX280" s="14" t="s">
        <v>71</v>
      </c>
      <c r="AY280" s="245" t="s">
        <v>118</v>
      </c>
    </row>
    <row r="281" s="15" customFormat="1">
      <c r="A281" s="15"/>
      <c r="B281" s="246"/>
      <c r="C281" s="247"/>
      <c r="D281" s="220" t="s">
        <v>128</v>
      </c>
      <c r="E281" s="248" t="s">
        <v>19</v>
      </c>
      <c r="F281" s="249" t="s">
        <v>131</v>
      </c>
      <c r="G281" s="247"/>
      <c r="H281" s="250">
        <v>2178.895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6" t="s">
        <v>128</v>
      </c>
      <c r="AU281" s="256" t="s">
        <v>81</v>
      </c>
      <c r="AV281" s="15" t="s">
        <v>124</v>
      </c>
      <c r="AW281" s="15" t="s">
        <v>32</v>
      </c>
      <c r="AX281" s="15" t="s">
        <v>79</v>
      </c>
      <c r="AY281" s="256" t="s">
        <v>118</v>
      </c>
    </row>
    <row r="282" s="2" customFormat="1" ht="66.75" customHeight="1">
      <c r="A282" s="41"/>
      <c r="B282" s="42"/>
      <c r="C282" s="207" t="s">
        <v>325</v>
      </c>
      <c r="D282" s="207" t="s">
        <v>120</v>
      </c>
      <c r="E282" s="208" t="s">
        <v>326</v>
      </c>
      <c r="F282" s="209" t="s">
        <v>327</v>
      </c>
      <c r="G282" s="210" t="s">
        <v>134</v>
      </c>
      <c r="H282" s="211">
        <v>6536.6850000000004</v>
      </c>
      <c r="I282" s="212"/>
      <c r="J282" s="213">
        <f>ROUND(I282*H282,2)</f>
        <v>0</v>
      </c>
      <c r="K282" s="209" t="s">
        <v>135</v>
      </c>
      <c r="L282" s="47"/>
      <c r="M282" s="214" t="s">
        <v>19</v>
      </c>
      <c r="N282" s="215" t="s">
        <v>42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124</v>
      </c>
      <c r="AT282" s="218" t="s">
        <v>120</v>
      </c>
      <c r="AU282" s="218" t="s">
        <v>81</v>
      </c>
      <c r="AY282" s="20" t="s">
        <v>118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79</v>
      </c>
      <c r="BK282" s="219">
        <f>ROUND(I282*H282,2)</f>
        <v>0</v>
      </c>
      <c r="BL282" s="20" t="s">
        <v>124</v>
      </c>
      <c r="BM282" s="218" t="s">
        <v>328</v>
      </c>
    </row>
    <row r="283" s="2" customFormat="1">
      <c r="A283" s="41"/>
      <c r="B283" s="42"/>
      <c r="C283" s="43"/>
      <c r="D283" s="257" t="s">
        <v>137</v>
      </c>
      <c r="E283" s="43"/>
      <c r="F283" s="258" t="s">
        <v>329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137</v>
      </c>
      <c r="AU283" s="20" t="s">
        <v>81</v>
      </c>
    </row>
    <row r="284" s="13" customFormat="1">
      <c r="A284" s="13"/>
      <c r="B284" s="225"/>
      <c r="C284" s="226"/>
      <c r="D284" s="220" t="s">
        <v>128</v>
      </c>
      <c r="E284" s="227" t="s">
        <v>19</v>
      </c>
      <c r="F284" s="228" t="s">
        <v>129</v>
      </c>
      <c r="G284" s="226"/>
      <c r="H284" s="227" t="s">
        <v>19</v>
      </c>
      <c r="I284" s="229"/>
      <c r="J284" s="226"/>
      <c r="K284" s="226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128</v>
      </c>
      <c r="AU284" s="234" t="s">
        <v>81</v>
      </c>
      <c r="AV284" s="13" t="s">
        <v>79</v>
      </c>
      <c r="AW284" s="13" t="s">
        <v>32</v>
      </c>
      <c r="AX284" s="13" t="s">
        <v>71</v>
      </c>
      <c r="AY284" s="234" t="s">
        <v>118</v>
      </c>
    </row>
    <row r="285" s="13" customFormat="1">
      <c r="A285" s="13"/>
      <c r="B285" s="225"/>
      <c r="C285" s="226"/>
      <c r="D285" s="220" t="s">
        <v>128</v>
      </c>
      <c r="E285" s="227" t="s">
        <v>19</v>
      </c>
      <c r="F285" s="228" t="s">
        <v>330</v>
      </c>
      <c r="G285" s="226"/>
      <c r="H285" s="227" t="s">
        <v>19</v>
      </c>
      <c r="I285" s="229"/>
      <c r="J285" s="226"/>
      <c r="K285" s="226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128</v>
      </c>
      <c r="AU285" s="234" t="s">
        <v>81</v>
      </c>
      <c r="AV285" s="13" t="s">
        <v>79</v>
      </c>
      <c r="AW285" s="13" t="s">
        <v>32</v>
      </c>
      <c r="AX285" s="13" t="s">
        <v>71</v>
      </c>
      <c r="AY285" s="234" t="s">
        <v>118</v>
      </c>
    </row>
    <row r="286" s="14" customFormat="1">
      <c r="A286" s="14"/>
      <c r="B286" s="235"/>
      <c r="C286" s="236"/>
      <c r="D286" s="220" t="s">
        <v>128</v>
      </c>
      <c r="E286" s="237" t="s">
        <v>19</v>
      </c>
      <c r="F286" s="238" t="s">
        <v>331</v>
      </c>
      <c r="G286" s="236"/>
      <c r="H286" s="239">
        <v>6536.6850000000004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128</v>
      </c>
      <c r="AU286" s="245" t="s">
        <v>81</v>
      </c>
      <c r="AV286" s="14" t="s">
        <v>81</v>
      </c>
      <c r="AW286" s="14" t="s">
        <v>32</v>
      </c>
      <c r="AX286" s="14" t="s">
        <v>71</v>
      </c>
      <c r="AY286" s="245" t="s">
        <v>118</v>
      </c>
    </row>
    <row r="287" s="15" customFormat="1">
      <c r="A287" s="15"/>
      <c r="B287" s="246"/>
      <c r="C287" s="247"/>
      <c r="D287" s="220" t="s">
        <v>128</v>
      </c>
      <c r="E287" s="248" t="s">
        <v>19</v>
      </c>
      <c r="F287" s="249" t="s">
        <v>131</v>
      </c>
      <c r="G287" s="247"/>
      <c r="H287" s="250">
        <v>6536.6850000000004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6" t="s">
        <v>128</v>
      </c>
      <c r="AU287" s="256" t="s">
        <v>81</v>
      </c>
      <c r="AV287" s="15" t="s">
        <v>124</v>
      </c>
      <c r="AW287" s="15" t="s">
        <v>32</v>
      </c>
      <c r="AX287" s="15" t="s">
        <v>79</v>
      </c>
      <c r="AY287" s="256" t="s">
        <v>118</v>
      </c>
    </row>
    <row r="288" s="2" customFormat="1" ht="44.25" customHeight="1">
      <c r="A288" s="41"/>
      <c r="B288" s="42"/>
      <c r="C288" s="207" t="s">
        <v>332</v>
      </c>
      <c r="D288" s="207" t="s">
        <v>120</v>
      </c>
      <c r="E288" s="208" t="s">
        <v>333</v>
      </c>
      <c r="F288" s="209" t="s">
        <v>334</v>
      </c>
      <c r="G288" s="210" t="s">
        <v>134</v>
      </c>
      <c r="H288" s="211">
        <v>3351.3980000000001</v>
      </c>
      <c r="I288" s="212"/>
      <c r="J288" s="213">
        <f>ROUND(I288*H288,2)</f>
        <v>0</v>
      </c>
      <c r="K288" s="209" t="s">
        <v>135</v>
      </c>
      <c r="L288" s="47"/>
      <c r="M288" s="214" t="s">
        <v>19</v>
      </c>
      <c r="N288" s="215" t="s">
        <v>42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124</v>
      </c>
      <c r="AT288" s="218" t="s">
        <v>120</v>
      </c>
      <c r="AU288" s="218" t="s">
        <v>81</v>
      </c>
      <c r="AY288" s="20" t="s">
        <v>118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79</v>
      </c>
      <c r="BK288" s="219">
        <f>ROUND(I288*H288,2)</f>
        <v>0</v>
      </c>
      <c r="BL288" s="20" t="s">
        <v>124</v>
      </c>
      <c r="BM288" s="218" t="s">
        <v>335</v>
      </c>
    </row>
    <row r="289" s="2" customFormat="1">
      <c r="A289" s="41"/>
      <c r="B289" s="42"/>
      <c r="C289" s="43"/>
      <c r="D289" s="257" t="s">
        <v>137</v>
      </c>
      <c r="E289" s="43"/>
      <c r="F289" s="258" t="s">
        <v>336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137</v>
      </c>
      <c r="AU289" s="20" t="s">
        <v>81</v>
      </c>
    </row>
    <row r="290" s="13" customFormat="1">
      <c r="A290" s="13"/>
      <c r="B290" s="225"/>
      <c r="C290" s="226"/>
      <c r="D290" s="220" t="s">
        <v>128</v>
      </c>
      <c r="E290" s="227" t="s">
        <v>19</v>
      </c>
      <c r="F290" s="228" t="s">
        <v>129</v>
      </c>
      <c r="G290" s="226"/>
      <c r="H290" s="227" t="s">
        <v>19</v>
      </c>
      <c r="I290" s="229"/>
      <c r="J290" s="226"/>
      <c r="K290" s="226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128</v>
      </c>
      <c r="AU290" s="234" t="s">
        <v>81</v>
      </c>
      <c r="AV290" s="13" t="s">
        <v>79</v>
      </c>
      <c r="AW290" s="13" t="s">
        <v>32</v>
      </c>
      <c r="AX290" s="13" t="s">
        <v>71</v>
      </c>
      <c r="AY290" s="234" t="s">
        <v>118</v>
      </c>
    </row>
    <row r="291" s="13" customFormat="1">
      <c r="A291" s="13"/>
      <c r="B291" s="225"/>
      <c r="C291" s="226"/>
      <c r="D291" s="220" t="s">
        <v>128</v>
      </c>
      <c r="E291" s="227" t="s">
        <v>19</v>
      </c>
      <c r="F291" s="228" t="s">
        <v>337</v>
      </c>
      <c r="G291" s="226"/>
      <c r="H291" s="227" t="s">
        <v>19</v>
      </c>
      <c r="I291" s="229"/>
      <c r="J291" s="226"/>
      <c r="K291" s="226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128</v>
      </c>
      <c r="AU291" s="234" t="s">
        <v>81</v>
      </c>
      <c r="AV291" s="13" t="s">
        <v>79</v>
      </c>
      <c r="AW291" s="13" t="s">
        <v>32</v>
      </c>
      <c r="AX291" s="13" t="s">
        <v>71</v>
      </c>
      <c r="AY291" s="234" t="s">
        <v>118</v>
      </c>
    </row>
    <row r="292" s="14" customFormat="1">
      <c r="A292" s="14"/>
      <c r="B292" s="235"/>
      <c r="C292" s="236"/>
      <c r="D292" s="220" t="s">
        <v>128</v>
      </c>
      <c r="E292" s="237" t="s">
        <v>19</v>
      </c>
      <c r="F292" s="238" t="s">
        <v>312</v>
      </c>
      <c r="G292" s="236"/>
      <c r="H292" s="239">
        <v>1155.52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128</v>
      </c>
      <c r="AU292" s="245" t="s">
        <v>81</v>
      </c>
      <c r="AV292" s="14" t="s">
        <v>81</v>
      </c>
      <c r="AW292" s="14" t="s">
        <v>32</v>
      </c>
      <c r="AX292" s="14" t="s">
        <v>71</v>
      </c>
      <c r="AY292" s="245" t="s">
        <v>118</v>
      </c>
    </row>
    <row r="293" s="14" customFormat="1">
      <c r="A293" s="14"/>
      <c r="B293" s="235"/>
      <c r="C293" s="236"/>
      <c r="D293" s="220" t="s">
        <v>128</v>
      </c>
      <c r="E293" s="237" t="s">
        <v>19</v>
      </c>
      <c r="F293" s="238" t="s">
        <v>338</v>
      </c>
      <c r="G293" s="236"/>
      <c r="H293" s="239">
        <v>16.983000000000001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128</v>
      </c>
      <c r="AU293" s="245" t="s">
        <v>81</v>
      </c>
      <c r="AV293" s="14" t="s">
        <v>81</v>
      </c>
      <c r="AW293" s="14" t="s">
        <v>32</v>
      </c>
      <c r="AX293" s="14" t="s">
        <v>71</v>
      </c>
      <c r="AY293" s="245" t="s">
        <v>118</v>
      </c>
    </row>
    <row r="294" s="13" customFormat="1">
      <c r="A294" s="13"/>
      <c r="B294" s="225"/>
      <c r="C294" s="226"/>
      <c r="D294" s="220" t="s">
        <v>128</v>
      </c>
      <c r="E294" s="227" t="s">
        <v>19</v>
      </c>
      <c r="F294" s="228" t="s">
        <v>339</v>
      </c>
      <c r="G294" s="226"/>
      <c r="H294" s="227" t="s">
        <v>19</v>
      </c>
      <c r="I294" s="229"/>
      <c r="J294" s="226"/>
      <c r="K294" s="226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128</v>
      </c>
      <c r="AU294" s="234" t="s">
        <v>81</v>
      </c>
      <c r="AV294" s="13" t="s">
        <v>79</v>
      </c>
      <c r="AW294" s="13" t="s">
        <v>32</v>
      </c>
      <c r="AX294" s="13" t="s">
        <v>71</v>
      </c>
      <c r="AY294" s="234" t="s">
        <v>118</v>
      </c>
    </row>
    <row r="295" s="14" customFormat="1">
      <c r="A295" s="14"/>
      <c r="B295" s="235"/>
      <c r="C295" s="236"/>
      <c r="D295" s="220" t="s">
        <v>128</v>
      </c>
      <c r="E295" s="237" t="s">
        <v>19</v>
      </c>
      <c r="F295" s="238" t="s">
        <v>322</v>
      </c>
      <c r="G295" s="236"/>
      <c r="H295" s="239">
        <v>2044.71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128</v>
      </c>
      <c r="AU295" s="245" t="s">
        <v>81</v>
      </c>
      <c r="AV295" s="14" t="s">
        <v>81</v>
      </c>
      <c r="AW295" s="14" t="s">
        <v>32</v>
      </c>
      <c r="AX295" s="14" t="s">
        <v>71</v>
      </c>
      <c r="AY295" s="245" t="s">
        <v>118</v>
      </c>
    </row>
    <row r="296" s="14" customFormat="1">
      <c r="A296" s="14"/>
      <c r="B296" s="235"/>
      <c r="C296" s="236"/>
      <c r="D296" s="220" t="s">
        <v>128</v>
      </c>
      <c r="E296" s="237" t="s">
        <v>19</v>
      </c>
      <c r="F296" s="238" t="s">
        <v>323</v>
      </c>
      <c r="G296" s="236"/>
      <c r="H296" s="239">
        <v>79.784999999999997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128</v>
      </c>
      <c r="AU296" s="245" t="s">
        <v>81</v>
      </c>
      <c r="AV296" s="14" t="s">
        <v>81</v>
      </c>
      <c r="AW296" s="14" t="s">
        <v>32</v>
      </c>
      <c r="AX296" s="14" t="s">
        <v>71</v>
      </c>
      <c r="AY296" s="245" t="s">
        <v>118</v>
      </c>
    </row>
    <row r="297" s="13" customFormat="1">
      <c r="A297" s="13"/>
      <c r="B297" s="225"/>
      <c r="C297" s="226"/>
      <c r="D297" s="220" t="s">
        <v>128</v>
      </c>
      <c r="E297" s="227" t="s">
        <v>19</v>
      </c>
      <c r="F297" s="228" t="s">
        <v>177</v>
      </c>
      <c r="G297" s="226"/>
      <c r="H297" s="227" t="s">
        <v>19</v>
      </c>
      <c r="I297" s="229"/>
      <c r="J297" s="226"/>
      <c r="K297" s="226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128</v>
      </c>
      <c r="AU297" s="234" t="s">
        <v>81</v>
      </c>
      <c r="AV297" s="13" t="s">
        <v>79</v>
      </c>
      <c r="AW297" s="13" t="s">
        <v>32</v>
      </c>
      <c r="AX297" s="13" t="s">
        <v>71</v>
      </c>
      <c r="AY297" s="234" t="s">
        <v>118</v>
      </c>
    </row>
    <row r="298" s="14" customFormat="1">
      <c r="A298" s="14"/>
      <c r="B298" s="235"/>
      <c r="C298" s="236"/>
      <c r="D298" s="220" t="s">
        <v>128</v>
      </c>
      <c r="E298" s="237" t="s">
        <v>19</v>
      </c>
      <c r="F298" s="238" t="s">
        <v>324</v>
      </c>
      <c r="G298" s="236"/>
      <c r="H298" s="239">
        <v>54.399999999999999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128</v>
      </c>
      <c r="AU298" s="245" t="s">
        <v>81</v>
      </c>
      <c r="AV298" s="14" t="s">
        <v>81</v>
      </c>
      <c r="AW298" s="14" t="s">
        <v>32</v>
      </c>
      <c r="AX298" s="14" t="s">
        <v>71</v>
      </c>
      <c r="AY298" s="245" t="s">
        <v>118</v>
      </c>
    </row>
    <row r="299" s="15" customFormat="1">
      <c r="A299" s="15"/>
      <c r="B299" s="246"/>
      <c r="C299" s="247"/>
      <c r="D299" s="220" t="s">
        <v>128</v>
      </c>
      <c r="E299" s="248" t="s">
        <v>19</v>
      </c>
      <c r="F299" s="249" t="s">
        <v>131</v>
      </c>
      <c r="G299" s="247"/>
      <c r="H299" s="250">
        <v>3351.3979999999997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6" t="s">
        <v>128</v>
      </c>
      <c r="AU299" s="256" t="s">
        <v>81</v>
      </c>
      <c r="AV299" s="15" t="s">
        <v>124</v>
      </c>
      <c r="AW299" s="15" t="s">
        <v>32</v>
      </c>
      <c r="AX299" s="15" t="s">
        <v>79</v>
      </c>
      <c r="AY299" s="256" t="s">
        <v>118</v>
      </c>
    </row>
    <row r="300" s="2" customFormat="1" ht="37.8" customHeight="1">
      <c r="A300" s="41"/>
      <c r="B300" s="42"/>
      <c r="C300" s="207" t="s">
        <v>340</v>
      </c>
      <c r="D300" s="207" t="s">
        <v>120</v>
      </c>
      <c r="E300" s="208" t="s">
        <v>341</v>
      </c>
      <c r="F300" s="209" t="s">
        <v>342</v>
      </c>
      <c r="G300" s="210" t="s">
        <v>134</v>
      </c>
      <c r="H300" s="211">
        <v>3296.998</v>
      </c>
      <c r="I300" s="212"/>
      <c r="J300" s="213">
        <f>ROUND(I300*H300,2)</f>
        <v>0</v>
      </c>
      <c r="K300" s="209" t="s">
        <v>135</v>
      </c>
      <c r="L300" s="47"/>
      <c r="M300" s="214" t="s">
        <v>19</v>
      </c>
      <c r="N300" s="215" t="s">
        <v>42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124</v>
      </c>
      <c r="AT300" s="218" t="s">
        <v>120</v>
      </c>
      <c r="AU300" s="218" t="s">
        <v>81</v>
      </c>
      <c r="AY300" s="20" t="s">
        <v>118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79</v>
      </c>
      <c r="BK300" s="219">
        <f>ROUND(I300*H300,2)</f>
        <v>0</v>
      </c>
      <c r="BL300" s="20" t="s">
        <v>124</v>
      </c>
      <c r="BM300" s="218" t="s">
        <v>343</v>
      </c>
    </row>
    <row r="301" s="2" customFormat="1">
      <c r="A301" s="41"/>
      <c r="B301" s="42"/>
      <c r="C301" s="43"/>
      <c r="D301" s="257" t="s">
        <v>137</v>
      </c>
      <c r="E301" s="43"/>
      <c r="F301" s="258" t="s">
        <v>344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137</v>
      </c>
      <c r="AU301" s="20" t="s">
        <v>81</v>
      </c>
    </row>
    <row r="302" s="13" customFormat="1">
      <c r="A302" s="13"/>
      <c r="B302" s="225"/>
      <c r="C302" s="226"/>
      <c r="D302" s="220" t="s">
        <v>128</v>
      </c>
      <c r="E302" s="227" t="s">
        <v>19</v>
      </c>
      <c r="F302" s="228" t="s">
        <v>129</v>
      </c>
      <c r="G302" s="226"/>
      <c r="H302" s="227" t="s">
        <v>19</v>
      </c>
      <c r="I302" s="229"/>
      <c r="J302" s="226"/>
      <c r="K302" s="226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128</v>
      </c>
      <c r="AU302" s="234" t="s">
        <v>81</v>
      </c>
      <c r="AV302" s="13" t="s">
        <v>79</v>
      </c>
      <c r="AW302" s="13" t="s">
        <v>32</v>
      </c>
      <c r="AX302" s="13" t="s">
        <v>71</v>
      </c>
      <c r="AY302" s="234" t="s">
        <v>118</v>
      </c>
    </row>
    <row r="303" s="13" customFormat="1">
      <c r="A303" s="13"/>
      <c r="B303" s="225"/>
      <c r="C303" s="226"/>
      <c r="D303" s="220" t="s">
        <v>128</v>
      </c>
      <c r="E303" s="227" t="s">
        <v>19</v>
      </c>
      <c r="F303" s="228" t="s">
        <v>345</v>
      </c>
      <c r="G303" s="226"/>
      <c r="H303" s="227" t="s">
        <v>19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128</v>
      </c>
      <c r="AU303" s="234" t="s">
        <v>81</v>
      </c>
      <c r="AV303" s="13" t="s">
        <v>79</v>
      </c>
      <c r="AW303" s="13" t="s">
        <v>32</v>
      </c>
      <c r="AX303" s="13" t="s">
        <v>71</v>
      </c>
      <c r="AY303" s="234" t="s">
        <v>118</v>
      </c>
    </row>
    <row r="304" s="13" customFormat="1">
      <c r="A304" s="13"/>
      <c r="B304" s="225"/>
      <c r="C304" s="226"/>
      <c r="D304" s="220" t="s">
        <v>128</v>
      </c>
      <c r="E304" s="227" t="s">
        <v>19</v>
      </c>
      <c r="F304" s="228" t="s">
        <v>346</v>
      </c>
      <c r="G304" s="226"/>
      <c r="H304" s="227" t="s">
        <v>19</v>
      </c>
      <c r="I304" s="229"/>
      <c r="J304" s="226"/>
      <c r="K304" s="226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128</v>
      </c>
      <c r="AU304" s="234" t="s">
        <v>81</v>
      </c>
      <c r="AV304" s="13" t="s">
        <v>79</v>
      </c>
      <c r="AW304" s="13" t="s">
        <v>32</v>
      </c>
      <c r="AX304" s="13" t="s">
        <v>71</v>
      </c>
      <c r="AY304" s="234" t="s">
        <v>118</v>
      </c>
    </row>
    <row r="305" s="14" customFormat="1">
      <c r="A305" s="14"/>
      <c r="B305" s="235"/>
      <c r="C305" s="236"/>
      <c r="D305" s="220" t="s">
        <v>128</v>
      </c>
      <c r="E305" s="237" t="s">
        <v>19</v>
      </c>
      <c r="F305" s="238" t="s">
        <v>347</v>
      </c>
      <c r="G305" s="236"/>
      <c r="H305" s="239">
        <v>3200.23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128</v>
      </c>
      <c r="AU305" s="245" t="s">
        <v>81</v>
      </c>
      <c r="AV305" s="14" t="s">
        <v>81</v>
      </c>
      <c r="AW305" s="14" t="s">
        <v>32</v>
      </c>
      <c r="AX305" s="14" t="s">
        <v>71</v>
      </c>
      <c r="AY305" s="245" t="s">
        <v>118</v>
      </c>
    </row>
    <row r="306" s="13" customFormat="1">
      <c r="A306" s="13"/>
      <c r="B306" s="225"/>
      <c r="C306" s="226"/>
      <c r="D306" s="220" t="s">
        <v>128</v>
      </c>
      <c r="E306" s="227" t="s">
        <v>19</v>
      </c>
      <c r="F306" s="228" t="s">
        <v>348</v>
      </c>
      <c r="G306" s="226"/>
      <c r="H306" s="227" t="s">
        <v>19</v>
      </c>
      <c r="I306" s="229"/>
      <c r="J306" s="226"/>
      <c r="K306" s="226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128</v>
      </c>
      <c r="AU306" s="234" t="s">
        <v>81</v>
      </c>
      <c r="AV306" s="13" t="s">
        <v>79</v>
      </c>
      <c r="AW306" s="13" t="s">
        <v>32</v>
      </c>
      <c r="AX306" s="13" t="s">
        <v>71</v>
      </c>
      <c r="AY306" s="234" t="s">
        <v>118</v>
      </c>
    </row>
    <row r="307" s="14" customFormat="1">
      <c r="A307" s="14"/>
      <c r="B307" s="235"/>
      <c r="C307" s="236"/>
      <c r="D307" s="220" t="s">
        <v>128</v>
      </c>
      <c r="E307" s="237" t="s">
        <v>19</v>
      </c>
      <c r="F307" s="238" t="s">
        <v>314</v>
      </c>
      <c r="G307" s="236"/>
      <c r="H307" s="239">
        <v>96.768000000000001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128</v>
      </c>
      <c r="AU307" s="245" t="s">
        <v>81</v>
      </c>
      <c r="AV307" s="14" t="s">
        <v>81</v>
      </c>
      <c r="AW307" s="14" t="s">
        <v>32</v>
      </c>
      <c r="AX307" s="14" t="s">
        <v>71</v>
      </c>
      <c r="AY307" s="245" t="s">
        <v>118</v>
      </c>
    </row>
    <row r="308" s="15" customFormat="1">
      <c r="A308" s="15"/>
      <c r="B308" s="246"/>
      <c r="C308" s="247"/>
      <c r="D308" s="220" t="s">
        <v>128</v>
      </c>
      <c r="E308" s="248" t="s">
        <v>19</v>
      </c>
      <c r="F308" s="249" t="s">
        <v>131</v>
      </c>
      <c r="G308" s="247"/>
      <c r="H308" s="250">
        <v>3296.998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6" t="s">
        <v>128</v>
      </c>
      <c r="AU308" s="256" t="s">
        <v>81</v>
      </c>
      <c r="AV308" s="15" t="s">
        <v>124</v>
      </c>
      <c r="AW308" s="15" t="s">
        <v>32</v>
      </c>
      <c r="AX308" s="15" t="s">
        <v>79</v>
      </c>
      <c r="AY308" s="256" t="s">
        <v>118</v>
      </c>
    </row>
    <row r="309" s="2" customFormat="1" ht="44.25" customHeight="1">
      <c r="A309" s="41"/>
      <c r="B309" s="42"/>
      <c r="C309" s="207" t="s">
        <v>349</v>
      </c>
      <c r="D309" s="207" t="s">
        <v>120</v>
      </c>
      <c r="E309" s="208" t="s">
        <v>350</v>
      </c>
      <c r="F309" s="209" t="s">
        <v>351</v>
      </c>
      <c r="G309" s="210" t="s">
        <v>238</v>
      </c>
      <c r="H309" s="211">
        <v>4139.9009999999998</v>
      </c>
      <c r="I309" s="212"/>
      <c r="J309" s="213">
        <f>ROUND(I309*H309,2)</f>
        <v>0</v>
      </c>
      <c r="K309" s="209" t="s">
        <v>135</v>
      </c>
      <c r="L309" s="47"/>
      <c r="M309" s="214" t="s">
        <v>19</v>
      </c>
      <c r="N309" s="215" t="s">
        <v>42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124</v>
      </c>
      <c r="AT309" s="218" t="s">
        <v>120</v>
      </c>
      <c r="AU309" s="218" t="s">
        <v>81</v>
      </c>
      <c r="AY309" s="20" t="s">
        <v>118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79</v>
      </c>
      <c r="BK309" s="219">
        <f>ROUND(I309*H309,2)</f>
        <v>0</v>
      </c>
      <c r="BL309" s="20" t="s">
        <v>124</v>
      </c>
      <c r="BM309" s="218" t="s">
        <v>352</v>
      </c>
    </row>
    <row r="310" s="2" customFormat="1">
      <c r="A310" s="41"/>
      <c r="B310" s="42"/>
      <c r="C310" s="43"/>
      <c r="D310" s="257" t="s">
        <v>137</v>
      </c>
      <c r="E310" s="43"/>
      <c r="F310" s="258" t="s">
        <v>353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137</v>
      </c>
      <c r="AU310" s="20" t="s">
        <v>81</v>
      </c>
    </row>
    <row r="311" s="13" customFormat="1">
      <c r="A311" s="13"/>
      <c r="B311" s="225"/>
      <c r="C311" s="226"/>
      <c r="D311" s="220" t="s">
        <v>128</v>
      </c>
      <c r="E311" s="227" t="s">
        <v>19</v>
      </c>
      <c r="F311" s="228" t="s">
        <v>129</v>
      </c>
      <c r="G311" s="226"/>
      <c r="H311" s="227" t="s">
        <v>19</v>
      </c>
      <c r="I311" s="229"/>
      <c r="J311" s="226"/>
      <c r="K311" s="226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128</v>
      </c>
      <c r="AU311" s="234" t="s">
        <v>81</v>
      </c>
      <c r="AV311" s="13" t="s">
        <v>79</v>
      </c>
      <c r="AW311" s="13" t="s">
        <v>32</v>
      </c>
      <c r="AX311" s="13" t="s">
        <v>71</v>
      </c>
      <c r="AY311" s="234" t="s">
        <v>118</v>
      </c>
    </row>
    <row r="312" s="13" customFormat="1">
      <c r="A312" s="13"/>
      <c r="B312" s="225"/>
      <c r="C312" s="226"/>
      <c r="D312" s="220" t="s">
        <v>128</v>
      </c>
      <c r="E312" s="227" t="s">
        <v>19</v>
      </c>
      <c r="F312" s="228" t="s">
        <v>354</v>
      </c>
      <c r="G312" s="226"/>
      <c r="H312" s="227" t="s">
        <v>19</v>
      </c>
      <c r="I312" s="229"/>
      <c r="J312" s="226"/>
      <c r="K312" s="226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128</v>
      </c>
      <c r="AU312" s="234" t="s">
        <v>81</v>
      </c>
      <c r="AV312" s="13" t="s">
        <v>79</v>
      </c>
      <c r="AW312" s="13" t="s">
        <v>32</v>
      </c>
      <c r="AX312" s="13" t="s">
        <v>71</v>
      </c>
      <c r="AY312" s="234" t="s">
        <v>118</v>
      </c>
    </row>
    <row r="313" s="14" customFormat="1">
      <c r="A313" s="14"/>
      <c r="B313" s="235"/>
      <c r="C313" s="236"/>
      <c r="D313" s="220" t="s">
        <v>128</v>
      </c>
      <c r="E313" s="237" t="s">
        <v>19</v>
      </c>
      <c r="F313" s="238" t="s">
        <v>355</v>
      </c>
      <c r="G313" s="236"/>
      <c r="H313" s="239">
        <v>4139.9009999999998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128</v>
      </c>
      <c r="AU313" s="245" t="s">
        <v>81</v>
      </c>
      <c r="AV313" s="14" t="s">
        <v>81</v>
      </c>
      <c r="AW313" s="14" t="s">
        <v>32</v>
      </c>
      <c r="AX313" s="14" t="s">
        <v>71</v>
      </c>
      <c r="AY313" s="245" t="s">
        <v>118</v>
      </c>
    </row>
    <row r="314" s="15" customFormat="1">
      <c r="A314" s="15"/>
      <c r="B314" s="246"/>
      <c r="C314" s="247"/>
      <c r="D314" s="220" t="s">
        <v>128</v>
      </c>
      <c r="E314" s="248" t="s">
        <v>19</v>
      </c>
      <c r="F314" s="249" t="s">
        <v>131</v>
      </c>
      <c r="G314" s="247"/>
      <c r="H314" s="250">
        <v>4139.9009999999998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6" t="s">
        <v>128</v>
      </c>
      <c r="AU314" s="256" t="s">
        <v>81</v>
      </c>
      <c r="AV314" s="15" t="s">
        <v>124</v>
      </c>
      <c r="AW314" s="15" t="s">
        <v>32</v>
      </c>
      <c r="AX314" s="15" t="s">
        <v>79</v>
      </c>
      <c r="AY314" s="256" t="s">
        <v>118</v>
      </c>
    </row>
    <row r="315" s="2" customFormat="1" ht="44.25" customHeight="1">
      <c r="A315" s="41"/>
      <c r="B315" s="42"/>
      <c r="C315" s="207" t="s">
        <v>203</v>
      </c>
      <c r="D315" s="207" t="s">
        <v>120</v>
      </c>
      <c r="E315" s="208" t="s">
        <v>356</v>
      </c>
      <c r="F315" s="209" t="s">
        <v>357</v>
      </c>
      <c r="G315" s="210" t="s">
        <v>134</v>
      </c>
      <c r="H315" s="211">
        <v>1186.5029999999999</v>
      </c>
      <c r="I315" s="212"/>
      <c r="J315" s="213">
        <f>ROUND(I315*H315,2)</f>
        <v>0</v>
      </c>
      <c r="K315" s="209" t="s">
        <v>135</v>
      </c>
      <c r="L315" s="47"/>
      <c r="M315" s="214" t="s">
        <v>19</v>
      </c>
      <c r="N315" s="215" t="s">
        <v>42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124</v>
      </c>
      <c r="AT315" s="218" t="s">
        <v>120</v>
      </c>
      <c r="AU315" s="218" t="s">
        <v>81</v>
      </c>
      <c r="AY315" s="20" t="s">
        <v>118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79</v>
      </c>
      <c r="BK315" s="219">
        <f>ROUND(I315*H315,2)</f>
        <v>0</v>
      </c>
      <c r="BL315" s="20" t="s">
        <v>124</v>
      </c>
      <c r="BM315" s="218" t="s">
        <v>358</v>
      </c>
    </row>
    <row r="316" s="2" customFormat="1">
      <c r="A316" s="41"/>
      <c r="B316" s="42"/>
      <c r="C316" s="43"/>
      <c r="D316" s="257" t="s">
        <v>137</v>
      </c>
      <c r="E316" s="43"/>
      <c r="F316" s="258" t="s">
        <v>359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137</v>
      </c>
      <c r="AU316" s="20" t="s">
        <v>81</v>
      </c>
    </row>
    <row r="317" s="13" customFormat="1">
      <c r="A317" s="13"/>
      <c r="B317" s="225"/>
      <c r="C317" s="226"/>
      <c r="D317" s="220" t="s">
        <v>128</v>
      </c>
      <c r="E317" s="227" t="s">
        <v>19</v>
      </c>
      <c r="F317" s="228" t="s">
        <v>129</v>
      </c>
      <c r="G317" s="226"/>
      <c r="H317" s="227" t="s">
        <v>19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128</v>
      </c>
      <c r="AU317" s="234" t="s">
        <v>81</v>
      </c>
      <c r="AV317" s="13" t="s">
        <v>79</v>
      </c>
      <c r="AW317" s="13" t="s">
        <v>32</v>
      </c>
      <c r="AX317" s="13" t="s">
        <v>71</v>
      </c>
      <c r="AY317" s="234" t="s">
        <v>118</v>
      </c>
    </row>
    <row r="318" s="13" customFormat="1">
      <c r="A318" s="13"/>
      <c r="B318" s="225"/>
      <c r="C318" s="226"/>
      <c r="D318" s="220" t="s">
        <v>128</v>
      </c>
      <c r="E318" s="227" t="s">
        <v>19</v>
      </c>
      <c r="F318" s="228" t="s">
        <v>360</v>
      </c>
      <c r="G318" s="226"/>
      <c r="H318" s="227" t="s">
        <v>19</v>
      </c>
      <c r="I318" s="229"/>
      <c r="J318" s="226"/>
      <c r="K318" s="226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128</v>
      </c>
      <c r="AU318" s="234" t="s">
        <v>81</v>
      </c>
      <c r="AV318" s="13" t="s">
        <v>79</v>
      </c>
      <c r="AW318" s="13" t="s">
        <v>32</v>
      </c>
      <c r="AX318" s="13" t="s">
        <v>71</v>
      </c>
      <c r="AY318" s="234" t="s">
        <v>118</v>
      </c>
    </row>
    <row r="319" s="14" customFormat="1">
      <c r="A319" s="14"/>
      <c r="B319" s="235"/>
      <c r="C319" s="236"/>
      <c r="D319" s="220" t="s">
        <v>128</v>
      </c>
      <c r="E319" s="237" t="s">
        <v>19</v>
      </c>
      <c r="F319" s="238" t="s">
        <v>312</v>
      </c>
      <c r="G319" s="236"/>
      <c r="H319" s="239">
        <v>1155.52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128</v>
      </c>
      <c r="AU319" s="245" t="s">
        <v>81</v>
      </c>
      <c r="AV319" s="14" t="s">
        <v>81</v>
      </c>
      <c r="AW319" s="14" t="s">
        <v>32</v>
      </c>
      <c r="AX319" s="14" t="s">
        <v>71</v>
      </c>
      <c r="AY319" s="245" t="s">
        <v>118</v>
      </c>
    </row>
    <row r="320" s="13" customFormat="1">
      <c r="A320" s="13"/>
      <c r="B320" s="225"/>
      <c r="C320" s="226"/>
      <c r="D320" s="220" t="s">
        <v>128</v>
      </c>
      <c r="E320" s="227" t="s">
        <v>19</v>
      </c>
      <c r="F320" s="228" t="s">
        <v>348</v>
      </c>
      <c r="G320" s="226"/>
      <c r="H320" s="227" t="s">
        <v>19</v>
      </c>
      <c r="I320" s="229"/>
      <c r="J320" s="226"/>
      <c r="K320" s="226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128</v>
      </c>
      <c r="AU320" s="234" t="s">
        <v>81</v>
      </c>
      <c r="AV320" s="13" t="s">
        <v>79</v>
      </c>
      <c r="AW320" s="13" t="s">
        <v>32</v>
      </c>
      <c r="AX320" s="13" t="s">
        <v>71</v>
      </c>
      <c r="AY320" s="234" t="s">
        <v>118</v>
      </c>
    </row>
    <row r="321" s="16" customFormat="1">
      <c r="A321" s="16"/>
      <c r="B321" s="269"/>
      <c r="C321" s="270"/>
      <c r="D321" s="220" t="s">
        <v>128</v>
      </c>
      <c r="E321" s="271" t="s">
        <v>19</v>
      </c>
      <c r="F321" s="272" t="s">
        <v>361</v>
      </c>
      <c r="G321" s="270"/>
      <c r="H321" s="273">
        <v>1155.52</v>
      </c>
      <c r="I321" s="274"/>
      <c r="J321" s="270"/>
      <c r="K321" s="270"/>
      <c r="L321" s="275"/>
      <c r="M321" s="276"/>
      <c r="N321" s="277"/>
      <c r="O321" s="277"/>
      <c r="P321" s="277"/>
      <c r="Q321" s="277"/>
      <c r="R321" s="277"/>
      <c r="S321" s="277"/>
      <c r="T321" s="278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79" t="s">
        <v>128</v>
      </c>
      <c r="AU321" s="279" t="s">
        <v>81</v>
      </c>
      <c r="AV321" s="16" t="s">
        <v>141</v>
      </c>
      <c r="AW321" s="16" t="s">
        <v>32</v>
      </c>
      <c r="AX321" s="16" t="s">
        <v>71</v>
      </c>
      <c r="AY321" s="279" t="s">
        <v>118</v>
      </c>
    </row>
    <row r="322" s="13" customFormat="1">
      <c r="A322" s="13"/>
      <c r="B322" s="225"/>
      <c r="C322" s="226"/>
      <c r="D322" s="220" t="s">
        <v>128</v>
      </c>
      <c r="E322" s="227" t="s">
        <v>19</v>
      </c>
      <c r="F322" s="228" t="s">
        <v>169</v>
      </c>
      <c r="G322" s="226"/>
      <c r="H322" s="227" t="s">
        <v>19</v>
      </c>
      <c r="I322" s="229"/>
      <c r="J322" s="226"/>
      <c r="K322" s="226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128</v>
      </c>
      <c r="AU322" s="234" t="s">
        <v>81</v>
      </c>
      <c r="AV322" s="13" t="s">
        <v>79</v>
      </c>
      <c r="AW322" s="13" t="s">
        <v>32</v>
      </c>
      <c r="AX322" s="13" t="s">
        <v>71</v>
      </c>
      <c r="AY322" s="234" t="s">
        <v>118</v>
      </c>
    </row>
    <row r="323" s="14" customFormat="1">
      <c r="A323" s="14"/>
      <c r="B323" s="235"/>
      <c r="C323" s="236"/>
      <c r="D323" s="220" t="s">
        <v>128</v>
      </c>
      <c r="E323" s="237" t="s">
        <v>19</v>
      </c>
      <c r="F323" s="238" t="s">
        <v>362</v>
      </c>
      <c r="G323" s="236"/>
      <c r="H323" s="239">
        <v>6.0300000000000002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128</v>
      </c>
      <c r="AU323" s="245" t="s">
        <v>81</v>
      </c>
      <c r="AV323" s="14" t="s">
        <v>81</v>
      </c>
      <c r="AW323" s="14" t="s">
        <v>32</v>
      </c>
      <c r="AX323" s="14" t="s">
        <v>71</v>
      </c>
      <c r="AY323" s="245" t="s">
        <v>118</v>
      </c>
    </row>
    <row r="324" s="14" customFormat="1">
      <c r="A324" s="14"/>
      <c r="B324" s="235"/>
      <c r="C324" s="236"/>
      <c r="D324" s="220" t="s">
        <v>128</v>
      </c>
      <c r="E324" s="237" t="s">
        <v>19</v>
      </c>
      <c r="F324" s="238" t="s">
        <v>363</v>
      </c>
      <c r="G324" s="236"/>
      <c r="H324" s="239">
        <v>1.98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128</v>
      </c>
      <c r="AU324" s="245" t="s">
        <v>81</v>
      </c>
      <c r="AV324" s="14" t="s">
        <v>81</v>
      </c>
      <c r="AW324" s="14" t="s">
        <v>32</v>
      </c>
      <c r="AX324" s="14" t="s">
        <v>71</v>
      </c>
      <c r="AY324" s="245" t="s">
        <v>118</v>
      </c>
    </row>
    <row r="325" s="13" customFormat="1">
      <c r="A325" s="13"/>
      <c r="B325" s="225"/>
      <c r="C325" s="226"/>
      <c r="D325" s="220" t="s">
        <v>128</v>
      </c>
      <c r="E325" s="227" t="s">
        <v>19</v>
      </c>
      <c r="F325" s="228" t="s">
        <v>173</v>
      </c>
      <c r="G325" s="226"/>
      <c r="H325" s="227" t="s">
        <v>19</v>
      </c>
      <c r="I325" s="229"/>
      <c r="J325" s="226"/>
      <c r="K325" s="226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128</v>
      </c>
      <c r="AU325" s="234" t="s">
        <v>81</v>
      </c>
      <c r="AV325" s="13" t="s">
        <v>79</v>
      </c>
      <c r="AW325" s="13" t="s">
        <v>32</v>
      </c>
      <c r="AX325" s="13" t="s">
        <v>71</v>
      </c>
      <c r="AY325" s="234" t="s">
        <v>118</v>
      </c>
    </row>
    <row r="326" s="14" customFormat="1">
      <c r="A326" s="14"/>
      <c r="B326" s="235"/>
      <c r="C326" s="236"/>
      <c r="D326" s="220" t="s">
        <v>128</v>
      </c>
      <c r="E326" s="237" t="s">
        <v>19</v>
      </c>
      <c r="F326" s="238" t="s">
        <v>364</v>
      </c>
      <c r="G326" s="236"/>
      <c r="H326" s="239">
        <v>8.0730000000000004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128</v>
      </c>
      <c r="AU326" s="245" t="s">
        <v>81</v>
      </c>
      <c r="AV326" s="14" t="s">
        <v>81</v>
      </c>
      <c r="AW326" s="14" t="s">
        <v>32</v>
      </c>
      <c r="AX326" s="14" t="s">
        <v>71</v>
      </c>
      <c r="AY326" s="245" t="s">
        <v>118</v>
      </c>
    </row>
    <row r="327" s="14" customFormat="1">
      <c r="A327" s="14"/>
      <c r="B327" s="235"/>
      <c r="C327" s="236"/>
      <c r="D327" s="220" t="s">
        <v>128</v>
      </c>
      <c r="E327" s="237" t="s">
        <v>19</v>
      </c>
      <c r="F327" s="238" t="s">
        <v>365</v>
      </c>
      <c r="G327" s="236"/>
      <c r="H327" s="239">
        <v>0.90000000000000002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128</v>
      </c>
      <c r="AU327" s="245" t="s">
        <v>81</v>
      </c>
      <c r="AV327" s="14" t="s">
        <v>81</v>
      </c>
      <c r="AW327" s="14" t="s">
        <v>32</v>
      </c>
      <c r="AX327" s="14" t="s">
        <v>71</v>
      </c>
      <c r="AY327" s="245" t="s">
        <v>118</v>
      </c>
    </row>
    <row r="328" s="16" customFormat="1">
      <c r="A328" s="16"/>
      <c r="B328" s="269"/>
      <c r="C328" s="270"/>
      <c r="D328" s="220" t="s">
        <v>128</v>
      </c>
      <c r="E328" s="271" t="s">
        <v>19</v>
      </c>
      <c r="F328" s="272" t="s">
        <v>361</v>
      </c>
      <c r="G328" s="270"/>
      <c r="H328" s="273">
        <v>16.982999999999997</v>
      </c>
      <c r="I328" s="274"/>
      <c r="J328" s="270"/>
      <c r="K328" s="270"/>
      <c r="L328" s="275"/>
      <c r="M328" s="276"/>
      <c r="N328" s="277"/>
      <c r="O328" s="277"/>
      <c r="P328" s="277"/>
      <c r="Q328" s="277"/>
      <c r="R328" s="277"/>
      <c r="S328" s="277"/>
      <c r="T328" s="278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79" t="s">
        <v>128</v>
      </c>
      <c r="AU328" s="279" t="s">
        <v>81</v>
      </c>
      <c r="AV328" s="16" t="s">
        <v>141</v>
      </c>
      <c r="AW328" s="16" t="s">
        <v>32</v>
      </c>
      <c r="AX328" s="16" t="s">
        <v>71</v>
      </c>
      <c r="AY328" s="279" t="s">
        <v>118</v>
      </c>
    </row>
    <row r="329" s="13" customFormat="1">
      <c r="A329" s="13"/>
      <c r="B329" s="225"/>
      <c r="C329" s="226"/>
      <c r="D329" s="220" t="s">
        <v>128</v>
      </c>
      <c r="E329" s="227" t="s">
        <v>19</v>
      </c>
      <c r="F329" s="228" t="s">
        <v>177</v>
      </c>
      <c r="G329" s="226"/>
      <c r="H329" s="227" t="s">
        <v>19</v>
      </c>
      <c r="I329" s="229"/>
      <c r="J329" s="226"/>
      <c r="K329" s="226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128</v>
      </c>
      <c r="AU329" s="234" t="s">
        <v>81</v>
      </c>
      <c r="AV329" s="13" t="s">
        <v>79</v>
      </c>
      <c r="AW329" s="13" t="s">
        <v>32</v>
      </c>
      <c r="AX329" s="13" t="s">
        <v>71</v>
      </c>
      <c r="AY329" s="234" t="s">
        <v>118</v>
      </c>
    </row>
    <row r="330" s="14" customFormat="1">
      <c r="A330" s="14"/>
      <c r="B330" s="235"/>
      <c r="C330" s="236"/>
      <c r="D330" s="220" t="s">
        <v>128</v>
      </c>
      <c r="E330" s="237" t="s">
        <v>19</v>
      </c>
      <c r="F330" s="238" t="s">
        <v>234</v>
      </c>
      <c r="G330" s="236"/>
      <c r="H330" s="239">
        <v>14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128</v>
      </c>
      <c r="AU330" s="245" t="s">
        <v>81</v>
      </c>
      <c r="AV330" s="14" t="s">
        <v>81</v>
      </c>
      <c r="AW330" s="14" t="s">
        <v>32</v>
      </c>
      <c r="AX330" s="14" t="s">
        <v>71</v>
      </c>
      <c r="AY330" s="245" t="s">
        <v>118</v>
      </c>
    </row>
    <row r="331" s="15" customFormat="1">
      <c r="A331" s="15"/>
      <c r="B331" s="246"/>
      <c r="C331" s="247"/>
      <c r="D331" s="220" t="s">
        <v>128</v>
      </c>
      <c r="E331" s="248" t="s">
        <v>19</v>
      </c>
      <c r="F331" s="249" t="s">
        <v>131</v>
      </c>
      <c r="G331" s="247"/>
      <c r="H331" s="250">
        <v>1186.5030000000002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6" t="s">
        <v>128</v>
      </c>
      <c r="AU331" s="256" t="s">
        <v>81</v>
      </c>
      <c r="AV331" s="15" t="s">
        <v>124</v>
      </c>
      <c r="AW331" s="15" t="s">
        <v>32</v>
      </c>
      <c r="AX331" s="15" t="s">
        <v>79</v>
      </c>
      <c r="AY331" s="256" t="s">
        <v>118</v>
      </c>
    </row>
    <row r="332" s="2" customFormat="1" ht="37.8" customHeight="1">
      <c r="A332" s="41"/>
      <c r="B332" s="42"/>
      <c r="C332" s="207" t="s">
        <v>366</v>
      </c>
      <c r="D332" s="207" t="s">
        <v>120</v>
      </c>
      <c r="E332" s="208" t="s">
        <v>367</v>
      </c>
      <c r="F332" s="209" t="s">
        <v>368</v>
      </c>
      <c r="G332" s="210" t="s">
        <v>123</v>
      </c>
      <c r="H332" s="211">
        <v>1000</v>
      </c>
      <c r="I332" s="212"/>
      <c r="J332" s="213">
        <f>ROUND(I332*H332,2)</f>
        <v>0</v>
      </c>
      <c r="K332" s="209" t="s">
        <v>135</v>
      </c>
      <c r="L332" s="47"/>
      <c r="M332" s="214" t="s">
        <v>19</v>
      </c>
      <c r="N332" s="215" t="s">
        <v>42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124</v>
      </c>
      <c r="AT332" s="218" t="s">
        <v>120</v>
      </c>
      <c r="AU332" s="218" t="s">
        <v>81</v>
      </c>
      <c r="AY332" s="20" t="s">
        <v>118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79</v>
      </c>
      <c r="BK332" s="219">
        <f>ROUND(I332*H332,2)</f>
        <v>0</v>
      </c>
      <c r="BL332" s="20" t="s">
        <v>124</v>
      </c>
      <c r="BM332" s="218" t="s">
        <v>369</v>
      </c>
    </row>
    <row r="333" s="2" customFormat="1">
      <c r="A333" s="41"/>
      <c r="B333" s="42"/>
      <c r="C333" s="43"/>
      <c r="D333" s="257" t="s">
        <v>137</v>
      </c>
      <c r="E333" s="43"/>
      <c r="F333" s="258" t="s">
        <v>370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137</v>
      </c>
      <c r="AU333" s="20" t="s">
        <v>81</v>
      </c>
    </row>
    <row r="334" s="13" customFormat="1">
      <c r="A334" s="13"/>
      <c r="B334" s="225"/>
      <c r="C334" s="226"/>
      <c r="D334" s="220" t="s">
        <v>128</v>
      </c>
      <c r="E334" s="227" t="s">
        <v>19</v>
      </c>
      <c r="F334" s="228" t="s">
        <v>129</v>
      </c>
      <c r="G334" s="226"/>
      <c r="H334" s="227" t="s">
        <v>19</v>
      </c>
      <c r="I334" s="229"/>
      <c r="J334" s="226"/>
      <c r="K334" s="226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128</v>
      </c>
      <c r="AU334" s="234" t="s">
        <v>81</v>
      </c>
      <c r="AV334" s="13" t="s">
        <v>79</v>
      </c>
      <c r="AW334" s="13" t="s">
        <v>32</v>
      </c>
      <c r="AX334" s="13" t="s">
        <v>71</v>
      </c>
      <c r="AY334" s="234" t="s">
        <v>118</v>
      </c>
    </row>
    <row r="335" s="14" customFormat="1">
      <c r="A335" s="14"/>
      <c r="B335" s="235"/>
      <c r="C335" s="236"/>
      <c r="D335" s="220" t="s">
        <v>128</v>
      </c>
      <c r="E335" s="237" t="s">
        <v>19</v>
      </c>
      <c r="F335" s="238" t="s">
        <v>371</v>
      </c>
      <c r="G335" s="236"/>
      <c r="H335" s="239">
        <v>1000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128</v>
      </c>
      <c r="AU335" s="245" t="s">
        <v>81</v>
      </c>
      <c r="AV335" s="14" t="s">
        <v>81</v>
      </c>
      <c r="AW335" s="14" t="s">
        <v>32</v>
      </c>
      <c r="AX335" s="14" t="s">
        <v>71</v>
      </c>
      <c r="AY335" s="245" t="s">
        <v>118</v>
      </c>
    </row>
    <row r="336" s="15" customFormat="1">
      <c r="A336" s="15"/>
      <c r="B336" s="246"/>
      <c r="C336" s="247"/>
      <c r="D336" s="220" t="s">
        <v>128</v>
      </c>
      <c r="E336" s="248" t="s">
        <v>19</v>
      </c>
      <c r="F336" s="249" t="s">
        <v>131</v>
      </c>
      <c r="G336" s="247"/>
      <c r="H336" s="250">
        <v>1000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6" t="s">
        <v>128</v>
      </c>
      <c r="AU336" s="256" t="s">
        <v>81</v>
      </c>
      <c r="AV336" s="15" t="s">
        <v>124</v>
      </c>
      <c r="AW336" s="15" t="s">
        <v>32</v>
      </c>
      <c r="AX336" s="15" t="s">
        <v>79</v>
      </c>
      <c r="AY336" s="256" t="s">
        <v>118</v>
      </c>
    </row>
    <row r="337" s="2" customFormat="1" ht="37.8" customHeight="1">
      <c r="A337" s="41"/>
      <c r="B337" s="42"/>
      <c r="C337" s="207" t="s">
        <v>372</v>
      </c>
      <c r="D337" s="207" t="s">
        <v>120</v>
      </c>
      <c r="E337" s="208" t="s">
        <v>373</v>
      </c>
      <c r="F337" s="209" t="s">
        <v>374</v>
      </c>
      <c r="G337" s="210" t="s">
        <v>123</v>
      </c>
      <c r="H337" s="211">
        <v>1000</v>
      </c>
      <c r="I337" s="212"/>
      <c r="J337" s="213">
        <f>ROUND(I337*H337,2)</f>
        <v>0</v>
      </c>
      <c r="K337" s="209" t="s">
        <v>135</v>
      </c>
      <c r="L337" s="47"/>
      <c r="M337" s="214" t="s">
        <v>19</v>
      </c>
      <c r="N337" s="215" t="s">
        <v>42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124</v>
      </c>
      <c r="AT337" s="218" t="s">
        <v>120</v>
      </c>
      <c r="AU337" s="218" t="s">
        <v>81</v>
      </c>
      <c r="AY337" s="20" t="s">
        <v>118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79</v>
      </c>
      <c r="BK337" s="219">
        <f>ROUND(I337*H337,2)</f>
        <v>0</v>
      </c>
      <c r="BL337" s="20" t="s">
        <v>124</v>
      </c>
      <c r="BM337" s="218" t="s">
        <v>375</v>
      </c>
    </row>
    <row r="338" s="2" customFormat="1">
      <c r="A338" s="41"/>
      <c r="B338" s="42"/>
      <c r="C338" s="43"/>
      <c r="D338" s="257" t="s">
        <v>137</v>
      </c>
      <c r="E338" s="43"/>
      <c r="F338" s="258" t="s">
        <v>376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137</v>
      </c>
      <c r="AU338" s="20" t="s">
        <v>81</v>
      </c>
    </row>
    <row r="339" s="13" customFormat="1">
      <c r="A339" s="13"/>
      <c r="B339" s="225"/>
      <c r="C339" s="226"/>
      <c r="D339" s="220" t="s">
        <v>128</v>
      </c>
      <c r="E339" s="227" t="s">
        <v>19</v>
      </c>
      <c r="F339" s="228" t="s">
        <v>129</v>
      </c>
      <c r="G339" s="226"/>
      <c r="H339" s="227" t="s">
        <v>19</v>
      </c>
      <c r="I339" s="229"/>
      <c r="J339" s="226"/>
      <c r="K339" s="226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128</v>
      </c>
      <c r="AU339" s="234" t="s">
        <v>81</v>
      </c>
      <c r="AV339" s="13" t="s">
        <v>79</v>
      </c>
      <c r="AW339" s="13" t="s">
        <v>32</v>
      </c>
      <c r="AX339" s="13" t="s">
        <v>71</v>
      </c>
      <c r="AY339" s="234" t="s">
        <v>118</v>
      </c>
    </row>
    <row r="340" s="14" customFormat="1">
      <c r="A340" s="14"/>
      <c r="B340" s="235"/>
      <c r="C340" s="236"/>
      <c r="D340" s="220" t="s">
        <v>128</v>
      </c>
      <c r="E340" s="237" t="s">
        <v>19</v>
      </c>
      <c r="F340" s="238" t="s">
        <v>371</v>
      </c>
      <c r="G340" s="236"/>
      <c r="H340" s="239">
        <v>1000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5" t="s">
        <v>128</v>
      </c>
      <c r="AU340" s="245" t="s">
        <v>81</v>
      </c>
      <c r="AV340" s="14" t="s">
        <v>81</v>
      </c>
      <c r="AW340" s="14" t="s">
        <v>32</v>
      </c>
      <c r="AX340" s="14" t="s">
        <v>71</v>
      </c>
      <c r="AY340" s="245" t="s">
        <v>118</v>
      </c>
    </row>
    <row r="341" s="15" customFormat="1">
      <c r="A341" s="15"/>
      <c r="B341" s="246"/>
      <c r="C341" s="247"/>
      <c r="D341" s="220" t="s">
        <v>128</v>
      </c>
      <c r="E341" s="248" t="s">
        <v>19</v>
      </c>
      <c r="F341" s="249" t="s">
        <v>131</v>
      </c>
      <c r="G341" s="247"/>
      <c r="H341" s="250">
        <v>1000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6" t="s">
        <v>128</v>
      </c>
      <c r="AU341" s="256" t="s">
        <v>81</v>
      </c>
      <c r="AV341" s="15" t="s">
        <v>124</v>
      </c>
      <c r="AW341" s="15" t="s">
        <v>32</v>
      </c>
      <c r="AX341" s="15" t="s">
        <v>79</v>
      </c>
      <c r="AY341" s="256" t="s">
        <v>118</v>
      </c>
    </row>
    <row r="342" s="2" customFormat="1" ht="16.5" customHeight="1">
      <c r="A342" s="41"/>
      <c r="B342" s="42"/>
      <c r="C342" s="259" t="s">
        <v>377</v>
      </c>
      <c r="D342" s="259" t="s">
        <v>235</v>
      </c>
      <c r="E342" s="260" t="s">
        <v>378</v>
      </c>
      <c r="F342" s="261" t="s">
        <v>379</v>
      </c>
      <c r="G342" s="262" t="s">
        <v>380</v>
      </c>
      <c r="H342" s="263">
        <v>30.899999999999999</v>
      </c>
      <c r="I342" s="264"/>
      <c r="J342" s="265">
        <f>ROUND(I342*H342,2)</f>
        <v>0</v>
      </c>
      <c r="K342" s="261" t="s">
        <v>135</v>
      </c>
      <c r="L342" s="266"/>
      <c r="M342" s="267" t="s">
        <v>19</v>
      </c>
      <c r="N342" s="268" t="s">
        <v>42</v>
      </c>
      <c r="O342" s="87"/>
      <c r="P342" s="216">
        <f>O342*H342</f>
        <v>0</v>
      </c>
      <c r="Q342" s="216">
        <v>0.001</v>
      </c>
      <c r="R342" s="216">
        <f>Q342*H342</f>
        <v>0.0309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187</v>
      </c>
      <c r="AT342" s="218" t="s">
        <v>235</v>
      </c>
      <c r="AU342" s="218" t="s">
        <v>81</v>
      </c>
      <c r="AY342" s="20" t="s">
        <v>118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79</v>
      </c>
      <c r="BK342" s="219">
        <f>ROUND(I342*H342,2)</f>
        <v>0</v>
      </c>
      <c r="BL342" s="20" t="s">
        <v>124</v>
      </c>
      <c r="BM342" s="218" t="s">
        <v>381</v>
      </c>
    </row>
    <row r="343" s="13" customFormat="1">
      <c r="A343" s="13"/>
      <c r="B343" s="225"/>
      <c r="C343" s="226"/>
      <c r="D343" s="220" t="s">
        <v>128</v>
      </c>
      <c r="E343" s="227" t="s">
        <v>19</v>
      </c>
      <c r="F343" s="228" t="s">
        <v>382</v>
      </c>
      <c r="G343" s="226"/>
      <c r="H343" s="227" t="s">
        <v>19</v>
      </c>
      <c r="I343" s="229"/>
      <c r="J343" s="226"/>
      <c r="K343" s="226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128</v>
      </c>
      <c r="AU343" s="234" t="s">
        <v>81</v>
      </c>
      <c r="AV343" s="13" t="s">
        <v>79</v>
      </c>
      <c r="AW343" s="13" t="s">
        <v>32</v>
      </c>
      <c r="AX343" s="13" t="s">
        <v>71</v>
      </c>
      <c r="AY343" s="234" t="s">
        <v>118</v>
      </c>
    </row>
    <row r="344" s="14" customFormat="1">
      <c r="A344" s="14"/>
      <c r="B344" s="235"/>
      <c r="C344" s="236"/>
      <c r="D344" s="220" t="s">
        <v>128</v>
      </c>
      <c r="E344" s="237" t="s">
        <v>19</v>
      </c>
      <c r="F344" s="238" t="s">
        <v>383</v>
      </c>
      <c r="G344" s="236"/>
      <c r="H344" s="239">
        <v>30.899999999999999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128</v>
      </c>
      <c r="AU344" s="245" t="s">
        <v>81</v>
      </c>
      <c r="AV344" s="14" t="s">
        <v>81</v>
      </c>
      <c r="AW344" s="14" t="s">
        <v>32</v>
      </c>
      <c r="AX344" s="14" t="s">
        <v>71</v>
      </c>
      <c r="AY344" s="245" t="s">
        <v>118</v>
      </c>
    </row>
    <row r="345" s="15" customFormat="1">
      <c r="A345" s="15"/>
      <c r="B345" s="246"/>
      <c r="C345" s="247"/>
      <c r="D345" s="220" t="s">
        <v>128</v>
      </c>
      <c r="E345" s="248" t="s">
        <v>19</v>
      </c>
      <c r="F345" s="249" t="s">
        <v>131</v>
      </c>
      <c r="G345" s="247"/>
      <c r="H345" s="250">
        <v>30.899999999999999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6" t="s">
        <v>128</v>
      </c>
      <c r="AU345" s="256" t="s">
        <v>81</v>
      </c>
      <c r="AV345" s="15" t="s">
        <v>124</v>
      </c>
      <c r="AW345" s="15" t="s">
        <v>32</v>
      </c>
      <c r="AX345" s="15" t="s">
        <v>79</v>
      </c>
      <c r="AY345" s="256" t="s">
        <v>118</v>
      </c>
    </row>
    <row r="346" s="2" customFormat="1" ht="33" customHeight="1">
      <c r="A346" s="41"/>
      <c r="B346" s="42"/>
      <c r="C346" s="207" t="s">
        <v>384</v>
      </c>
      <c r="D346" s="207" t="s">
        <v>120</v>
      </c>
      <c r="E346" s="208" t="s">
        <v>385</v>
      </c>
      <c r="F346" s="209" t="s">
        <v>386</v>
      </c>
      <c r="G346" s="210" t="s">
        <v>123</v>
      </c>
      <c r="H346" s="211">
        <v>567</v>
      </c>
      <c r="I346" s="212"/>
      <c r="J346" s="213">
        <f>ROUND(I346*H346,2)</f>
        <v>0</v>
      </c>
      <c r="K346" s="209" t="s">
        <v>135</v>
      </c>
      <c r="L346" s="47"/>
      <c r="M346" s="214" t="s">
        <v>19</v>
      </c>
      <c r="N346" s="215" t="s">
        <v>42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124</v>
      </c>
      <c r="AT346" s="218" t="s">
        <v>120</v>
      </c>
      <c r="AU346" s="218" t="s">
        <v>81</v>
      </c>
      <c r="AY346" s="20" t="s">
        <v>118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79</v>
      </c>
      <c r="BK346" s="219">
        <f>ROUND(I346*H346,2)</f>
        <v>0</v>
      </c>
      <c r="BL346" s="20" t="s">
        <v>124</v>
      </c>
      <c r="BM346" s="218" t="s">
        <v>387</v>
      </c>
    </row>
    <row r="347" s="2" customFormat="1">
      <c r="A347" s="41"/>
      <c r="B347" s="42"/>
      <c r="C347" s="43"/>
      <c r="D347" s="257" t="s">
        <v>137</v>
      </c>
      <c r="E347" s="43"/>
      <c r="F347" s="258" t="s">
        <v>388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137</v>
      </c>
      <c r="AU347" s="20" t="s">
        <v>81</v>
      </c>
    </row>
    <row r="348" s="13" customFormat="1">
      <c r="A348" s="13"/>
      <c r="B348" s="225"/>
      <c r="C348" s="226"/>
      <c r="D348" s="220" t="s">
        <v>128</v>
      </c>
      <c r="E348" s="227" t="s">
        <v>19</v>
      </c>
      <c r="F348" s="228" t="s">
        <v>129</v>
      </c>
      <c r="G348" s="226"/>
      <c r="H348" s="227" t="s">
        <v>19</v>
      </c>
      <c r="I348" s="229"/>
      <c r="J348" s="226"/>
      <c r="K348" s="226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128</v>
      </c>
      <c r="AU348" s="234" t="s">
        <v>81</v>
      </c>
      <c r="AV348" s="13" t="s">
        <v>79</v>
      </c>
      <c r="AW348" s="13" t="s">
        <v>32</v>
      </c>
      <c r="AX348" s="13" t="s">
        <v>71</v>
      </c>
      <c r="AY348" s="234" t="s">
        <v>118</v>
      </c>
    </row>
    <row r="349" s="13" customFormat="1">
      <c r="A349" s="13"/>
      <c r="B349" s="225"/>
      <c r="C349" s="226"/>
      <c r="D349" s="220" t="s">
        <v>128</v>
      </c>
      <c r="E349" s="227" t="s">
        <v>19</v>
      </c>
      <c r="F349" s="228" t="s">
        <v>389</v>
      </c>
      <c r="G349" s="226"/>
      <c r="H349" s="227" t="s">
        <v>19</v>
      </c>
      <c r="I349" s="229"/>
      <c r="J349" s="226"/>
      <c r="K349" s="226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128</v>
      </c>
      <c r="AU349" s="234" t="s">
        <v>81</v>
      </c>
      <c r="AV349" s="13" t="s">
        <v>79</v>
      </c>
      <c r="AW349" s="13" t="s">
        <v>32</v>
      </c>
      <c r="AX349" s="13" t="s">
        <v>71</v>
      </c>
      <c r="AY349" s="234" t="s">
        <v>118</v>
      </c>
    </row>
    <row r="350" s="14" customFormat="1">
      <c r="A350" s="14"/>
      <c r="B350" s="235"/>
      <c r="C350" s="236"/>
      <c r="D350" s="220" t="s">
        <v>128</v>
      </c>
      <c r="E350" s="237" t="s">
        <v>19</v>
      </c>
      <c r="F350" s="238" t="s">
        <v>390</v>
      </c>
      <c r="G350" s="236"/>
      <c r="H350" s="239">
        <v>567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128</v>
      </c>
      <c r="AU350" s="245" t="s">
        <v>81</v>
      </c>
      <c r="AV350" s="14" t="s">
        <v>81</v>
      </c>
      <c r="AW350" s="14" t="s">
        <v>32</v>
      </c>
      <c r="AX350" s="14" t="s">
        <v>71</v>
      </c>
      <c r="AY350" s="245" t="s">
        <v>118</v>
      </c>
    </row>
    <row r="351" s="15" customFormat="1">
      <c r="A351" s="15"/>
      <c r="B351" s="246"/>
      <c r="C351" s="247"/>
      <c r="D351" s="220" t="s">
        <v>128</v>
      </c>
      <c r="E351" s="248" t="s">
        <v>19</v>
      </c>
      <c r="F351" s="249" t="s">
        <v>131</v>
      </c>
      <c r="G351" s="247"/>
      <c r="H351" s="250">
        <v>567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6" t="s">
        <v>128</v>
      </c>
      <c r="AU351" s="256" t="s">
        <v>81</v>
      </c>
      <c r="AV351" s="15" t="s">
        <v>124</v>
      </c>
      <c r="AW351" s="15" t="s">
        <v>32</v>
      </c>
      <c r="AX351" s="15" t="s">
        <v>79</v>
      </c>
      <c r="AY351" s="256" t="s">
        <v>118</v>
      </c>
    </row>
    <row r="352" s="2" customFormat="1" ht="49.05" customHeight="1">
      <c r="A352" s="41"/>
      <c r="B352" s="42"/>
      <c r="C352" s="207" t="s">
        <v>391</v>
      </c>
      <c r="D352" s="207" t="s">
        <v>120</v>
      </c>
      <c r="E352" s="208" t="s">
        <v>392</v>
      </c>
      <c r="F352" s="209" t="s">
        <v>393</v>
      </c>
      <c r="G352" s="210" t="s">
        <v>123</v>
      </c>
      <c r="H352" s="211">
        <v>121.3</v>
      </c>
      <c r="I352" s="212"/>
      <c r="J352" s="213">
        <f>ROUND(I352*H352,2)</f>
        <v>0</v>
      </c>
      <c r="K352" s="209" t="s">
        <v>135</v>
      </c>
      <c r="L352" s="47"/>
      <c r="M352" s="214" t="s">
        <v>19</v>
      </c>
      <c r="N352" s="215" t="s">
        <v>42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124</v>
      </c>
      <c r="AT352" s="218" t="s">
        <v>120</v>
      </c>
      <c r="AU352" s="218" t="s">
        <v>81</v>
      </c>
      <c r="AY352" s="20" t="s">
        <v>118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79</v>
      </c>
      <c r="BK352" s="219">
        <f>ROUND(I352*H352,2)</f>
        <v>0</v>
      </c>
      <c r="BL352" s="20" t="s">
        <v>124</v>
      </c>
      <c r="BM352" s="218" t="s">
        <v>394</v>
      </c>
    </row>
    <row r="353" s="2" customFormat="1">
      <c r="A353" s="41"/>
      <c r="B353" s="42"/>
      <c r="C353" s="43"/>
      <c r="D353" s="257" t="s">
        <v>137</v>
      </c>
      <c r="E353" s="43"/>
      <c r="F353" s="258" t="s">
        <v>395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137</v>
      </c>
      <c r="AU353" s="20" t="s">
        <v>81</v>
      </c>
    </row>
    <row r="354" s="13" customFormat="1">
      <c r="A354" s="13"/>
      <c r="B354" s="225"/>
      <c r="C354" s="226"/>
      <c r="D354" s="220" t="s">
        <v>128</v>
      </c>
      <c r="E354" s="227" t="s">
        <v>19</v>
      </c>
      <c r="F354" s="228" t="s">
        <v>129</v>
      </c>
      <c r="G354" s="226"/>
      <c r="H354" s="227" t="s">
        <v>19</v>
      </c>
      <c r="I354" s="229"/>
      <c r="J354" s="226"/>
      <c r="K354" s="226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128</v>
      </c>
      <c r="AU354" s="234" t="s">
        <v>81</v>
      </c>
      <c r="AV354" s="13" t="s">
        <v>79</v>
      </c>
      <c r="AW354" s="13" t="s">
        <v>32</v>
      </c>
      <c r="AX354" s="13" t="s">
        <v>71</v>
      </c>
      <c r="AY354" s="234" t="s">
        <v>118</v>
      </c>
    </row>
    <row r="355" s="13" customFormat="1">
      <c r="A355" s="13"/>
      <c r="B355" s="225"/>
      <c r="C355" s="226"/>
      <c r="D355" s="220" t="s">
        <v>128</v>
      </c>
      <c r="E355" s="227" t="s">
        <v>19</v>
      </c>
      <c r="F355" s="228" t="s">
        <v>396</v>
      </c>
      <c r="G355" s="226"/>
      <c r="H355" s="227" t="s">
        <v>19</v>
      </c>
      <c r="I355" s="229"/>
      <c r="J355" s="226"/>
      <c r="K355" s="226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128</v>
      </c>
      <c r="AU355" s="234" t="s">
        <v>81</v>
      </c>
      <c r="AV355" s="13" t="s">
        <v>79</v>
      </c>
      <c r="AW355" s="13" t="s">
        <v>32</v>
      </c>
      <c r="AX355" s="13" t="s">
        <v>71</v>
      </c>
      <c r="AY355" s="234" t="s">
        <v>118</v>
      </c>
    </row>
    <row r="356" s="13" customFormat="1">
      <c r="A356" s="13"/>
      <c r="B356" s="225"/>
      <c r="C356" s="226"/>
      <c r="D356" s="220" t="s">
        <v>128</v>
      </c>
      <c r="E356" s="227" t="s">
        <v>19</v>
      </c>
      <c r="F356" s="228" t="s">
        <v>397</v>
      </c>
      <c r="G356" s="226"/>
      <c r="H356" s="227" t="s">
        <v>19</v>
      </c>
      <c r="I356" s="229"/>
      <c r="J356" s="226"/>
      <c r="K356" s="226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128</v>
      </c>
      <c r="AU356" s="234" t="s">
        <v>81</v>
      </c>
      <c r="AV356" s="13" t="s">
        <v>79</v>
      </c>
      <c r="AW356" s="13" t="s">
        <v>32</v>
      </c>
      <c r="AX356" s="13" t="s">
        <v>71</v>
      </c>
      <c r="AY356" s="234" t="s">
        <v>118</v>
      </c>
    </row>
    <row r="357" s="14" customFormat="1">
      <c r="A357" s="14"/>
      <c r="B357" s="235"/>
      <c r="C357" s="236"/>
      <c r="D357" s="220" t="s">
        <v>128</v>
      </c>
      <c r="E357" s="237" t="s">
        <v>19</v>
      </c>
      <c r="F357" s="238" t="s">
        <v>398</v>
      </c>
      <c r="G357" s="236"/>
      <c r="H357" s="239">
        <v>121.3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128</v>
      </c>
      <c r="AU357" s="245" t="s">
        <v>81</v>
      </c>
      <c r="AV357" s="14" t="s">
        <v>81</v>
      </c>
      <c r="AW357" s="14" t="s">
        <v>32</v>
      </c>
      <c r="AX357" s="14" t="s">
        <v>71</v>
      </c>
      <c r="AY357" s="245" t="s">
        <v>118</v>
      </c>
    </row>
    <row r="358" s="15" customFormat="1">
      <c r="A358" s="15"/>
      <c r="B358" s="246"/>
      <c r="C358" s="247"/>
      <c r="D358" s="220" t="s">
        <v>128</v>
      </c>
      <c r="E358" s="248" t="s">
        <v>19</v>
      </c>
      <c r="F358" s="249" t="s">
        <v>131</v>
      </c>
      <c r="G358" s="247"/>
      <c r="H358" s="250">
        <v>121.3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6" t="s">
        <v>128</v>
      </c>
      <c r="AU358" s="256" t="s">
        <v>81</v>
      </c>
      <c r="AV358" s="15" t="s">
        <v>124</v>
      </c>
      <c r="AW358" s="15" t="s">
        <v>32</v>
      </c>
      <c r="AX358" s="15" t="s">
        <v>79</v>
      </c>
      <c r="AY358" s="256" t="s">
        <v>118</v>
      </c>
    </row>
    <row r="359" s="2" customFormat="1" ht="16.5" customHeight="1">
      <c r="A359" s="41"/>
      <c r="B359" s="42"/>
      <c r="C359" s="207" t="s">
        <v>399</v>
      </c>
      <c r="D359" s="207" t="s">
        <v>120</v>
      </c>
      <c r="E359" s="208" t="s">
        <v>400</v>
      </c>
      <c r="F359" s="209" t="s">
        <v>401</v>
      </c>
      <c r="G359" s="210" t="s">
        <v>238</v>
      </c>
      <c r="H359" s="211">
        <v>270</v>
      </c>
      <c r="I359" s="212"/>
      <c r="J359" s="213">
        <f>ROUND(I359*H359,2)</f>
        <v>0</v>
      </c>
      <c r="K359" s="209" t="s">
        <v>19</v>
      </c>
      <c r="L359" s="47"/>
      <c r="M359" s="214" t="s">
        <v>19</v>
      </c>
      <c r="N359" s="215" t="s">
        <v>42</v>
      </c>
      <c r="O359" s="87"/>
      <c r="P359" s="216">
        <f>O359*H359</f>
        <v>0</v>
      </c>
      <c r="Q359" s="216">
        <v>0</v>
      </c>
      <c r="R359" s="216">
        <f>Q359*H359</f>
        <v>0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124</v>
      </c>
      <c r="AT359" s="218" t="s">
        <v>120</v>
      </c>
      <c r="AU359" s="218" t="s">
        <v>81</v>
      </c>
      <c r="AY359" s="20" t="s">
        <v>118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79</v>
      </c>
      <c r="BK359" s="219">
        <f>ROUND(I359*H359,2)</f>
        <v>0</v>
      </c>
      <c r="BL359" s="20" t="s">
        <v>124</v>
      </c>
      <c r="BM359" s="218" t="s">
        <v>402</v>
      </c>
    </row>
    <row r="360" s="2" customFormat="1">
      <c r="A360" s="41"/>
      <c r="B360" s="42"/>
      <c r="C360" s="43"/>
      <c r="D360" s="220" t="s">
        <v>126</v>
      </c>
      <c r="E360" s="43"/>
      <c r="F360" s="221" t="s">
        <v>403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126</v>
      </c>
      <c r="AU360" s="20" t="s">
        <v>81</v>
      </c>
    </row>
    <row r="361" s="13" customFormat="1">
      <c r="A361" s="13"/>
      <c r="B361" s="225"/>
      <c r="C361" s="226"/>
      <c r="D361" s="220" t="s">
        <v>128</v>
      </c>
      <c r="E361" s="227" t="s">
        <v>19</v>
      </c>
      <c r="F361" s="228" t="s">
        <v>129</v>
      </c>
      <c r="G361" s="226"/>
      <c r="H361" s="227" t="s">
        <v>19</v>
      </c>
      <c r="I361" s="229"/>
      <c r="J361" s="226"/>
      <c r="K361" s="226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128</v>
      </c>
      <c r="AU361" s="234" t="s">
        <v>81</v>
      </c>
      <c r="AV361" s="13" t="s">
        <v>79</v>
      </c>
      <c r="AW361" s="13" t="s">
        <v>32</v>
      </c>
      <c r="AX361" s="13" t="s">
        <v>71</v>
      </c>
      <c r="AY361" s="234" t="s">
        <v>118</v>
      </c>
    </row>
    <row r="362" s="14" customFormat="1">
      <c r="A362" s="14"/>
      <c r="B362" s="235"/>
      <c r="C362" s="236"/>
      <c r="D362" s="220" t="s">
        <v>128</v>
      </c>
      <c r="E362" s="237" t="s">
        <v>19</v>
      </c>
      <c r="F362" s="238" t="s">
        <v>404</v>
      </c>
      <c r="G362" s="236"/>
      <c r="H362" s="239">
        <v>270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128</v>
      </c>
      <c r="AU362" s="245" t="s">
        <v>81</v>
      </c>
      <c r="AV362" s="14" t="s">
        <v>81</v>
      </c>
      <c r="AW362" s="14" t="s">
        <v>32</v>
      </c>
      <c r="AX362" s="14" t="s">
        <v>71</v>
      </c>
      <c r="AY362" s="245" t="s">
        <v>118</v>
      </c>
    </row>
    <row r="363" s="15" customFormat="1">
      <c r="A363" s="15"/>
      <c r="B363" s="246"/>
      <c r="C363" s="247"/>
      <c r="D363" s="220" t="s">
        <v>128</v>
      </c>
      <c r="E363" s="248" t="s">
        <v>19</v>
      </c>
      <c r="F363" s="249" t="s">
        <v>131</v>
      </c>
      <c r="G363" s="247"/>
      <c r="H363" s="250">
        <v>270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6" t="s">
        <v>128</v>
      </c>
      <c r="AU363" s="256" t="s">
        <v>81</v>
      </c>
      <c r="AV363" s="15" t="s">
        <v>124</v>
      </c>
      <c r="AW363" s="15" t="s">
        <v>32</v>
      </c>
      <c r="AX363" s="15" t="s">
        <v>79</v>
      </c>
      <c r="AY363" s="256" t="s">
        <v>118</v>
      </c>
    </row>
    <row r="364" s="12" customFormat="1" ht="22.8" customHeight="1">
      <c r="A364" s="12"/>
      <c r="B364" s="191"/>
      <c r="C364" s="192"/>
      <c r="D364" s="193" t="s">
        <v>70</v>
      </c>
      <c r="E364" s="205" t="s">
        <v>81</v>
      </c>
      <c r="F364" s="205" t="s">
        <v>405</v>
      </c>
      <c r="G364" s="192"/>
      <c r="H364" s="192"/>
      <c r="I364" s="195"/>
      <c r="J364" s="206">
        <f>BK364</f>
        <v>0</v>
      </c>
      <c r="K364" s="192"/>
      <c r="L364" s="197"/>
      <c r="M364" s="198"/>
      <c r="N364" s="199"/>
      <c r="O364" s="199"/>
      <c r="P364" s="200">
        <f>SUM(P365:P437)</f>
        <v>0</v>
      </c>
      <c r="Q364" s="199"/>
      <c r="R364" s="200">
        <f>SUM(R365:R437)</f>
        <v>827.74965508999981</v>
      </c>
      <c r="S364" s="199"/>
      <c r="T364" s="201">
        <f>SUM(T365:T437)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02" t="s">
        <v>79</v>
      </c>
      <c r="AT364" s="203" t="s">
        <v>70</v>
      </c>
      <c r="AU364" s="203" t="s">
        <v>79</v>
      </c>
      <c r="AY364" s="202" t="s">
        <v>118</v>
      </c>
      <c r="BK364" s="204">
        <f>SUM(BK365:BK437)</f>
        <v>0</v>
      </c>
    </row>
    <row r="365" s="2" customFormat="1" ht="44.25" customHeight="1">
      <c r="A365" s="41"/>
      <c r="B365" s="42"/>
      <c r="C365" s="207" t="s">
        <v>406</v>
      </c>
      <c r="D365" s="207" t="s">
        <v>120</v>
      </c>
      <c r="E365" s="208" t="s">
        <v>407</v>
      </c>
      <c r="F365" s="209" t="s">
        <v>408</v>
      </c>
      <c r="G365" s="210" t="s">
        <v>123</v>
      </c>
      <c r="H365" s="211">
        <v>150</v>
      </c>
      <c r="I365" s="212"/>
      <c r="J365" s="213">
        <f>ROUND(I365*H365,2)</f>
        <v>0</v>
      </c>
      <c r="K365" s="209" t="s">
        <v>135</v>
      </c>
      <c r="L365" s="47"/>
      <c r="M365" s="214" t="s">
        <v>19</v>
      </c>
      <c r="N365" s="215" t="s">
        <v>42</v>
      </c>
      <c r="O365" s="87"/>
      <c r="P365" s="216">
        <f>O365*H365</f>
        <v>0</v>
      </c>
      <c r="Q365" s="216">
        <v>0.00013999999999999999</v>
      </c>
      <c r="R365" s="216">
        <f>Q365*H365</f>
        <v>0.020999999999999998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124</v>
      </c>
      <c r="AT365" s="218" t="s">
        <v>120</v>
      </c>
      <c r="AU365" s="218" t="s">
        <v>81</v>
      </c>
      <c r="AY365" s="20" t="s">
        <v>118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79</v>
      </c>
      <c r="BK365" s="219">
        <f>ROUND(I365*H365,2)</f>
        <v>0</v>
      </c>
      <c r="BL365" s="20" t="s">
        <v>124</v>
      </c>
      <c r="BM365" s="218" t="s">
        <v>409</v>
      </c>
    </row>
    <row r="366" s="2" customFormat="1">
      <c r="A366" s="41"/>
      <c r="B366" s="42"/>
      <c r="C366" s="43"/>
      <c r="D366" s="257" t="s">
        <v>137</v>
      </c>
      <c r="E366" s="43"/>
      <c r="F366" s="258" t="s">
        <v>410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137</v>
      </c>
      <c r="AU366" s="20" t="s">
        <v>81</v>
      </c>
    </row>
    <row r="367" s="13" customFormat="1">
      <c r="A367" s="13"/>
      <c r="B367" s="225"/>
      <c r="C367" s="226"/>
      <c r="D367" s="220" t="s">
        <v>128</v>
      </c>
      <c r="E367" s="227" t="s">
        <v>19</v>
      </c>
      <c r="F367" s="228" t="s">
        <v>129</v>
      </c>
      <c r="G367" s="226"/>
      <c r="H367" s="227" t="s">
        <v>19</v>
      </c>
      <c r="I367" s="229"/>
      <c r="J367" s="226"/>
      <c r="K367" s="226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128</v>
      </c>
      <c r="AU367" s="234" t="s">
        <v>81</v>
      </c>
      <c r="AV367" s="13" t="s">
        <v>79</v>
      </c>
      <c r="AW367" s="13" t="s">
        <v>32</v>
      </c>
      <c r="AX367" s="13" t="s">
        <v>71</v>
      </c>
      <c r="AY367" s="234" t="s">
        <v>118</v>
      </c>
    </row>
    <row r="368" s="14" customFormat="1">
      <c r="A368" s="14"/>
      <c r="B368" s="235"/>
      <c r="C368" s="236"/>
      <c r="D368" s="220" t="s">
        <v>128</v>
      </c>
      <c r="E368" s="237" t="s">
        <v>19</v>
      </c>
      <c r="F368" s="238" t="s">
        <v>411</v>
      </c>
      <c r="G368" s="236"/>
      <c r="H368" s="239">
        <v>150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128</v>
      </c>
      <c r="AU368" s="245" t="s">
        <v>81</v>
      </c>
      <c r="AV368" s="14" t="s">
        <v>81</v>
      </c>
      <c r="AW368" s="14" t="s">
        <v>32</v>
      </c>
      <c r="AX368" s="14" t="s">
        <v>71</v>
      </c>
      <c r="AY368" s="245" t="s">
        <v>118</v>
      </c>
    </row>
    <row r="369" s="15" customFormat="1">
      <c r="A369" s="15"/>
      <c r="B369" s="246"/>
      <c r="C369" s="247"/>
      <c r="D369" s="220" t="s">
        <v>128</v>
      </c>
      <c r="E369" s="248" t="s">
        <v>19</v>
      </c>
      <c r="F369" s="249" t="s">
        <v>131</v>
      </c>
      <c r="G369" s="247"/>
      <c r="H369" s="250">
        <v>150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6" t="s">
        <v>128</v>
      </c>
      <c r="AU369" s="256" t="s">
        <v>81</v>
      </c>
      <c r="AV369" s="15" t="s">
        <v>124</v>
      </c>
      <c r="AW369" s="15" t="s">
        <v>32</v>
      </c>
      <c r="AX369" s="15" t="s">
        <v>79</v>
      </c>
      <c r="AY369" s="256" t="s">
        <v>118</v>
      </c>
    </row>
    <row r="370" s="2" customFormat="1" ht="24.15" customHeight="1">
      <c r="A370" s="41"/>
      <c r="B370" s="42"/>
      <c r="C370" s="259" t="s">
        <v>412</v>
      </c>
      <c r="D370" s="259" t="s">
        <v>235</v>
      </c>
      <c r="E370" s="260" t="s">
        <v>413</v>
      </c>
      <c r="F370" s="261" t="s">
        <v>414</v>
      </c>
      <c r="G370" s="262" t="s">
        <v>123</v>
      </c>
      <c r="H370" s="263">
        <v>177.67500000000001</v>
      </c>
      <c r="I370" s="264"/>
      <c r="J370" s="265">
        <f>ROUND(I370*H370,2)</f>
        <v>0</v>
      </c>
      <c r="K370" s="261" t="s">
        <v>135</v>
      </c>
      <c r="L370" s="266"/>
      <c r="M370" s="267" t="s">
        <v>19</v>
      </c>
      <c r="N370" s="268" t="s">
        <v>42</v>
      </c>
      <c r="O370" s="87"/>
      <c r="P370" s="216">
        <f>O370*H370</f>
        <v>0</v>
      </c>
      <c r="Q370" s="216">
        <v>0.00029999999999999997</v>
      </c>
      <c r="R370" s="216">
        <f>Q370*H370</f>
        <v>0.053302499999999996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187</v>
      </c>
      <c r="AT370" s="218" t="s">
        <v>235</v>
      </c>
      <c r="AU370" s="218" t="s">
        <v>81</v>
      </c>
      <c r="AY370" s="20" t="s">
        <v>118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79</v>
      </c>
      <c r="BK370" s="219">
        <f>ROUND(I370*H370,2)</f>
        <v>0</v>
      </c>
      <c r="BL370" s="20" t="s">
        <v>124</v>
      </c>
      <c r="BM370" s="218" t="s">
        <v>415</v>
      </c>
    </row>
    <row r="371" s="13" customFormat="1">
      <c r="A371" s="13"/>
      <c r="B371" s="225"/>
      <c r="C371" s="226"/>
      <c r="D371" s="220" t="s">
        <v>128</v>
      </c>
      <c r="E371" s="227" t="s">
        <v>19</v>
      </c>
      <c r="F371" s="228" t="s">
        <v>416</v>
      </c>
      <c r="G371" s="226"/>
      <c r="H371" s="227" t="s">
        <v>19</v>
      </c>
      <c r="I371" s="229"/>
      <c r="J371" s="226"/>
      <c r="K371" s="226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128</v>
      </c>
      <c r="AU371" s="234" t="s">
        <v>81</v>
      </c>
      <c r="AV371" s="13" t="s">
        <v>79</v>
      </c>
      <c r="AW371" s="13" t="s">
        <v>32</v>
      </c>
      <c r="AX371" s="13" t="s">
        <v>71</v>
      </c>
      <c r="AY371" s="234" t="s">
        <v>118</v>
      </c>
    </row>
    <row r="372" s="13" customFormat="1">
      <c r="A372" s="13"/>
      <c r="B372" s="225"/>
      <c r="C372" s="226"/>
      <c r="D372" s="220" t="s">
        <v>128</v>
      </c>
      <c r="E372" s="227" t="s">
        <v>19</v>
      </c>
      <c r="F372" s="228" t="s">
        <v>417</v>
      </c>
      <c r="G372" s="226"/>
      <c r="H372" s="227" t="s">
        <v>19</v>
      </c>
      <c r="I372" s="229"/>
      <c r="J372" s="226"/>
      <c r="K372" s="226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128</v>
      </c>
      <c r="AU372" s="234" t="s">
        <v>81</v>
      </c>
      <c r="AV372" s="13" t="s">
        <v>79</v>
      </c>
      <c r="AW372" s="13" t="s">
        <v>32</v>
      </c>
      <c r="AX372" s="13" t="s">
        <v>71</v>
      </c>
      <c r="AY372" s="234" t="s">
        <v>118</v>
      </c>
    </row>
    <row r="373" s="14" customFormat="1">
      <c r="A373" s="14"/>
      <c r="B373" s="235"/>
      <c r="C373" s="236"/>
      <c r="D373" s="220" t="s">
        <v>128</v>
      </c>
      <c r="E373" s="237" t="s">
        <v>19</v>
      </c>
      <c r="F373" s="238" t="s">
        <v>418</v>
      </c>
      <c r="G373" s="236"/>
      <c r="H373" s="239">
        <v>150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128</v>
      </c>
      <c r="AU373" s="245" t="s">
        <v>81</v>
      </c>
      <c r="AV373" s="14" t="s">
        <v>81</v>
      </c>
      <c r="AW373" s="14" t="s">
        <v>32</v>
      </c>
      <c r="AX373" s="14" t="s">
        <v>71</v>
      </c>
      <c r="AY373" s="245" t="s">
        <v>118</v>
      </c>
    </row>
    <row r="374" s="15" customFormat="1">
      <c r="A374" s="15"/>
      <c r="B374" s="246"/>
      <c r="C374" s="247"/>
      <c r="D374" s="220" t="s">
        <v>128</v>
      </c>
      <c r="E374" s="248" t="s">
        <v>19</v>
      </c>
      <c r="F374" s="249" t="s">
        <v>131</v>
      </c>
      <c r="G374" s="247"/>
      <c r="H374" s="250">
        <v>150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6" t="s">
        <v>128</v>
      </c>
      <c r="AU374" s="256" t="s">
        <v>81</v>
      </c>
      <c r="AV374" s="15" t="s">
        <v>124</v>
      </c>
      <c r="AW374" s="15" t="s">
        <v>32</v>
      </c>
      <c r="AX374" s="15" t="s">
        <v>71</v>
      </c>
      <c r="AY374" s="256" t="s">
        <v>118</v>
      </c>
    </row>
    <row r="375" s="14" customFormat="1">
      <c r="A375" s="14"/>
      <c r="B375" s="235"/>
      <c r="C375" s="236"/>
      <c r="D375" s="220" t="s">
        <v>128</v>
      </c>
      <c r="E375" s="237" t="s">
        <v>19</v>
      </c>
      <c r="F375" s="238" t="s">
        <v>419</v>
      </c>
      <c r="G375" s="236"/>
      <c r="H375" s="239">
        <v>177.67500000000001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128</v>
      </c>
      <c r="AU375" s="245" t="s">
        <v>81</v>
      </c>
      <c r="AV375" s="14" t="s">
        <v>81</v>
      </c>
      <c r="AW375" s="14" t="s">
        <v>32</v>
      </c>
      <c r="AX375" s="14" t="s">
        <v>79</v>
      </c>
      <c r="AY375" s="245" t="s">
        <v>118</v>
      </c>
    </row>
    <row r="376" s="2" customFormat="1" ht="24.15" customHeight="1">
      <c r="A376" s="41"/>
      <c r="B376" s="42"/>
      <c r="C376" s="207" t="s">
        <v>420</v>
      </c>
      <c r="D376" s="207" t="s">
        <v>120</v>
      </c>
      <c r="E376" s="208" t="s">
        <v>421</v>
      </c>
      <c r="F376" s="209" t="s">
        <v>422</v>
      </c>
      <c r="G376" s="210" t="s">
        <v>134</v>
      </c>
      <c r="H376" s="211">
        <v>166.27500000000001</v>
      </c>
      <c r="I376" s="212"/>
      <c r="J376" s="213">
        <f>ROUND(I376*H376,2)</f>
        <v>0</v>
      </c>
      <c r="K376" s="209" t="s">
        <v>135</v>
      </c>
      <c r="L376" s="47"/>
      <c r="M376" s="214" t="s">
        <v>19</v>
      </c>
      <c r="N376" s="215" t="s">
        <v>42</v>
      </c>
      <c r="O376" s="87"/>
      <c r="P376" s="216">
        <f>O376*H376</f>
        <v>0</v>
      </c>
      <c r="Q376" s="216">
        <v>2.1600000000000001</v>
      </c>
      <c r="R376" s="216">
        <f>Q376*H376</f>
        <v>359.15400000000005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124</v>
      </c>
      <c r="AT376" s="218" t="s">
        <v>120</v>
      </c>
      <c r="AU376" s="218" t="s">
        <v>81</v>
      </c>
      <c r="AY376" s="20" t="s">
        <v>118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79</v>
      </c>
      <c r="BK376" s="219">
        <f>ROUND(I376*H376,2)</f>
        <v>0</v>
      </c>
      <c r="BL376" s="20" t="s">
        <v>124</v>
      </c>
      <c r="BM376" s="218" t="s">
        <v>423</v>
      </c>
    </row>
    <row r="377" s="2" customFormat="1">
      <c r="A377" s="41"/>
      <c r="B377" s="42"/>
      <c r="C377" s="43"/>
      <c r="D377" s="257" t="s">
        <v>137</v>
      </c>
      <c r="E377" s="43"/>
      <c r="F377" s="258" t="s">
        <v>424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137</v>
      </c>
      <c r="AU377" s="20" t="s">
        <v>81</v>
      </c>
    </row>
    <row r="378" s="13" customFormat="1">
      <c r="A378" s="13"/>
      <c r="B378" s="225"/>
      <c r="C378" s="226"/>
      <c r="D378" s="220" t="s">
        <v>128</v>
      </c>
      <c r="E378" s="227" t="s">
        <v>19</v>
      </c>
      <c r="F378" s="228" t="s">
        <v>129</v>
      </c>
      <c r="G378" s="226"/>
      <c r="H378" s="227" t="s">
        <v>19</v>
      </c>
      <c r="I378" s="229"/>
      <c r="J378" s="226"/>
      <c r="K378" s="226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128</v>
      </c>
      <c r="AU378" s="234" t="s">
        <v>81</v>
      </c>
      <c r="AV378" s="13" t="s">
        <v>79</v>
      </c>
      <c r="AW378" s="13" t="s">
        <v>32</v>
      </c>
      <c r="AX378" s="13" t="s">
        <v>71</v>
      </c>
      <c r="AY378" s="234" t="s">
        <v>118</v>
      </c>
    </row>
    <row r="379" s="13" customFormat="1">
      <c r="A379" s="13"/>
      <c r="B379" s="225"/>
      <c r="C379" s="226"/>
      <c r="D379" s="220" t="s">
        <v>128</v>
      </c>
      <c r="E379" s="227" t="s">
        <v>19</v>
      </c>
      <c r="F379" s="228" t="s">
        <v>425</v>
      </c>
      <c r="G379" s="226"/>
      <c r="H379" s="227" t="s">
        <v>19</v>
      </c>
      <c r="I379" s="229"/>
      <c r="J379" s="226"/>
      <c r="K379" s="226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128</v>
      </c>
      <c r="AU379" s="234" t="s">
        <v>81</v>
      </c>
      <c r="AV379" s="13" t="s">
        <v>79</v>
      </c>
      <c r="AW379" s="13" t="s">
        <v>32</v>
      </c>
      <c r="AX379" s="13" t="s">
        <v>71</v>
      </c>
      <c r="AY379" s="234" t="s">
        <v>118</v>
      </c>
    </row>
    <row r="380" s="14" customFormat="1">
      <c r="A380" s="14"/>
      <c r="B380" s="235"/>
      <c r="C380" s="236"/>
      <c r="D380" s="220" t="s">
        <v>128</v>
      </c>
      <c r="E380" s="237" t="s">
        <v>19</v>
      </c>
      <c r="F380" s="238" t="s">
        <v>426</v>
      </c>
      <c r="G380" s="236"/>
      <c r="H380" s="239">
        <v>156.59999999999999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128</v>
      </c>
      <c r="AU380" s="245" t="s">
        <v>81</v>
      </c>
      <c r="AV380" s="14" t="s">
        <v>81</v>
      </c>
      <c r="AW380" s="14" t="s">
        <v>32</v>
      </c>
      <c r="AX380" s="14" t="s">
        <v>71</v>
      </c>
      <c r="AY380" s="245" t="s">
        <v>118</v>
      </c>
    </row>
    <row r="381" s="14" customFormat="1">
      <c r="A381" s="14"/>
      <c r="B381" s="235"/>
      <c r="C381" s="236"/>
      <c r="D381" s="220" t="s">
        <v>128</v>
      </c>
      <c r="E381" s="237" t="s">
        <v>19</v>
      </c>
      <c r="F381" s="238" t="s">
        <v>427</v>
      </c>
      <c r="G381" s="236"/>
      <c r="H381" s="239">
        <v>9.6750000000000007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128</v>
      </c>
      <c r="AU381" s="245" t="s">
        <v>81</v>
      </c>
      <c r="AV381" s="14" t="s">
        <v>81</v>
      </c>
      <c r="AW381" s="14" t="s">
        <v>32</v>
      </c>
      <c r="AX381" s="14" t="s">
        <v>71</v>
      </c>
      <c r="AY381" s="245" t="s">
        <v>118</v>
      </c>
    </row>
    <row r="382" s="15" customFormat="1">
      <c r="A382" s="15"/>
      <c r="B382" s="246"/>
      <c r="C382" s="247"/>
      <c r="D382" s="220" t="s">
        <v>128</v>
      </c>
      <c r="E382" s="248" t="s">
        <v>19</v>
      </c>
      <c r="F382" s="249" t="s">
        <v>131</v>
      </c>
      <c r="G382" s="247"/>
      <c r="H382" s="250">
        <v>166.27500000000001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6" t="s">
        <v>128</v>
      </c>
      <c r="AU382" s="256" t="s">
        <v>81</v>
      </c>
      <c r="AV382" s="15" t="s">
        <v>124</v>
      </c>
      <c r="AW382" s="15" t="s">
        <v>32</v>
      </c>
      <c r="AX382" s="15" t="s">
        <v>79</v>
      </c>
      <c r="AY382" s="256" t="s">
        <v>118</v>
      </c>
    </row>
    <row r="383" s="2" customFormat="1" ht="33" customHeight="1">
      <c r="A383" s="41"/>
      <c r="B383" s="42"/>
      <c r="C383" s="207" t="s">
        <v>428</v>
      </c>
      <c r="D383" s="207" t="s">
        <v>120</v>
      </c>
      <c r="E383" s="208" t="s">
        <v>429</v>
      </c>
      <c r="F383" s="209" t="s">
        <v>430</v>
      </c>
      <c r="G383" s="210" t="s">
        <v>134</v>
      </c>
      <c r="H383" s="211">
        <v>83.138000000000005</v>
      </c>
      <c r="I383" s="212"/>
      <c r="J383" s="213">
        <f>ROUND(I383*H383,2)</f>
        <v>0</v>
      </c>
      <c r="K383" s="209" t="s">
        <v>135</v>
      </c>
      <c r="L383" s="47"/>
      <c r="M383" s="214" t="s">
        <v>19</v>
      </c>
      <c r="N383" s="215" t="s">
        <v>42</v>
      </c>
      <c r="O383" s="87"/>
      <c r="P383" s="216">
        <f>O383*H383</f>
        <v>0</v>
      </c>
      <c r="Q383" s="216">
        <v>2.3010199999999998</v>
      </c>
      <c r="R383" s="216">
        <f>Q383*H383</f>
        <v>191.30220076000001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124</v>
      </c>
      <c r="AT383" s="218" t="s">
        <v>120</v>
      </c>
      <c r="AU383" s="218" t="s">
        <v>81</v>
      </c>
      <c r="AY383" s="20" t="s">
        <v>118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79</v>
      </c>
      <c r="BK383" s="219">
        <f>ROUND(I383*H383,2)</f>
        <v>0</v>
      </c>
      <c r="BL383" s="20" t="s">
        <v>124</v>
      </c>
      <c r="BM383" s="218" t="s">
        <v>431</v>
      </c>
    </row>
    <row r="384" s="2" customFormat="1">
      <c r="A384" s="41"/>
      <c r="B384" s="42"/>
      <c r="C384" s="43"/>
      <c r="D384" s="257" t="s">
        <v>137</v>
      </c>
      <c r="E384" s="43"/>
      <c r="F384" s="258" t="s">
        <v>432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137</v>
      </c>
      <c r="AU384" s="20" t="s">
        <v>81</v>
      </c>
    </row>
    <row r="385" s="13" customFormat="1">
      <c r="A385" s="13"/>
      <c r="B385" s="225"/>
      <c r="C385" s="226"/>
      <c r="D385" s="220" t="s">
        <v>128</v>
      </c>
      <c r="E385" s="227" t="s">
        <v>19</v>
      </c>
      <c r="F385" s="228" t="s">
        <v>129</v>
      </c>
      <c r="G385" s="226"/>
      <c r="H385" s="227" t="s">
        <v>19</v>
      </c>
      <c r="I385" s="229"/>
      <c r="J385" s="226"/>
      <c r="K385" s="226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128</v>
      </c>
      <c r="AU385" s="234" t="s">
        <v>81</v>
      </c>
      <c r="AV385" s="13" t="s">
        <v>79</v>
      </c>
      <c r="AW385" s="13" t="s">
        <v>32</v>
      </c>
      <c r="AX385" s="13" t="s">
        <v>71</v>
      </c>
      <c r="AY385" s="234" t="s">
        <v>118</v>
      </c>
    </row>
    <row r="386" s="13" customFormat="1">
      <c r="A386" s="13"/>
      <c r="B386" s="225"/>
      <c r="C386" s="226"/>
      <c r="D386" s="220" t="s">
        <v>128</v>
      </c>
      <c r="E386" s="227" t="s">
        <v>19</v>
      </c>
      <c r="F386" s="228" t="s">
        <v>433</v>
      </c>
      <c r="G386" s="226"/>
      <c r="H386" s="227" t="s">
        <v>19</v>
      </c>
      <c r="I386" s="229"/>
      <c r="J386" s="226"/>
      <c r="K386" s="226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128</v>
      </c>
      <c r="AU386" s="234" t="s">
        <v>81</v>
      </c>
      <c r="AV386" s="13" t="s">
        <v>79</v>
      </c>
      <c r="AW386" s="13" t="s">
        <v>32</v>
      </c>
      <c r="AX386" s="13" t="s">
        <v>71</v>
      </c>
      <c r="AY386" s="234" t="s">
        <v>118</v>
      </c>
    </row>
    <row r="387" s="14" customFormat="1">
      <c r="A387" s="14"/>
      <c r="B387" s="235"/>
      <c r="C387" s="236"/>
      <c r="D387" s="220" t="s">
        <v>128</v>
      </c>
      <c r="E387" s="237" t="s">
        <v>19</v>
      </c>
      <c r="F387" s="238" t="s">
        <v>434</v>
      </c>
      <c r="G387" s="236"/>
      <c r="H387" s="239">
        <v>78.299999999999997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128</v>
      </c>
      <c r="AU387" s="245" t="s">
        <v>81</v>
      </c>
      <c r="AV387" s="14" t="s">
        <v>81</v>
      </c>
      <c r="AW387" s="14" t="s">
        <v>32</v>
      </c>
      <c r="AX387" s="14" t="s">
        <v>71</v>
      </c>
      <c r="AY387" s="245" t="s">
        <v>118</v>
      </c>
    </row>
    <row r="388" s="14" customFormat="1">
      <c r="A388" s="14"/>
      <c r="B388" s="235"/>
      <c r="C388" s="236"/>
      <c r="D388" s="220" t="s">
        <v>128</v>
      </c>
      <c r="E388" s="237" t="s">
        <v>19</v>
      </c>
      <c r="F388" s="238" t="s">
        <v>435</v>
      </c>
      <c r="G388" s="236"/>
      <c r="H388" s="239">
        <v>4.8380000000000001</v>
      </c>
      <c r="I388" s="240"/>
      <c r="J388" s="236"/>
      <c r="K388" s="236"/>
      <c r="L388" s="241"/>
      <c r="M388" s="242"/>
      <c r="N388" s="243"/>
      <c r="O388" s="243"/>
      <c r="P388" s="243"/>
      <c r="Q388" s="243"/>
      <c r="R388" s="243"/>
      <c r="S388" s="243"/>
      <c r="T388" s="24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5" t="s">
        <v>128</v>
      </c>
      <c r="AU388" s="245" t="s">
        <v>81</v>
      </c>
      <c r="AV388" s="14" t="s">
        <v>81</v>
      </c>
      <c r="AW388" s="14" t="s">
        <v>32</v>
      </c>
      <c r="AX388" s="14" t="s">
        <v>71</v>
      </c>
      <c r="AY388" s="245" t="s">
        <v>118</v>
      </c>
    </row>
    <row r="389" s="15" customFormat="1">
      <c r="A389" s="15"/>
      <c r="B389" s="246"/>
      <c r="C389" s="247"/>
      <c r="D389" s="220" t="s">
        <v>128</v>
      </c>
      <c r="E389" s="248" t="s">
        <v>19</v>
      </c>
      <c r="F389" s="249" t="s">
        <v>131</v>
      </c>
      <c r="G389" s="247"/>
      <c r="H389" s="250">
        <v>83.137999999999991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6" t="s">
        <v>128</v>
      </c>
      <c r="AU389" s="256" t="s">
        <v>81</v>
      </c>
      <c r="AV389" s="15" t="s">
        <v>124</v>
      </c>
      <c r="AW389" s="15" t="s">
        <v>32</v>
      </c>
      <c r="AX389" s="15" t="s">
        <v>79</v>
      </c>
      <c r="AY389" s="256" t="s">
        <v>118</v>
      </c>
    </row>
    <row r="390" s="2" customFormat="1" ht="24.15" customHeight="1">
      <c r="A390" s="41"/>
      <c r="B390" s="42"/>
      <c r="C390" s="207" t="s">
        <v>436</v>
      </c>
      <c r="D390" s="207" t="s">
        <v>120</v>
      </c>
      <c r="E390" s="208" t="s">
        <v>437</v>
      </c>
      <c r="F390" s="209" t="s">
        <v>438</v>
      </c>
      <c r="G390" s="210" t="s">
        <v>238</v>
      </c>
      <c r="H390" s="211">
        <v>4.3789999999999996</v>
      </c>
      <c r="I390" s="212"/>
      <c r="J390" s="213">
        <f>ROUND(I390*H390,2)</f>
        <v>0</v>
      </c>
      <c r="K390" s="209" t="s">
        <v>135</v>
      </c>
      <c r="L390" s="47"/>
      <c r="M390" s="214" t="s">
        <v>19</v>
      </c>
      <c r="N390" s="215" t="s">
        <v>42</v>
      </c>
      <c r="O390" s="87"/>
      <c r="P390" s="216">
        <f>O390*H390</f>
        <v>0</v>
      </c>
      <c r="Q390" s="216">
        <v>1.06277</v>
      </c>
      <c r="R390" s="216">
        <f>Q390*H390</f>
        <v>4.6538698299999997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124</v>
      </c>
      <c r="AT390" s="218" t="s">
        <v>120</v>
      </c>
      <c r="AU390" s="218" t="s">
        <v>81</v>
      </c>
      <c r="AY390" s="20" t="s">
        <v>118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79</v>
      </c>
      <c r="BK390" s="219">
        <f>ROUND(I390*H390,2)</f>
        <v>0</v>
      </c>
      <c r="BL390" s="20" t="s">
        <v>124</v>
      </c>
      <c r="BM390" s="218" t="s">
        <v>439</v>
      </c>
    </row>
    <row r="391" s="2" customFormat="1">
      <c r="A391" s="41"/>
      <c r="B391" s="42"/>
      <c r="C391" s="43"/>
      <c r="D391" s="257" t="s">
        <v>137</v>
      </c>
      <c r="E391" s="43"/>
      <c r="F391" s="258" t="s">
        <v>440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137</v>
      </c>
      <c r="AU391" s="20" t="s">
        <v>81</v>
      </c>
    </row>
    <row r="392" s="13" customFormat="1">
      <c r="A392" s="13"/>
      <c r="B392" s="225"/>
      <c r="C392" s="226"/>
      <c r="D392" s="220" t="s">
        <v>128</v>
      </c>
      <c r="E392" s="227" t="s">
        <v>19</v>
      </c>
      <c r="F392" s="228" t="s">
        <v>129</v>
      </c>
      <c r="G392" s="226"/>
      <c r="H392" s="227" t="s">
        <v>19</v>
      </c>
      <c r="I392" s="229"/>
      <c r="J392" s="226"/>
      <c r="K392" s="226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128</v>
      </c>
      <c r="AU392" s="234" t="s">
        <v>81</v>
      </c>
      <c r="AV392" s="13" t="s">
        <v>79</v>
      </c>
      <c r="AW392" s="13" t="s">
        <v>32</v>
      </c>
      <c r="AX392" s="13" t="s">
        <v>71</v>
      </c>
      <c r="AY392" s="234" t="s">
        <v>118</v>
      </c>
    </row>
    <row r="393" s="13" customFormat="1">
      <c r="A393" s="13"/>
      <c r="B393" s="225"/>
      <c r="C393" s="226"/>
      <c r="D393" s="220" t="s">
        <v>128</v>
      </c>
      <c r="E393" s="227" t="s">
        <v>19</v>
      </c>
      <c r="F393" s="228" t="s">
        <v>441</v>
      </c>
      <c r="G393" s="226"/>
      <c r="H393" s="227" t="s">
        <v>19</v>
      </c>
      <c r="I393" s="229"/>
      <c r="J393" s="226"/>
      <c r="K393" s="226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128</v>
      </c>
      <c r="AU393" s="234" t="s">
        <v>81</v>
      </c>
      <c r="AV393" s="13" t="s">
        <v>79</v>
      </c>
      <c r="AW393" s="13" t="s">
        <v>32</v>
      </c>
      <c r="AX393" s="13" t="s">
        <v>71</v>
      </c>
      <c r="AY393" s="234" t="s">
        <v>118</v>
      </c>
    </row>
    <row r="394" s="14" customFormat="1">
      <c r="A394" s="14"/>
      <c r="B394" s="235"/>
      <c r="C394" s="236"/>
      <c r="D394" s="220" t="s">
        <v>128</v>
      </c>
      <c r="E394" s="237" t="s">
        <v>19</v>
      </c>
      <c r="F394" s="238" t="s">
        <v>442</v>
      </c>
      <c r="G394" s="236"/>
      <c r="H394" s="239">
        <v>4.1239999999999997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5" t="s">
        <v>128</v>
      </c>
      <c r="AU394" s="245" t="s">
        <v>81</v>
      </c>
      <c r="AV394" s="14" t="s">
        <v>81</v>
      </c>
      <c r="AW394" s="14" t="s">
        <v>32</v>
      </c>
      <c r="AX394" s="14" t="s">
        <v>71</v>
      </c>
      <c r="AY394" s="245" t="s">
        <v>118</v>
      </c>
    </row>
    <row r="395" s="14" customFormat="1">
      <c r="A395" s="14"/>
      <c r="B395" s="235"/>
      <c r="C395" s="236"/>
      <c r="D395" s="220" t="s">
        <v>128</v>
      </c>
      <c r="E395" s="237" t="s">
        <v>19</v>
      </c>
      <c r="F395" s="238" t="s">
        <v>443</v>
      </c>
      <c r="G395" s="236"/>
      <c r="H395" s="239">
        <v>0.255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128</v>
      </c>
      <c r="AU395" s="245" t="s">
        <v>81</v>
      </c>
      <c r="AV395" s="14" t="s">
        <v>81</v>
      </c>
      <c r="AW395" s="14" t="s">
        <v>32</v>
      </c>
      <c r="AX395" s="14" t="s">
        <v>71</v>
      </c>
      <c r="AY395" s="245" t="s">
        <v>118</v>
      </c>
    </row>
    <row r="396" s="15" customFormat="1">
      <c r="A396" s="15"/>
      <c r="B396" s="246"/>
      <c r="C396" s="247"/>
      <c r="D396" s="220" t="s">
        <v>128</v>
      </c>
      <c r="E396" s="248" t="s">
        <v>19</v>
      </c>
      <c r="F396" s="249" t="s">
        <v>131</v>
      </c>
      <c r="G396" s="247"/>
      <c r="H396" s="250">
        <v>4.3789999999999996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6" t="s">
        <v>128</v>
      </c>
      <c r="AU396" s="256" t="s">
        <v>81</v>
      </c>
      <c r="AV396" s="15" t="s">
        <v>124</v>
      </c>
      <c r="AW396" s="15" t="s">
        <v>32</v>
      </c>
      <c r="AX396" s="15" t="s">
        <v>79</v>
      </c>
      <c r="AY396" s="256" t="s">
        <v>118</v>
      </c>
    </row>
    <row r="397" s="2" customFormat="1" ht="24.15" customHeight="1">
      <c r="A397" s="41"/>
      <c r="B397" s="42"/>
      <c r="C397" s="207" t="s">
        <v>444</v>
      </c>
      <c r="D397" s="207" t="s">
        <v>120</v>
      </c>
      <c r="E397" s="208" t="s">
        <v>445</v>
      </c>
      <c r="F397" s="209" t="s">
        <v>446</v>
      </c>
      <c r="G397" s="210" t="s">
        <v>134</v>
      </c>
      <c r="H397" s="211">
        <v>104.40000000000001</v>
      </c>
      <c r="I397" s="212"/>
      <c r="J397" s="213">
        <f>ROUND(I397*H397,2)</f>
        <v>0</v>
      </c>
      <c r="K397" s="209" t="s">
        <v>135</v>
      </c>
      <c r="L397" s="47"/>
      <c r="M397" s="214" t="s">
        <v>19</v>
      </c>
      <c r="N397" s="215" t="s">
        <v>42</v>
      </c>
      <c r="O397" s="87"/>
      <c r="P397" s="216">
        <f>O397*H397</f>
        <v>0</v>
      </c>
      <c r="Q397" s="216">
        <v>2.3010199999999998</v>
      </c>
      <c r="R397" s="216">
        <f>Q397*H397</f>
        <v>240.22648799999999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124</v>
      </c>
      <c r="AT397" s="218" t="s">
        <v>120</v>
      </c>
      <c r="AU397" s="218" t="s">
        <v>81</v>
      </c>
      <c r="AY397" s="20" t="s">
        <v>118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79</v>
      </c>
      <c r="BK397" s="219">
        <f>ROUND(I397*H397,2)</f>
        <v>0</v>
      </c>
      <c r="BL397" s="20" t="s">
        <v>124</v>
      </c>
      <c r="BM397" s="218" t="s">
        <v>447</v>
      </c>
    </row>
    <row r="398" s="2" customFormat="1">
      <c r="A398" s="41"/>
      <c r="B398" s="42"/>
      <c r="C398" s="43"/>
      <c r="D398" s="257" t="s">
        <v>137</v>
      </c>
      <c r="E398" s="43"/>
      <c r="F398" s="258" t="s">
        <v>448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137</v>
      </c>
      <c r="AU398" s="20" t="s">
        <v>81</v>
      </c>
    </row>
    <row r="399" s="13" customFormat="1">
      <c r="A399" s="13"/>
      <c r="B399" s="225"/>
      <c r="C399" s="226"/>
      <c r="D399" s="220" t="s">
        <v>128</v>
      </c>
      <c r="E399" s="227" t="s">
        <v>19</v>
      </c>
      <c r="F399" s="228" t="s">
        <v>129</v>
      </c>
      <c r="G399" s="226"/>
      <c r="H399" s="227" t="s">
        <v>19</v>
      </c>
      <c r="I399" s="229"/>
      <c r="J399" s="226"/>
      <c r="K399" s="226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128</v>
      </c>
      <c r="AU399" s="234" t="s">
        <v>81</v>
      </c>
      <c r="AV399" s="13" t="s">
        <v>79</v>
      </c>
      <c r="AW399" s="13" t="s">
        <v>32</v>
      </c>
      <c r="AX399" s="13" t="s">
        <v>71</v>
      </c>
      <c r="AY399" s="234" t="s">
        <v>118</v>
      </c>
    </row>
    <row r="400" s="13" customFormat="1">
      <c r="A400" s="13"/>
      <c r="B400" s="225"/>
      <c r="C400" s="226"/>
      <c r="D400" s="220" t="s">
        <v>128</v>
      </c>
      <c r="E400" s="227" t="s">
        <v>19</v>
      </c>
      <c r="F400" s="228" t="s">
        <v>449</v>
      </c>
      <c r="G400" s="226"/>
      <c r="H400" s="227" t="s">
        <v>19</v>
      </c>
      <c r="I400" s="229"/>
      <c r="J400" s="226"/>
      <c r="K400" s="226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128</v>
      </c>
      <c r="AU400" s="234" t="s">
        <v>81</v>
      </c>
      <c r="AV400" s="13" t="s">
        <v>79</v>
      </c>
      <c r="AW400" s="13" t="s">
        <v>32</v>
      </c>
      <c r="AX400" s="13" t="s">
        <v>71</v>
      </c>
      <c r="AY400" s="234" t="s">
        <v>118</v>
      </c>
    </row>
    <row r="401" s="14" customFormat="1">
      <c r="A401" s="14"/>
      <c r="B401" s="235"/>
      <c r="C401" s="236"/>
      <c r="D401" s="220" t="s">
        <v>128</v>
      </c>
      <c r="E401" s="237" t="s">
        <v>19</v>
      </c>
      <c r="F401" s="238" t="s">
        <v>450</v>
      </c>
      <c r="G401" s="236"/>
      <c r="H401" s="239">
        <v>104.40000000000001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5" t="s">
        <v>128</v>
      </c>
      <c r="AU401" s="245" t="s">
        <v>81</v>
      </c>
      <c r="AV401" s="14" t="s">
        <v>81</v>
      </c>
      <c r="AW401" s="14" t="s">
        <v>32</v>
      </c>
      <c r="AX401" s="14" t="s">
        <v>71</v>
      </c>
      <c r="AY401" s="245" t="s">
        <v>118</v>
      </c>
    </row>
    <row r="402" s="15" customFormat="1">
      <c r="A402" s="15"/>
      <c r="B402" s="246"/>
      <c r="C402" s="247"/>
      <c r="D402" s="220" t="s">
        <v>128</v>
      </c>
      <c r="E402" s="248" t="s">
        <v>19</v>
      </c>
      <c r="F402" s="249" t="s">
        <v>131</v>
      </c>
      <c r="G402" s="247"/>
      <c r="H402" s="250">
        <v>104.40000000000001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6" t="s">
        <v>128</v>
      </c>
      <c r="AU402" s="256" t="s">
        <v>81</v>
      </c>
      <c r="AV402" s="15" t="s">
        <v>124</v>
      </c>
      <c r="AW402" s="15" t="s">
        <v>32</v>
      </c>
      <c r="AX402" s="15" t="s">
        <v>79</v>
      </c>
      <c r="AY402" s="256" t="s">
        <v>118</v>
      </c>
    </row>
    <row r="403" s="2" customFormat="1" ht="24.15" customHeight="1">
      <c r="A403" s="41"/>
      <c r="B403" s="42"/>
      <c r="C403" s="207" t="s">
        <v>451</v>
      </c>
      <c r="D403" s="207" t="s">
        <v>120</v>
      </c>
      <c r="E403" s="208" t="s">
        <v>452</v>
      </c>
      <c r="F403" s="209" t="s">
        <v>453</v>
      </c>
      <c r="G403" s="210" t="s">
        <v>134</v>
      </c>
      <c r="H403" s="211">
        <v>0.49099999999999999</v>
      </c>
      <c r="I403" s="212"/>
      <c r="J403" s="213">
        <f>ROUND(I403*H403,2)</f>
        <v>0</v>
      </c>
      <c r="K403" s="209" t="s">
        <v>135</v>
      </c>
      <c r="L403" s="47"/>
      <c r="M403" s="214" t="s">
        <v>19</v>
      </c>
      <c r="N403" s="215" t="s">
        <v>42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124</v>
      </c>
      <c r="AT403" s="218" t="s">
        <v>120</v>
      </c>
      <c r="AU403" s="218" t="s">
        <v>81</v>
      </c>
      <c r="AY403" s="20" t="s">
        <v>118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79</v>
      </c>
      <c r="BK403" s="219">
        <f>ROUND(I403*H403,2)</f>
        <v>0</v>
      </c>
      <c r="BL403" s="20" t="s">
        <v>124</v>
      </c>
      <c r="BM403" s="218" t="s">
        <v>454</v>
      </c>
    </row>
    <row r="404" s="2" customFormat="1">
      <c r="A404" s="41"/>
      <c r="B404" s="42"/>
      <c r="C404" s="43"/>
      <c r="D404" s="257" t="s">
        <v>137</v>
      </c>
      <c r="E404" s="43"/>
      <c r="F404" s="258" t="s">
        <v>455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137</v>
      </c>
      <c r="AU404" s="20" t="s">
        <v>81</v>
      </c>
    </row>
    <row r="405" s="13" customFormat="1">
      <c r="A405" s="13"/>
      <c r="B405" s="225"/>
      <c r="C405" s="226"/>
      <c r="D405" s="220" t="s">
        <v>128</v>
      </c>
      <c r="E405" s="227" t="s">
        <v>19</v>
      </c>
      <c r="F405" s="228" t="s">
        <v>129</v>
      </c>
      <c r="G405" s="226"/>
      <c r="H405" s="227" t="s">
        <v>19</v>
      </c>
      <c r="I405" s="229"/>
      <c r="J405" s="226"/>
      <c r="K405" s="226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128</v>
      </c>
      <c r="AU405" s="234" t="s">
        <v>81</v>
      </c>
      <c r="AV405" s="13" t="s">
        <v>79</v>
      </c>
      <c r="AW405" s="13" t="s">
        <v>32</v>
      </c>
      <c r="AX405" s="13" t="s">
        <v>71</v>
      </c>
      <c r="AY405" s="234" t="s">
        <v>118</v>
      </c>
    </row>
    <row r="406" s="13" customFormat="1">
      <c r="A406" s="13"/>
      <c r="B406" s="225"/>
      <c r="C406" s="226"/>
      <c r="D406" s="220" t="s">
        <v>128</v>
      </c>
      <c r="E406" s="227" t="s">
        <v>19</v>
      </c>
      <c r="F406" s="228" t="s">
        <v>456</v>
      </c>
      <c r="G406" s="226"/>
      <c r="H406" s="227" t="s">
        <v>19</v>
      </c>
      <c r="I406" s="229"/>
      <c r="J406" s="226"/>
      <c r="K406" s="226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128</v>
      </c>
      <c r="AU406" s="234" t="s">
        <v>81</v>
      </c>
      <c r="AV406" s="13" t="s">
        <v>79</v>
      </c>
      <c r="AW406" s="13" t="s">
        <v>32</v>
      </c>
      <c r="AX406" s="13" t="s">
        <v>71</v>
      </c>
      <c r="AY406" s="234" t="s">
        <v>118</v>
      </c>
    </row>
    <row r="407" s="14" customFormat="1">
      <c r="A407" s="14"/>
      <c r="B407" s="235"/>
      <c r="C407" s="236"/>
      <c r="D407" s="220" t="s">
        <v>128</v>
      </c>
      <c r="E407" s="237" t="s">
        <v>19</v>
      </c>
      <c r="F407" s="238" t="s">
        <v>457</v>
      </c>
      <c r="G407" s="236"/>
      <c r="H407" s="239">
        <v>0.57599999999999996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128</v>
      </c>
      <c r="AU407" s="245" t="s">
        <v>81</v>
      </c>
      <c r="AV407" s="14" t="s">
        <v>81</v>
      </c>
      <c r="AW407" s="14" t="s">
        <v>32</v>
      </c>
      <c r="AX407" s="14" t="s">
        <v>71</v>
      </c>
      <c r="AY407" s="245" t="s">
        <v>118</v>
      </c>
    </row>
    <row r="408" s="14" customFormat="1">
      <c r="A408" s="14"/>
      <c r="B408" s="235"/>
      <c r="C408" s="236"/>
      <c r="D408" s="220" t="s">
        <v>128</v>
      </c>
      <c r="E408" s="237" t="s">
        <v>19</v>
      </c>
      <c r="F408" s="238" t="s">
        <v>458</v>
      </c>
      <c r="G408" s="236"/>
      <c r="H408" s="239">
        <v>-0.085000000000000006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128</v>
      </c>
      <c r="AU408" s="245" t="s">
        <v>81</v>
      </c>
      <c r="AV408" s="14" t="s">
        <v>81</v>
      </c>
      <c r="AW408" s="14" t="s">
        <v>32</v>
      </c>
      <c r="AX408" s="14" t="s">
        <v>71</v>
      </c>
      <c r="AY408" s="245" t="s">
        <v>118</v>
      </c>
    </row>
    <row r="409" s="15" customFormat="1">
      <c r="A409" s="15"/>
      <c r="B409" s="246"/>
      <c r="C409" s="247"/>
      <c r="D409" s="220" t="s">
        <v>128</v>
      </c>
      <c r="E409" s="248" t="s">
        <v>19</v>
      </c>
      <c r="F409" s="249" t="s">
        <v>131</v>
      </c>
      <c r="G409" s="247"/>
      <c r="H409" s="250">
        <v>0.49099999999999994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6" t="s">
        <v>128</v>
      </c>
      <c r="AU409" s="256" t="s">
        <v>81</v>
      </c>
      <c r="AV409" s="15" t="s">
        <v>124</v>
      </c>
      <c r="AW409" s="15" t="s">
        <v>32</v>
      </c>
      <c r="AX409" s="15" t="s">
        <v>79</v>
      </c>
      <c r="AY409" s="256" t="s">
        <v>118</v>
      </c>
    </row>
    <row r="410" s="2" customFormat="1" ht="33" customHeight="1">
      <c r="A410" s="41"/>
      <c r="B410" s="42"/>
      <c r="C410" s="207" t="s">
        <v>459</v>
      </c>
      <c r="D410" s="207" t="s">
        <v>120</v>
      </c>
      <c r="E410" s="208" t="s">
        <v>460</v>
      </c>
      <c r="F410" s="209" t="s">
        <v>461</v>
      </c>
      <c r="G410" s="210" t="s">
        <v>134</v>
      </c>
      <c r="H410" s="211">
        <v>12.75</v>
      </c>
      <c r="I410" s="212"/>
      <c r="J410" s="213">
        <f>ROUND(I410*H410,2)</f>
        <v>0</v>
      </c>
      <c r="K410" s="209" t="s">
        <v>135</v>
      </c>
      <c r="L410" s="47"/>
      <c r="M410" s="214" t="s">
        <v>19</v>
      </c>
      <c r="N410" s="215" t="s">
        <v>42</v>
      </c>
      <c r="O410" s="87"/>
      <c r="P410" s="216">
        <f>O410*H410</f>
        <v>0</v>
      </c>
      <c r="Q410" s="216">
        <v>2.5018699999999998</v>
      </c>
      <c r="R410" s="216">
        <f>Q410*H410</f>
        <v>31.898842499999997</v>
      </c>
      <c r="S410" s="216">
        <v>0</v>
      </c>
      <c r="T410" s="217">
        <f>S410*H410</f>
        <v>0</v>
      </c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R410" s="218" t="s">
        <v>124</v>
      </c>
      <c r="AT410" s="218" t="s">
        <v>120</v>
      </c>
      <c r="AU410" s="218" t="s">
        <v>81</v>
      </c>
      <c r="AY410" s="20" t="s">
        <v>118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20" t="s">
        <v>79</v>
      </c>
      <c r="BK410" s="219">
        <f>ROUND(I410*H410,2)</f>
        <v>0</v>
      </c>
      <c r="BL410" s="20" t="s">
        <v>124</v>
      </c>
      <c r="BM410" s="218" t="s">
        <v>462</v>
      </c>
    </row>
    <row r="411" s="2" customFormat="1">
      <c r="A411" s="41"/>
      <c r="B411" s="42"/>
      <c r="C411" s="43"/>
      <c r="D411" s="257" t="s">
        <v>137</v>
      </c>
      <c r="E411" s="43"/>
      <c r="F411" s="258" t="s">
        <v>463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137</v>
      </c>
      <c r="AU411" s="20" t="s">
        <v>81</v>
      </c>
    </row>
    <row r="412" s="13" customFormat="1">
      <c r="A412" s="13"/>
      <c r="B412" s="225"/>
      <c r="C412" s="226"/>
      <c r="D412" s="220" t="s">
        <v>128</v>
      </c>
      <c r="E412" s="227" t="s">
        <v>19</v>
      </c>
      <c r="F412" s="228" t="s">
        <v>129</v>
      </c>
      <c r="G412" s="226"/>
      <c r="H412" s="227" t="s">
        <v>19</v>
      </c>
      <c r="I412" s="229"/>
      <c r="J412" s="226"/>
      <c r="K412" s="226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128</v>
      </c>
      <c r="AU412" s="234" t="s">
        <v>81</v>
      </c>
      <c r="AV412" s="13" t="s">
        <v>79</v>
      </c>
      <c r="AW412" s="13" t="s">
        <v>32</v>
      </c>
      <c r="AX412" s="13" t="s">
        <v>71</v>
      </c>
      <c r="AY412" s="234" t="s">
        <v>118</v>
      </c>
    </row>
    <row r="413" s="13" customFormat="1">
      <c r="A413" s="13"/>
      <c r="B413" s="225"/>
      <c r="C413" s="226"/>
      <c r="D413" s="220" t="s">
        <v>128</v>
      </c>
      <c r="E413" s="227" t="s">
        <v>19</v>
      </c>
      <c r="F413" s="228" t="s">
        <v>464</v>
      </c>
      <c r="G413" s="226"/>
      <c r="H413" s="227" t="s">
        <v>19</v>
      </c>
      <c r="I413" s="229"/>
      <c r="J413" s="226"/>
      <c r="K413" s="226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128</v>
      </c>
      <c r="AU413" s="234" t="s">
        <v>81</v>
      </c>
      <c r="AV413" s="13" t="s">
        <v>79</v>
      </c>
      <c r="AW413" s="13" t="s">
        <v>32</v>
      </c>
      <c r="AX413" s="13" t="s">
        <v>71</v>
      </c>
      <c r="AY413" s="234" t="s">
        <v>118</v>
      </c>
    </row>
    <row r="414" s="14" customFormat="1">
      <c r="A414" s="14"/>
      <c r="B414" s="235"/>
      <c r="C414" s="236"/>
      <c r="D414" s="220" t="s">
        <v>128</v>
      </c>
      <c r="E414" s="237" t="s">
        <v>19</v>
      </c>
      <c r="F414" s="238" t="s">
        <v>465</v>
      </c>
      <c r="G414" s="236"/>
      <c r="H414" s="239">
        <v>12.75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128</v>
      </c>
      <c r="AU414" s="245" t="s">
        <v>81</v>
      </c>
      <c r="AV414" s="14" t="s">
        <v>81</v>
      </c>
      <c r="AW414" s="14" t="s">
        <v>32</v>
      </c>
      <c r="AX414" s="14" t="s">
        <v>71</v>
      </c>
      <c r="AY414" s="245" t="s">
        <v>118</v>
      </c>
    </row>
    <row r="415" s="15" customFormat="1">
      <c r="A415" s="15"/>
      <c r="B415" s="246"/>
      <c r="C415" s="247"/>
      <c r="D415" s="220" t="s">
        <v>128</v>
      </c>
      <c r="E415" s="248" t="s">
        <v>19</v>
      </c>
      <c r="F415" s="249" t="s">
        <v>131</v>
      </c>
      <c r="G415" s="247"/>
      <c r="H415" s="250">
        <v>12.75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6" t="s">
        <v>128</v>
      </c>
      <c r="AU415" s="256" t="s">
        <v>81</v>
      </c>
      <c r="AV415" s="15" t="s">
        <v>124</v>
      </c>
      <c r="AW415" s="15" t="s">
        <v>32</v>
      </c>
      <c r="AX415" s="15" t="s">
        <v>79</v>
      </c>
      <c r="AY415" s="256" t="s">
        <v>118</v>
      </c>
    </row>
    <row r="416" s="2" customFormat="1" ht="24.15" customHeight="1">
      <c r="A416" s="41"/>
      <c r="B416" s="42"/>
      <c r="C416" s="207" t="s">
        <v>466</v>
      </c>
      <c r="D416" s="207" t="s">
        <v>120</v>
      </c>
      <c r="E416" s="208" t="s">
        <v>467</v>
      </c>
      <c r="F416" s="209" t="s">
        <v>468</v>
      </c>
      <c r="G416" s="210" t="s">
        <v>123</v>
      </c>
      <c r="H416" s="211">
        <v>3.8399999999999999</v>
      </c>
      <c r="I416" s="212"/>
      <c r="J416" s="213">
        <f>ROUND(I416*H416,2)</f>
        <v>0</v>
      </c>
      <c r="K416" s="209" t="s">
        <v>135</v>
      </c>
      <c r="L416" s="47"/>
      <c r="M416" s="214" t="s">
        <v>19</v>
      </c>
      <c r="N416" s="215" t="s">
        <v>42</v>
      </c>
      <c r="O416" s="87"/>
      <c r="P416" s="216">
        <f>O416*H416</f>
        <v>0</v>
      </c>
      <c r="Q416" s="216">
        <v>0.035099999999999999</v>
      </c>
      <c r="R416" s="216">
        <f>Q416*H416</f>
        <v>0.13478399999999999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124</v>
      </c>
      <c r="AT416" s="218" t="s">
        <v>120</v>
      </c>
      <c r="AU416" s="218" t="s">
        <v>81</v>
      </c>
      <c r="AY416" s="20" t="s">
        <v>118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79</v>
      </c>
      <c r="BK416" s="219">
        <f>ROUND(I416*H416,2)</f>
        <v>0</v>
      </c>
      <c r="BL416" s="20" t="s">
        <v>124</v>
      </c>
      <c r="BM416" s="218" t="s">
        <v>469</v>
      </c>
    </row>
    <row r="417" s="2" customFormat="1">
      <c r="A417" s="41"/>
      <c r="B417" s="42"/>
      <c r="C417" s="43"/>
      <c r="D417" s="257" t="s">
        <v>137</v>
      </c>
      <c r="E417" s="43"/>
      <c r="F417" s="258" t="s">
        <v>470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137</v>
      </c>
      <c r="AU417" s="20" t="s">
        <v>81</v>
      </c>
    </row>
    <row r="418" s="13" customFormat="1">
      <c r="A418" s="13"/>
      <c r="B418" s="225"/>
      <c r="C418" s="226"/>
      <c r="D418" s="220" t="s">
        <v>128</v>
      </c>
      <c r="E418" s="227" t="s">
        <v>19</v>
      </c>
      <c r="F418" s="228" t="s">
        <v>129</v>
      </c>
      <c r="G418" s="226"/>
      <c r="H418" s="227" t="s">
        <v>19</v>
      </c>
      <c r="I418" s="229"/>
      <c r="J418" s="226"/>
      <c r="K418" s="226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128</v>
      </c>
      <c r="AU418" s="234" t="s">
        <v>81</v>
      </c>
      <c r="AV418" s="13" t="s">
        <v>79</v>
      </c>
      <c r="AW418" s="13" t="s">
        <v>32</v>
      </c>
      <c r="AX418" s="13" t="s">
        <v>71</v>
      </c>
      <c r="AY418" s="234" t="s">
        <v>118</v>
      </c>
    </row>
    <row r="419" s="13" customFormat="1">
      <c r="A419" s="13"/>
      <c r="B419" s="225"/>
      <c r="C419" s="226"/>
      <c r="D419" s="220" t="s">
        <v>128</v>
      </c>
      <c r="E419" s="227" t="s">
        <v>19</v>
      </c>
      <c r="F419" s="228" t="s">
        <v>456</v>
      </c>
      <c r="G419" s="226"/>
      <c r="H419" s="227" t="s">
        <v>19</v>
      </c>
      <c r="I419" s="229"/>
      <c r="J419" s="226"/>
      <c r="K419" s="226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128</v>
      </c>
      <c r="AU419" s="234" t="s">
        <v>81</v>
      </c>
      <c r="AV419" s="13" t="s">
        <v>79</v>
      </c>
      <c r="AW419" s="13" t="s">
        <v>32</v>
      </c>
      <c r="AX419" s="13" t="s">
        <v>71</v>
      </c>
      <c r="AY419" s="234" t="s">
        <v>118</v>
      </c>
    </row>
    <row r="420" s="14" customFormat="1">
      <c r="A420" s="14"/>
      <c r="B420" s="235"/>
      <c r="C420" s="236"/>
      <c r="D420" s="220" t="s">
        <v>128</v>
      </c>
      <c r="E420" s="237" t="s">
        <v>19</v>
      </c>
      <c r="F420" s="238" t="s">
        <v>471</v>
      </c>
      <c r="G420" s="236"/>
      <c r="H420" s="239">
        <v>3.8399999999999999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5" t="s">
        <v>128</v>
      </c>
      <c r="AU420" s="245" t="s">
        <v>81</v>
      </c>
      <c r="AV420" s="14" t="s">
        <v>81</v>
      </c>
      <c r="AW420" s="14" t="s">
        <v>32</v>
      </c>
      <c r="AX420" s="14" t="s">
        <v>71</v>
      </c>
      <c r="AY420" s="245" t="s">
        <v>118</v>
      </c>
    </row>
    <row r="421" s="15" customFormat="1">
      <c r="A421" s="15"/>
      <c r="B421" s="246"/>
      <c r="C421" s="247"/>
      <c r="D421" s="220" t="s">
        <v>128</v>
      </c>
      <c r="E421" s="248" t="s">
        <v>19</v>
      </c>
      <c r="F421" s="249" t="s">
        <v>131</v>
      </c>
      <c r="G421" s="247"/>
      <c r="H421" s="250">
        <v>3.8399999999999999</v>
      </c>
      <c r="I421" s="251"/>
      <c r="J421" s="247"/>
      <c r="K421" s="247"/>
      <c r="L421" s="252"/>
      <c r="M421" s="253"/>
      <c r="N421" s="254"/>
      <c r="O421" s="254"/>
      <c r="P421" s="254"/>
      <c r="Q421" s="254"/>
      <c r="R421" s="254"/>
      <c r="S421" s="254"/>
      <c r="T421" s="25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6" t="s">
        <v>128</v>
      </c>
      <c r="AU421" s="256" t="s">
        <v>81</v>
      </c>
      <c r="AV421" s="15" t="s">
        <v>124</v>
      </c>
      <c r="AW421" s="15" t="s">
        <v>32</v>
      </c>
      <c r="AX421" s="15" t="s">
        <v>79</v>
      </c>
      <c r="AY421" s="256" t="s">
        <v>118</v>
      </c>
    </row>
    <row r="422" s="2" customFormat="1" ht="16.5" customHeight="1">
      <c r="A422" s="41"/>
      <c r="B422" s="42"/>
      <c r="C422" s="207" t="s">
        <v>472</v>
      </c>
      <c r="D422" s="207" t="s">
        <v>120</v>
      </c>
      <c r="E422" s="208" t="s">
        <v>473</v>
      </c>
      <c r="F422" s="209" t="s">
        <v>474</v>
      </c>
      <c r="G422" s="210" t="s">
        <v>123</v>
      </c>
      <c r="H422" s="211">
        <v>25.199999999999999</v>
      </c>
      <c r="I422" s="212"/>
      <c r="J422" s="213">
        <f>ROUND(I422*H422,2)</f>
        <v>0</v>
      </c>
      <c r="K422" s="209" t="s">
        <v>135</v>
      </c>
      <c r="L422" s="47"/>
      <c r="M422" s="214" t="s">
        <v>19</v>
      </c>
      <c r="N422" s="215" t="s">
        <v>42</v>
      </c>
      <c r="O422" s="87"/>
      <c r="P422" s="216">
        <f>O422*H422</f>
        <v>0</v>
      </c>
      <c r="Q422" s="216">
        <v>0.00264</v>
      </c>
      <c r="R422" s="216">
        <f>Q422*H422</f>
        <v>0.066528000000000004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124</v>
      </c>
      <c r="AT422" s="218" t="s">
        <v>120</v>
      </c>
      <c r="AU422" s="218" t="s">
        <v>81</v>
      </c>
      <c r="AY422" s="20" t="s">
        <v>118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79</v>
      </c>
      <c r="BK422" s="219">
        <f>ROUND(I422*H422,2)</f>
        <v>0</v>
      </c>
      <c r="BL422" s="20" t="s">
        <v>124</v>
      </c>
      <c r="BM422" s="218" t="s">
        <v>475</v>
      </c>
    </row>
    <row r="423" s="2" customFormat="1">
      <c r="A423" s="41"/>
      <c r="B423" s="42"/>
      <c r="C423" s="43"/>
      <c r="D423" s="257" t="s">
        <v>137</v>
      </c>
      <c r="E423" s="43"/>
      <c r="F423" s="258" t="s">
        <v>476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137</v>
      </c>
      <c r="AU423" s="20" t="s">
        <v>81</v>
      </c>
    </row>
    <row r="424" s="13" customFormat="1">
      <c r="A424" s="13"/>
      <c r="B424" s="225"/>
      <c r="C424" s="226"/>
      <c r="D424" s="220" t="s">
        <v>128</v>
      </c>
      <c r="E424" s="227" t="s">
        <v>19</v>
      </c>
      <c r="F424" s="228" t="s">
        <v>129</v>
      </c>
      <c r="G424" s="226"/>
      <c r="H424" s="227" t="s">
        <v>19</v>
      </c>
      <c r="I424" s="229"/>
      <c r="J424" s="226"/>
      <c r="K424" s="226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128</v>
      </c>
      <c r="AU424" s="234" t="s">
        <v>81</v>
      </c>
      <c r="AV424" s="13" t="s">
        <v>79</v>
      </c>
      <c r="AW424" s="13" t="s">
        <v>32</v>
      </c>
      <c r="AX424" s="13" t="s">
        <v>71</v>
      </c>
      <c r="AY424" s="234" t="s">
        <v>118</v>
      </c>
    </row>
    <row r="425" s="14" customFormat="1">
      <c r="A425" s="14"/>
      <c r="B425" s="235"/>
      <c r="C425" s="236"/>
      <c r="D425" s="220" t="s">
        <v>128</v>
      </c>
      <c r="E425" s="237" t="s">
        <v>19</v>
      </c>
      <c r="F425" s="238" t="s">
        <v>477</v>
      </c>
      <c r="G425" s="236"/>
      <c r="H425" s="239">
        <v>15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5" t="s">
        <v>128</v>
      </c>
      <c r="AU425" s="245" t="s">
        <v>81</v>
      </c>
      <c r="AV425" s="14" t="s">
        <v>81</v>
      </c>
      <c r="AW425" s="14" t="s">
        <v>32</v>
      </c>
      <c r="AX425" s="14" t="s">
        <v>71</v>
      </c>
      <c r="AY425" s="245" t="s">
        <v>118</v>
      </c>
    </row>
    <row r="426" s="14" customFormat="1">
      <c r="A426" s="14"/>
      <c r="B426" s="235"/>
      <c r="C426" s="236"/>
      <c r="D426" s="220" t="s">
        <v>128</v>
      </c>
      <c r="E426" s="237" t="s">
        <v>19</v>
      </c>
      <c r="F426" s="238" t="s">
        <v>478</v>
      </c>
      <c r="G426" s="236"/>
      <c r="H426" s="239">
        <v>10.199999999999999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128</v>
      </c>
      <c r="AU426" s="245" t="s">
        <v>81</v>
      </c>
      <c r="AV426" s="14" t="s">
        <v>81</v>
      </c>
      <c r="AW426" s="14" t="s">
        <v>32</v>
      </c>
      <c r="AX426" s="14" t="s">
        <v>71</v>
      </c>
      <c r="AY426" s="245" t="s">
        <v>118</v>
      </c>
    </row>
    <row r="427" s="15" customFormat="1">
      <c r="A427" s="15"/>
      <c r="B427" s="246"/>
      <c r="C427" s="247"/>
      <c r="D427" s="220" t="s">
        <v>128</v>
      </c>
      <c r="E427" s="248" t="s">
        <v>19</v>
      </c>
      <c r="F427" s="249" t="s">
        <v>131</v>
      </c>
      <c r="G427" s="247"/>
      <c r="H427" s="250">
        <v>25.199999999999999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6" t="s">
        <v>128</v>
      </c>
      <c r="AU427" s="256" t="s">
        <v>81</v>
      </c>
      <c r="AV427" s="15" t="s">
        <v>124</v>
      </c>
      <c r="AW427" s="15" t="s">
        <v>32</v>
      </c>
      <c r="AX427" s="15" t="s">
        <v>79</v>
      </c>
      <c r="AY427" s="256" t="s">
        <v>118</v>
      </c>
    </row>
    <row r="428" s="2" customFormat="1" ht="16.5" customHeight="1">
      <c r="A428" s="41"/>
      <c r="B428" s="42"/>
      <c r="C428" s="207" t="s">
        <v>479</v>
      </c>
      <c r="D428" s="207" t="s">
        <v>120</v>
      </c>
      <c r="E428" s="208" t="s">
        <v>480</v>
      </c>
      <c r="F428" s="209" t="s">
        <v>481</v>
      </c>
      <c r="G428" s="210" t="s">
        <v>123</v>
      </c>
      <c r="H428" s="211">
        <v>25.199999999999999</v>
      </c>
      <c r="I428" s="212"/>
      <c r="J428" s="213">
        <f>ROUND(I428*H428,2)</f>
        <v>0</v>
      </c>
      <c r="K428" s="209" t="s">
        <v>135</v>
      </c>
      <c r="L428" s="47"/>
      <c r="M428" s="214" t="s">
        <v>19</v>
      </c>
      <c r="N428" s="215" t="s">
        <v>42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124</v>
      </c>
      <c r="AT428" s="218" t="s">
        <v>120</v>
      </c>
      <c r="AU428" s="218" t="s">
        <v>81</v>
      </c>
      <c r="AY428" s="20" t="s">
        <v>118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79</v>
      </c>
      <c r="BK428" s="219">
        <f>ROUND(I428*H428,2)</f>
        <v>0</v>
      </c>
      <c r="BL428" s="20" t="s">
        <v>124</v>
      </c>
      <c r="BM428" s="218" t="s">
        <v>482</v>
      </c>
    </row>
    <row r="429" s="2" customFormat="1">
      <c r="A429" s="41"/>
      <c r="B429" s="42"/>
      <c r="C429" s="43"/>
      <c r="D429" s="257" t="s">
        <v>137</v>
      </c>
      <c r="E429" s="43"/>
      <c r="F429" s="258" t="s">
        <v>483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137</v>
      </c>
      <c r="AU429" s="20" t="s">
        <v>81</v>
      </c>
    </row>
    <row r="430" s="13" customFormat="1">
      <c r="A430" s="13"/>
      <c r="B430" s="225"/>
      <c r="C430" s="226"/>
      <c r="D430" s="220" t="s">
        <v>128</v>
      </c>
      <c r="E430" s="227" t="s">
        <v>19</v>
      </c>
      <c r="F430" s="228" t="s">
        <v>484</v>
      </c>
      <c r="G430" s="226"/>
      <c r="H430" s="227" t="s">
        <v>19</v>
      </c>
      <c r="I430" s="229"/>
      <c r="J430" s="226"/>
      <c r="K430" s="226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128</v>
      </c>
      <c r="AU430" s="234" t="s">
        <v>81</v>
      </c>
      <c r="AV430" s="13" t="s">
        <v>79</v>
      </c>
      <c r="AW430" s="13" t="s">
        <v>32</v>
      </c>
      <c r="AX430" s="13" t="s">
        <v>71</v>
      </c>
      <c r="AY430" s="234" t="s">
        <v>118</v>
      </c>
    </row>
    <row r="431" s="14" customFormat="1">
      <c r="A431" s="14"/>
      <c r="B431" s="235"/>
      <c r="C431" s="236"/>
      <c r="D431" s="220" t="s">
        <v>128</v>
      </c>
      <c r="E431" s="237" t="s">
        <v>19</v>
      </c>
      <c r="F431" s="238" t="s">
        <v>485</v>
      </c>
      <c r="G431" s="236"/>
      <c r="H431" s="239">
        <v>25.199999999999999</v>
      </c>
      <c r="I431" s="240"/>
      <c r="J431" s="236"/>
      <c r="K431" s="236"/>
      <c r="L431" s="241"/>
      <c r="M431" s="242"/>
      <c r="N431" s="243"/>
      <c r="O431" s="243"/>
      <c r="P431" s="243"/>
      <c r="Q431" s="243"/>
      <c r="R431" s="243"/>
      <c r="S431" s="243"/>
      <c r="T431" s="24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5" t="s">
        <v>128</v>
      </c>
      <c r="AU431" s="245" t="s">
        <v>81</v>
      </c>
      <c r="AV431" s="14" t="s">
        <v>81</v>
      </c>
      <c r="AW431" s="14" t="s">
        <v>32</v>
      </c>
      <c r="AX431" s="14" t="s">
        <v>71</v>
      </c>
      <c r="AY431" s="245" t="s">
        <v>118</v>
      </c>
    </row>
    <row r="432" s="15" customFormat="1">
      <c r="A432" s="15"/>
      <c r="B432" s="246"/>
      <c r="C432" s="247"/>
      <c r="D432" s="220" t="s">
        <v>128</v>
      </c>
      <c r="E432" s="248" t="s">
        <v>19</v>
      </c>
      <c r="F432" s="249" t="s">
        <v>131</v>
      </c>
      <c r="G432" s="247"/>
      <c r="H432" s="250">
        <v>25.199999999999999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6" t="s">
        <v>128</v>
      </c>
      <c r="AU432" s="256" t="s">
        <v>81</v>
      </c>
      <c r="AV432" s="15" t="s">
        <v>124</v>
      </c>
      <c r="AW432" s="15" t="s">
        <v>32</v>
      </c>
      <c r="AX432" s="15" t="s">
        <v>79</v>
      </c>
      <c r="AY432" s="256" t="s">
        <v>118</v>
      </c>
    </row>
    <row r="433" s="2" customFormat="1" ht="21.75" customHeight="1">
      <c r="A433" s="41"/>
      <c r="B433" s="42"/>
      <c r="C433" s="207" t="s">
        <v>486</v>
      </c>
      <c r="D433" s="207" t="s">
        <v>120</v>
      </c>
      <c r="E433" s="208" t="s">
        <v>487</v>
      </c>
      <c r="F433" s="209" t="s">
        <v>488</v>
      </c>
      <c r="G433" s="210" t="s">
        <v>238</v>
      </c>
      <c r="H433" s="211">
        <v>0.22500000000000001</v>
      </c>
      <c r="I433" s="212"/>
      <c r="J433" s="213">
        <f>ROUND(I433*H433,2)</f>
        <v>0</v>
      </c>
      <c r="K433" s="209" t="s">
        <v>135</v>
      </c>
      <c r="L433" s="47"/>
      <c r="M433" s="214" t="s">
        <v>19</v>
      </c>
      <c r="N433" s="215" t="s">
        <v>42</v>
      </c>
      <c r="O433" s="87"/>
      <c r="P433" s="216">
        <f>O433*H433</f>
        <v>0</v>
      </c>
      <c r="Q433" s="216">
        <v>1.0606199999999999</v>
      </c>
      <c r="R433" s="216">
        <f>Q433*H433</f>
        <v>0.23863949999999998</v>
      </c>
      <c r="S433" s="216">
        <v>0</v>
      </c>
      <c r="T433" s="21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124</v>
      </c>
      <c r="AT433" s="218" t="s">
        <v>120</v>
      </c>
      <c r="AU433" s="218" t="s">
        <v>81</v>
      </c>
      <c r="AY433" s="20" t="s">
        <v>118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79</v>
      </c>
      <c r="BK433" s="219">
        <f>ROUND(I433*H433,2)</f>
        <v>0</v>
      </c>
      <c r="BL433" s="20" t="s">
        <v>124</v>
      </c>
      <c r="BM433" s="218" t="s">
        <v>489</v>
      </c>
    </row>
    <row r="434" s="2" customFormat="1">
      <c r="A434" s="41"/>
      <c r="B434" s="42"/>
      <c r="C434" s="43"/>
      <c r="D434" s="257" t="s">
        <v>137</v>
      </c>
      <c r="E434" s="43"/>
      <c r="F434" s="258" t="s">
        <v>490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137</v>
      </c>
      <c r="AU434" s="20" t="s">
        <v>81</v>
      </c>
    </row>
    <row r="435" s="13" customFormat="1">
      <c r="A435" s="13"/>
      <c r="B435" s="225"/>
      <c r="C435" s="226"/>
      <c r="D435" s="220" t="s">
        <v>128</v>
      </c>
      <c r="E435" s="227" t="s">
        <v>19</v>
      </c>
      <c r="F435" s="228" t="s">
        <v>129</v>
      </c>
      <c r="G435" s="226"/>
      <c r="H435" s="227" t="s">
        <v>19</v>
      </c>
      <c r="I435" s="229"/>
      <c r="J435" s="226"/>
      <c r="K435" s="226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128</v>
      </c>
      <c r="AU435" s="234" t="s">
        <v>81</v>
      </c>
      <c r="AV435" s="13" t="s">
        <v>79</v>
      </c>
      <c r="AW435" s="13" t="s">
        <v>32</v>
      </c>
      <c r="AX435" s="13" t="s">
        <v>71</v>
      </c>
      <c r="AY435" s="234" t="s">
        <v>118</v>
      </c>
    </row>
    <row r="436" s="14" customFormat="1">
      <c r="A436" s="14"/>
      <c r="B436" s="235"/>
      <c r="C436" s="236"/>
      <c r="D436" s="220" t="s">
        <v>128</v>
      </c>
      <c r="E436" s="237" t="s">
        <v>19</v>
      </c>
      <c r="F436" s="238" t="s">
        <v>491</v>
      </c>
      <c r="G436" s="236"/>
      <c r="H436" s="239">
        <v>0.22500000000000001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128</v>
      </c>
      <c r="AU436" s="245" t="s">
        <v>81</v>
      </c>
      <c r="AV436" s="14" t="s">
        <v>81</v>
      </c>
      <c r="AW436" s="14" t="s">
        <v>32</v>
      </c>
      <c r="AX436" s="14" t="s">
        <v>71</v>
      </c>
      <c r="AY436" s="245" t="s">
        <v>118</v>
      </c>
    </row>
    <row r="437" s="15" customFormat="1">
      <c r="A437" s="15"/>
      <c r="B437" s="246"/>
      <c r="C437" s="247"/>
      <c r="D437" s="220" t="s">
        <v>128</v>
      </c>
      <c r="E437" s="248" t="s">
        <v>19</v>
      </c>
      <c r="F437" s="249" t="s">
        <v>131</v>
      </c>
      <c r="G437" s="247"/>
      <c r="H437" s="250">
        <v>0.22500000000000001</v>
      </c>
      <c r="I437" s="251"/>
      <c r="J437" s="247"/>
      <c r="K437" s="247"/>
      <c r="L437" s="252"/>
      <c r="M437" s="253"/>
      <c r="N437" s="254"/>
      <c r="O437" s="254"/>
      <c r="P437" s="254"/>
      <c r="Q437" s="254"/>
      <c r="R437" s="254"/>
      <c r="S437" s="254"/>
      <c r="T437" s="25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6" t="s">
        <v>128</v>
      </c>
      <c r="AU437" s="256" t="s">
        <v>81</v>
      </c>
      <c r="AV437" s="15" t="s">
        <v>124</v>
      </c>
      <c r="AW437" s="15" t="s">
        <v>32</v>
      </c>
      <c r="AX437" s="15" t="s">
        <v>79</v>
      </c>
      <c r="AY437" s="256" t="s">
        <v>118</v>
      </c>
    </row>
    <row r="438" s="12" customFormat="1" ht="22.8" customHeight="1">
      <c r="A438" s="12"/>
      <c r="B438" s="191"/>
      <c r="C438" s="192"/>
      <c r="D438" s="193" t="s">
        <v>70</v>
      </c>
      <c r="E438" s="205" t="s">
        <v>141</v>
      </c>
      <c r="F438" s="205" t="s">
        <v>492</v>
      </c>
      <c r="G438" s="192"/>
      <c r="H438" s="192"/>
      <c r="I438" s="195"/>
      <c r="J438" s="206">
        <f>BK438</f>
        <v>0</v>
      </c>
      <c r="K438" s="192"/>
      <c r="L438" s="197"/>
      <c r="M438" s="198"/>
      <c r="N438" s="199"/>
      <c r="O438" s="199"/>
      <c r="P438" s="200">
        <f>SUM(P439:P525)</f>
        <v>0</v>
      </c>
      <c r="Q438" s="199"/>
      <c r="R438" s="200">
        <f>SUM(R439:R525)</f>
        <v>85.138932520000012</v>
      </c>
      <c r="S438" s="199"/>
      <c r="T438" s="201">
        <f>SUM(T439:T525)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2" t="s">
        <v>79</v>
      </c>
      <c r="AT438" s="203" t="s">
        <v>70</v>
      </c>
      <c r="AU438" s="203" t="s">
        <v>79</v>
      </c>
      <c r="AY438" s="202" t="s">
        <v>118</v>
      </c>
      <c r="BK438" s="204">
        <f>SUM(BK439:BK525)</f>
        <v>0</v>
      </c>
    </row>
    <row r="439" s="2" customFormat="1" ht="37.8" customHeight="1">
      <c r="A439" s="41"/>
      <c r="B439" s="42"/>
      <c r="C439" s="207" t="s">
        <v>493</v>
      </c>
      <c r="D439" s="207" t="s">
        <v>120</v>
      </c>
      <c r="E439" s="208" t="s">
        <v>494</v>
      </c>
      <c r="F439" s="209" t="s">
        <v>495</v>
      </c>
      <c r="G439" s="210" t="s">
        <v>238</v>
      </c>
      <c r="H439" s="211">
        <v>0.089999999999999997</v>
      </c>
      <c r="I439" s="212"/>
      <c r="J439" s="213">
        <f>ROUND(I439*H439,2)</f>
        <v>0</v>
      </c>
      <c r="K439" s="209" t="s">
        <v>135</v>
      </c>
      <c r="L439" s="47"/>
      <c r="M439" s="214" t="s">
        <v>19</v>
      </c>
      <c r="N439" s="215" t="s">
        <v>42</v>
      </c>
      <c r="O439" s="87"/>
      <c r="P439" s="216">
        <f>O439*H439</f>
        <v>0</v>
      </c>
      <c r="Q439" s="216">
        <v>0.019539999999999998</v>
      </c>
      <c r="R439" s="216">
        <f>Q439*H439</f>
        <v>0.0017585999999999997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124</v>
      </c>
      <c r="AT439" s="218" t="s">
        <v>120</v>
      </c>
      <c r="AU439" s="218" t="s">
        <v>81</v>
      </c>
      <c r="AY439" s="20" t="s">
        <v>118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79</v>
      </c>
      <c r="BK439" s="219">
        <f>ROUND(I439*H439,2)</f>
        <v>0</v>
      </c>
      <c r="BL439" s="20" t="s">
        <v>124</v>
      </c>
      <c r="BM439" s="218" t="s">
        <v>496</v>
      </c>
    </row>
    <row r="440" s="2" customFormat="1">
      <c r="A440" s="41"/>
      <c r="B440" s="42"/>
      <c r="C440" s="43"/>
      <c r="D440" s="257" t="s">
        <v>137</v>
      </c>
      <c r="E440" s="43"/>
      <c r="F440" s="258" t="s">
        <v>497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137</v>
      </c>
      <c r="AU440" s="20" t="s">
        <v>81</v>
      </c>
    </row>
    <row r="441" s="13" customFormat="1">
      <c r="A441" s="13"/>
      <c r="B441" s="225"/>
      <c r="C441" s="226"/>
      <c r="D441" s="220" t="s">
        <v>128</v>
      </c>
      <c r="E441" s="227" t="s">
        <v>19</v>
      </c>
      <c r="F441" s="228" t="s">
        <v>129</v>
      </c>
      <c r="G441" s="226"/>
      <c r="H441" s="227" t="s">
        <v>19</v>
      </c>
      <c r="I441" s="229"/>
      <c r="J441" s="226"/>
      <c r="K441" s="226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128</v>
      </c>
      <c r="AU441" s="234" t="s">
        <v>81</v>
      </c>
      <c r="AV441" s="13" t="s">
        <v>79</v>
      </c>
      <c r="AW441" s="13" t="s">
        <v>32</v>
      </c>
      <c r="AX441" s="13" t="s">
        <v>71</v>
      </c>
      <c r="AY441" s="234" t="s">
        <v>118</v>
      </c>
    </row>
    <row r="442" s="13" customFormat="1">
      <c r="A442" s="13"/>
      <c r="B442" s="225"/>
      <c r="C442" s="226"/>
      <c r="D442" s="220" t="s">
        <v>128</v>
      </c>
      <c r="E442" s="227" t="s">
        <v>19</v>
      </c>
      <c r="F442" s="228" t="s">
        <v>498</v>
      </c>
      <c r="G442" s="226"/>
      <c r="H442" s="227" t="s">
        <v>19</v>
      </c>
      <c r="I442" s="229"/>
      <c r="J442" s="226"/>
      <c r="K442" s="226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128</v>
      </c>
      <c r="AU442" s="234" t="s">
        <v>81</v>
      </c>
      <c r="AV442" s="13" t="s">
        <v>79</v>
      </c>
      <c r="AW442" s="13" t="s">
        <v>32</v>
      </c>
      <c r="AX442" s="13" t="s">
        <v>71</v>
      </c>
      <c r="AY442" s="234" t="s">
        <v>118</v>
      </c>
    </row>
    <row r="443" s="13" customFormat="1">
      <c r="A443" s="13"/>
      <c r="B443" s="225"/>
      <c r="C443" s="226"/>
      <c r="D443" s="220" t="s">
        <v>128</v>
      </c>
      <c r="E443" s="227" t="s">
        <v>19</v>
      </c>
      <c r="F443" s="228" t="s">
        <v>173</v>
      </c>
      <c r="G443" s="226"/>
      <c r="H443" s="227" t="s">
        <v>19</v>
      </c>
      <c r="I443" s="229"/>
      <c r="J443" s="226"/>
      <c r="K443" s="226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128</v>
      </c>
      <c r="AU443" s="234" t="s">
        <v>81</v>
      </c>
      <c r="AV443" s="13" t="s">
        <v>79</v>
      </c>
      <c r="AW443" s="13" t="s">
        <v>32</v>
      </c>
      <c r="AX443" s="13" t="s">
        <v>71</v>
      </c>
      <c r="AY443" s="234" t="s">
        <v>118</v>
      </c>
    </row>
    <row r="444" s="14" customFormat="1">
      <c r="A444" s="14"/>
      <c r="B444" s="235"/>
      <c r="C444" s="236"/>
      <c r="D444" s="220" t="s">
        <v>128</v>
      </c>
      <c r="E444" s="237" t="s">
        <v>19</v>
      </c>
      <c r="F444" s="238" t="s">
        <v>499</v>
      </c>
      <c r="G444" s="236"/>
      <c r="H444" s="239">
        <v>0.044999999999999998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128</v>
      </c>
      <c r="AU444" s="245" t="s">
        <v>81</v>
      </c>
      <c r="AV444" s="14" t="s">
        <v>81</v>
      </c>
      <c r="AW444" s="14" t="s">
        <v>32</v>
      </c>
      <c r="AX444" s="14" t="s">
        <v>71</v>
      </c>
      <c r="AY444" s="245" t="s">
        <v>118</v>
      </c>
    </row>
    <row r="445" s="13" customFormat="1">
      <c r="A445" s="13"/>
      <c r="B445" s="225"/>
      <c r="C445" s="226"/>
      <c r="D445" s="220" t="s">
        <v>128</v>
      </c>
      <c r="E445" s="227" t="s">
        <v>19</v>
      </c>
      <c r="F445" s="228" t="s">
        <v>500</v>
      </c>
      <c r="G445" s="226"/>
      <c r="H445" s="227" t="s">
        <v>19</v>
      </c>
      <c r="I445" s="229"/>
      <c r="J445" s="226"/>
      <c r="K445" s="226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128</v>
      </c>
      <c r="AU445" s="234" t="s">
        <v>81</v>
      </c>
      <c r="AV445" s="13" t="s">
        <v>79</v>
      </c>
      <c r="AW445" s="13" t="s">
        <v>32</v>
      </c>
      <c r="AX445" s="13" t="s">
        <v>71</v>
      </c>
      <c r="AY445" s="234" t="s">
        <v>118</v>
      </c>
    </row>
    <row r="446" s="14" customFormat="1">
      <c r="A446" s="14"/>
      <c r="B446" s="235"/>
      <c r="C446" s="236"/>
      <c r="D446" s="220" t="s">
        <v>128</v>
      </c>
      <c r="E446" s="237" t="s">
        <v>19</v>
      </c>
      <c r="F446" s="238" t="s">
        <v>499</v>
      </c>
      <c r="G446" s="236"/>
      <c r="H446" s="239">
        <v>0.044999999999999998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128</v>
      </c>
      <c r="AU446" s="245" t="s">
        <v>81</v>
      </c>
      <c r="AV446" s="14" t="s">
        <v>81</v>
      </c>
      <c r="AW446" s="14" t="s">
        <v>32</v>
      </c>
      <c r="AX446" s="14" t="s">
        <v>71</v>
      </c>
      <c r="AY446" s="245" t="s">
        <v>118</v>
      </c>
    </row>
    <row r="447" s="15" customFormat="1">
      <c r="A447" s="15"/>
      <c r="B447" s="246"/>
      <c r="C447" s="247"/>
      <c r="D447" s="220" t="s">
        <v>128</v>
      </c>
      <c r="E447" s="248" t="s">
        <v>19</v>
      </c>
      <c r="F447" s="249" t="s">
        <v>131</v>
      </c>
      <c r="G447" s="247"/>
      <c r="H447" s="250">
        <v>0.089999999999999997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6" t="s">
        <v>128</v>
      </c>
      <c r="AU447" s="256" t="s">
        <v>81</v>
      </c>
      <c r="AV447" s="15" t="s">
        <v>124</v>
      </c>
      <c r="AW447" s="15" t="s">
        <v>32</v>
      </c>
      <c r="AX447" s="15" t="s">
        <v>79</v>
      </c>
      <c r="AY447" s="256" t="s">
        <v>118</v>
      </c>
    </row>
    <row r="448" s="2" customFormat="1" ht="24.15" customHeight="1">
      <c r="A448" s="41"/>
      <c r="B448" s="42"/>
      <c r="C448" s="259" t="s">
        <v>501</v>
      </c>
      <c r="D448" s="259" t="s">
        <v>235</v>
      </c>
      <c r="E448" s="260" t="s">
        <v>502</v>
      </c>
      <c r="F448" s="261" t="s">
        <v>503</v>
      </c>
      <c r="G448" s="262" t="s">
        <v>238</v>
      </c>
      <c r="H448" s="263">
        <v>0.050000000000000003</v>
      </c>
      <c r="I448" s="264"/>
      <c r="J448" s="265">
        <f>ROUND(I448*H448,2)</f>
        <v>0</v>
      </c>
      <c r="K448" s="261" t="s">
        <v>135</v>
      </c>
      <c r="L448" s="266"/>
      <c r="M448" s="267" t="s">
        <v>19</v>
      </c>
      <c r="N448" s="268" t="s">
        <v>42</v>
      </c>
      <c r="O448" s="87"/>
      <c r="P448" s="216">
        <f>O448*H448</f>
        <v>0</v>
      </c>
      <c r="Q448" s="216">
        <v>1</v>
      </c>
      <c r="R448" s="216">
        <f>Q448*H448</f>
        <v>0.050000000000000003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187</v>
      </c>
      <c r="AT448" s="218" t="s">
        <v>235</v>
      </c>
      <c r="AU448" s="218" t="s">
        <v>81</v>
      </c>
      <c r="AY448" s="20" t="s">
        <v>118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79</v>
      </c>
      <c r="BK448" s="219">
        <f>ROUND(I448*H448,2)</f>
        <v>0</v>
      </c>
      <c r="BL448" s="20" t="s">
        <v>124</v>
      </c>
      <c r="BM448" s="218" t="s">
        <v>504</v>
      </c>
    </row>
    <row r="449" s="13" customFormat="1">
      <c r="A449" s="13"/>
      <c r="B449" s="225"/>
      <c r="C449" s="226"/>
      <c r="D449" s="220" t="s">
        <v>128</v>
      </c>
      <c r="E449" s="227" t="s">
        <v>19</v>
      </c>
      <c r="F449" s="228" t="s">
        <v>505</v>
      </c>
      <c r="G449" s="226"/>
      <c r="H449" s="227" t="s">
        <v>19</v>
      </c>
      <c r="I449" s="229"/>
      <c r="J449" s="226"/>
      <c r="K449" s="226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128</v>
      </c>
      <c r="AU449" s="234" t="s">
        <v>81</v>
      </c>
      <c r="AV449" s="13" t="s">
        <v>79</v>
      </c>
      <c r="AW449" s="13" t="s">
        <v>32</v>
      </c>
      <c r="AX449" s="13" t="s">
        <v>71</v>
      </c>
      <c r="AY449" s="234" t="s">
        <v>118</v>
      </c>
    </row>
    <row r="450" s="14" customFormat="1">
      <c r="A450" s="14"/>
      <c r="B450" s="235"/>
      <c r="C450" s="236"/>
      <c r="D450" s="220" t="s">
        <v>128</v>
      </c>
      <c r="E450" s="237" t="s">
        <v>19</v>
      </c>
      <c r="F450" s="238" t="s">
        <v>506</v>
      </c>
      <c r="G450" s="236"/>
      <c r="H450" s="239">
        <v>0.050000000000000003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5" t="s">
        <v>128</v>
      </c>
      <c r="AU450" s="245" t="s">
        <v>81</v>
      </c>
      <c r="AV450" s="14" t="s">
        <v>81</v>
      </c>
      <c r="AW450" s="14" t="s">
        <v>32</v>
      </c>
      <c r="AX450" s="14" t="s">
        <v>71</v>
      </c>
      <c r="AY450" s="245" t="s">
        <v>118</v>
      </c>
    </row>
    <row r="451" s="15" customFormat="1">
      <c r="A451" s="15"/>
      <c r="B451" s="246"/>
      <c r="C451" s="247"/>
      <c r="D451" s="220" t="s">
        <v>128</v>
      </c>
      <c r="E451" s="248" t="s">
        <v>19</v>
      </c>
      <c r="F451" s="249" t="s">
        <v>131</v>
      </c>
      <c r="G451" s="247"/>
      <c r="H451" s="250">
        <v>0.050000000000000003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6" t="s">
        <v>128</v>
      </c>
      <c r="AU451" s="256" t="s">
        <v>81</v>
      </c>
      <c r="AV451" s="15" t="s">
        <v>124</v>
      </c>
      <c r="AW451" s="15" t="s">
        <v>32</v>
      </c>
      <c r="AX451" s="15" t="s">
        <v>79</v>
      </c>
      <c r="AY451" s="256" t="s">
        <v>118</v>
      </c>
    </row>
    <row r="452" s="2" customFormat="1" ht="66.75" customHeight="1">
      <c r="A452" s="41"/>
      <c r="B452" s="42"/>
      <c r="C452" s="207" t="s">
        <v>507</v>
      </c>
      <c r="D452" s="207" t="s">
        <v>120</v>
      </c>
      <c r="E452" s="208" t="s">
        <v>508</v>
      </c>
      <c r="F452" s="209" t="s">
        <v>509</v>
      </c>
      <c r="G452" s="210" t="s">
        <v>134</v>
      </c>
      <c r="H452" s="211">
        <v>635.12800000000004</v>
      </c>
      <c r="I452" s="212"/>
      <c r="J452" s="213">
        <f>ROUND(I452*H452,2)</f>
        <v>0</v>
      </c>
      <c r="K452" s="209" t="s">
        <v>135</v>
      </c>
      <c r="L452" s="47"/>
      <c r="M452" s="214" t="s">
        <v>19</v>
      </c>
      <c r="N452" s="215" t="s">
        <v>42</v>
      </c>
      <c r="O452" s="87"/>
      <c r="P452" s="216">
        <f>O452*H452</f>
        <v>0</v>
      </c>
      <c r="Q452" s="216">
        <v>0</v>
      </c>
      <c r="R452" s="216">
        <f>Q452*H452</f>
        <v>0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124</v>
      </c>
      <c r="AT452" s="218" t="s">
        <v>120</v>
      </c>
      <c r="AU452" s="218" t="s">
        <v>81</v>
      </c>
      <c r="AY452" s="20" t="s">
        <v>118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79</v>
      </c>
      <c r="BK452" s="219">
        <f>ROUND(I452*H452,2)</f>
        <v>0</v>
      </c>
      <c r="BL452" s="20" t="s">
        <v>124</v>
      </c>
      <c r="BM452" s="218" t="s">
        <v>510</v>
      </c>
    </row>
    <row r="453" s="2" customFormat="1">
      <c r="A453" s="41"/>
      <c r="B453" s="42"/>
      <c r="C453" s="43"/>
      <c r="D453" s="257" t="s">
        <v>137</v>
      </c>
      <c r="E453" s="43"/>
      <c r="F453" s="258" t="s">
        <v>511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137</v>
      </c>
      <c r="AU453" s="20" t="s">
        <v>81</v>
      </c>
    </row>
    <row r="454" s="13" customFormat="1">
      <c r="A454" s="13"/>
      <c r="B454" s="225"/>
      <c r="C454" s="226"/>
      <c r="D454" s="220" t="s">
        <v>128</v>
      </c>
      <c r="E454" s="227" t="s">
        <v>19</v>
      </c>
      <c r="F454" s="228" t="s">
        <v>129</v>
      </c>
      <c r="G454" s="226"/>
      <c r="H454" s="227" t="s">
        <v>19</v>
      </c>
      <c r="I454" s="229"/>
      <c r="J454" s="226"/>
      <c r="K454" s="226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128</v>
      </c>
      <c r="AU454" s="234" t="s">
        <v>81</v>
      </c>
      <c r="AV454" s="13" t="s">
        <v>79</v>
      </c>
      <c r="AW454" s="13" t="s">
        <v>32</v>
      </c>
      <c r="AX454" s="13" t="s">
        <v>71</v>
      </c>
      <c r="AY454" s="234" t="s">
        <v>118</v>
      </c>
    </row>
    <row r="455" s="13" customFormat="1">
      <c r="A455" s="13"/>
      <c r="B455" s="225"/>
      <c r="C455" s="226"/>
      <c r="D455" s="220" t="s">
        <v>128</v>
      </c>
      <c r="E455" s="227" t="s">
        <v>19</v>
      </c>
      <c r="F455" s="228" t="s">
        <v>512</v>
      </c>
      <c r="G455" s="226"/>
      <c r="H455" s="227" t="s">
        <v>19</v>
      </c>
      <c r="I455" s="229"/>
      <c r="J455" s="226"/>
      <c r="K455" s="226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128</v>
      </c>
      <c r="AU455" s="234" t="s">
        <v>81</v>
      </c>
      <c r="AV455" s="13" t="s">
        <v>79</v>
      </c>
      <c r="AW455" s="13" t="s">
        <v>32</v>
      </c>
      <c r="AX455" s="13" t="s">
        <v>71</v>
      </c>
      <c r="AY455" s="234" t="s">
        <v>118</v>
      </c>
    </row>
    <row r="456" s="14" customFormat="1">
      <c r="A456" s="14"/>
      <c r="B456" s="235"/>
      <c r="C456" s="236"/>
      <c r="D456" s="220" t="s">
        <v>128</v>
      </c>
      <c r="E456" s="237" t="s">
        <v>19</v>
      </c>
      <c r="F456" s="238" t="s">
        <v>513</v>
      </c>
      <c r="G456" s="236"/>
      <c r="H456" s="239">
        <v>226.80000000000001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128</v>
      </c>
      <c r="AU456" s="245" t="s">
        <v>81</v>
      </c>
      <c r="AV456" s="14" t="s">
        <v>81</v>
      </c>
      <c r="AW456" s="14" t="s">
        <v>32</v>
      </c>
      <c r="AX456" s="14" t="s">
        <v>71</v>
      </c>
      <c r="AY456" s="245" t="s">
        <v>118</v>
      </c>
    </row>
    <row r="457" s="14" customFormat="1">
      <c r="A457" s="14"/>
      <c r="B457" s="235"/>
      <c r="C457" s="236"/>
      <c r="D457" s="220" t="s">
        <v>128</v>
      </c>
      <c r="E457" s="237" t="s">
        <v>19</v>
      </c>
      <c r="F457" s="238" t="s">
        <v>514</v>
      </c>
      <c r="G457" s="236"/>
      <c r="H457" s="239">
        <v>351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128</v>
      </c>
      <c r="AU457" s="245" t="s">
        <v>81</v>
      </c>
      <c r="AV457" s="14" t="s">
        <v>81</v>
      </c>
      <c r="AW457" s="14" t="s">
        <v>32</v>
      </c>
      <c r="AX457" s="14" t="s">
        <v>71</v>
      </c>
      <c r="AY457" s="245" t="s">
        <v>118</v>
      </c>
    </row>
    <row r="458" s="14" customFormat="1">
      <c r="A458" s="14"/>
      <c r="B458" s="235"/>
      <c r="C458" s="236"/>
      <c r="D458" s="220" t="s">
        <v>128</v>
      </c>
      <c r="E458" s="237" t="s">
        <v>19</v>
      </c>
      <c r="F458" s="238" t="s">
        <v>515</v>
      </c>
      <c r="G458" s="236"/>
      <c r="H458" s="239">
        <v>10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128</v>
      </c>
      <c r="AU458" s="245" t="s">
        <v>81</v>
      </c>
      <c r="AV458" s="14" t="s">
        <v>81</v>
      </c>
      <c r="AW458" s="14" t="s">
        <v>32</v>
      </c>
      <c r="AX458" s="14" t="s">
        <v>71</v>
      </c>
      <c r="AY458" s="245" t="s">
        <v>118</v>
      </c>
    </row>
    <row r="459" s="13" customFormat="1">
      <c r="A459" s="13"/>
      <c r="B459" s="225"/>
      <c r="C459" s="226"/>
      <c r="D459" s="220" t="s">
        <v>128</v>
      </c>
      <c r="E459" s="227" t="s">
        <v>19</v>
      </c>
      <c r="F459" s="228" t="s">
        <v>516</v>
      </c>
      <c r="G459" s="226"/>
      <c r="H459" s="227" t="s">
        <v>19</v>
      </c>
      <c r="I459" s="229"/>
      <c r="J459" s="226"/>
      <c r="K459" s="226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128</v>
      </c>
      <c r="AU459" s="234" t="s">
        <v>81</v>
      </c>
      <c r="AV459" s="13" t="s">
        <v>79</v>
      </c>
      <c r="AW459" s="13" t="s">
        <v>32</v>
      </c>
      <c r="AX459" s="13" t="s">
        <v>71</v>
      </c>
      <c r="AY459" s="234" t="s">
        <v>118</v>
      </c>
    </row>
    <row r="460" s="14" customFormat="1">
      <c r="A460" s="14"/>
      <c r="B460" s="235"/>
      <c r="C460" s="236"/>
      <c r="D460" s="220" t="s">
        <v>128</v>
      </c>
      <c r="E460" s="237" t="s">
        <v>19</v>
      </c>
      <c r="F460" s="238" t="s">
        <v>517</v>
      </c>
      <c r="G460" s="236"/>
      <c r="H460" s="239">
        <v>6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128</v>
      </c>
      <c r="AU460" s="245" t="s">
        <v>81</v>
      </c>
      <c r="AV460" s="14" t="s">
        <v>81</v>
      </c>
      <c r="AW460" s="14" t="s">
        <v>32</v>
      </c>
      <c r="AX460" s="14" t="s">
        <v>71</v>
      </c>
      <c r="AY460" s="245" t="s">
        <v>118</v>
      </c>
    </row>
    <row r="461" s="16" customFormat="1">
      <c r="A461" s="16"/>
      <c r="B461" s="269"/>
      <c r="C461" s="270"/>
      <c r="D461" s="220" t="s">
        <v>128</v>
      </c>
      <c r="E461" s="271" t="s">
        <v>19</v>
      </c>
      <c r="F461" s="272" t="s">
        <v>361</v>
      </c>
      <c r="G461" s="270"/>
      <c r="H461" s="273">
        <v>593.79999999999995</v>
      </c>
      <c r="I461" s="274"/>
      <c r="J461" s="270"/>
      <c r="K461" s="270"/>
      <c r="L461" s="275"/>
      <c r="M461" s="276"/>
      <c r="N461" s="277"/>
      <c r="O461" s="277"/>
      <c r="P461" s="277"/>
      <c r="Q461" s="277"/>
      <c r="R461" s="277"/>
      <c r="S461" s="277"/>
      <c r="T461" s="278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T461" s="279" t="s">
        <v>128</v>
      </c>
      <c r="AU461" s="279" t="s">
        <v>81</v>
      </c>
      <c r="AV461" s="16" t="s">
        <v>141</v>
      </c>
      <c r="AW461" s="16" t="s">
        <v>32</v>
      </c>
      <c r="AX461" s="16" t="s">
        <v>71</v>
      </c>
      <c r="AY461" s="279" t="s">
        <v>118</v>
      </c>
    </row>
    <row r="462" s="13" customFormat="1">
      <c r="A462" s="13"/>
      <c r="B462" s="225"/>
      <c r="C462" s="226"/>
      <c r="D462" s="220" t="s">
        <v>128</v>
      </c>
      <c r="E462" s="227" t="s">
        <v>19</v>
      </c>
      <c r="F462" s="228" t="s">
        <v>348</v>
      </c>
      <c r="G462" s="226"/>
      <c r="H462" s="227" t="s">
        <v>19</v>
      </c>
      <c r="I462" s="229"/>
      <c r="J462" s="226"/>
      <c r="K462" s="226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128</v>
      </c>
      <c r="AU462" s="234" t="s">
        <v>81</v>
      </c>
      <c r="AV462" s="13" t="s">
        <v>79</v>
      </c>
      <c r="AW462" s="13" t="s">
        <v>32</v>
      </c>
      <c r="AX462" s="13" t="s">
        <v>71</v>
      </c>
      <c r="AY462" s="234" t="s">
        <v>118</v>
      </c>
    </row>
    <row r="463" s="13" customFormat="1">
      <c r="A463" s="13"/>
      <c r="B463" s="225"/>
      <c r="C463" s="226"/>
      <c r="D463" s="220" t="s">
        <v>128</v>
      </c>
      <c r="E463" s="227" t="s">
        <v>19</v>
      </c>
      <c r="F463" s="228" t="s">
        <v>518</v>
      </c>
      <c r="G463" s="226"/>
      <c r="H463" s="227" t="s">
        <v>19</v>
      </c>
      <c r="I463" s="229"/>
      <c r="J463" s="226"/>
      <c r="K463" s="226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128</v>
      </c>
      <c r="AU463" s="234" t="s">
        <v>81</v>
      </c>
      <c r="AV463" s="13" t="s">
        <v>79</v>
      </c>
      <c r="AW463" s="13" t="s">
        <v>32</v>
      </c>
      <c r="AX463" s="13" t="s">
        <v>71</v>
      </c>
      <c r="AY463" s="234" t="s">
        <v>118</v>
      </c>
    </row>
    <row r="464" s="14" customFormat="1">
      <c r="A464" s="14"/>
      <c r="B464" s="235"/>
      <c r="C464" s="236"/>
      <c r="D464" s="220" t="s">
        <v>128</v>
      </c>
      <c r="E464" s="237" t="s">
        <v>19</v>
      </c>
      <c r="F464" s="238" t="s">
        <v>519</v>
      </c>
      <c r="G464" s="236"/>
      <c r="H464" s="239">
        <v>3.8399999999999999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128</v>
      </c>
      <c r="AU464" s="245" t="s">
        <v>81</v>
      </c>
      <c r="AV464" s="14" t="s">
        <v>81</v>
      </c>
      <c r="AW464" s="14" t="s">
        <v>32</v>
      </c>
      <c r="AX464" s="14" t="s">
        <v>71</v>
      </c>
      <c r="AY464" s="245" t="s">
        <v>118</v>
      </c>
    </row>
    <row r="465" s="14" customFormat="1">
      <c r="A465" s="14"/>
      <c r="B465" s="235"/>
      <c r="C465" s="236"/>
      <c r="D465" s="220" t="s">
        <v>128</v>
      </c>
      <c r="E465" s="237" t="s">
        <v>19</v>
      </c>
      <c r="F465" s="238" t="s">
        <v>520</v>
      </c>
      <c r="G465" s="236"/>
      <c r="H465" s="239">
        <v>2.3999999999999999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128</v>
      </c>
      <c r="AU465" s="245" t="s">
        <v>81</v>
      </c>
      <c r="AV465" s="14" t="s">
        <v>81</v>
      </c>
      <c r="AW465" s="14" t="s">
        <v>32</v>
      </c>
      <c r="AX465" s="14" t="s">
        <v>71</v>
      </c>
      <c r="AY465" s="245" t="s">
        <v>118</v>
      </c>
    </row>
    <row r="466" s="14" customFormat="1">
      <c r="A466" s="14"/>
      <c r="B466" s="235"/>
      <c r="C466" s="236"/>
      <c r="D466" s="220" t="s">
        <v>128</v>
      </c>
      <c r="E466" s="237" t="s">
        <v>19</v>
      </c>
      <c r="F466" s="238" t="s">
        <v>521</v>
      </c>
      <c r="G466" s="236"/>
      <c r="H466" s="239">
        <v>5.968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128</v>
      </c>
      <c r="AU466" s="245" t="s">
        <v>81</v>
      </c>
      <c r="AV466" s="14" t="s">
        <v>81</v>
      </c>
      <c r="AW466" s="14" t="s">
        <v>32</v>
      </c>
      <c r="AX466" s="14" t="s">
        <v>71</v>
      </c>
      <c r="AY466" s="245" t="s">
        <v>118</v>
      </c>
    </row>
    <row r="467" s="14" customFormat="1">
      <c r="A467" s="14"/>
      <c r="B467" s="235"/>
      <c r="C467" s="236"/>
      <c r="D467" s="220" t="s">
        <v>128</v>
      </c>
      <c r="E467" s="237" t="s">
        <v>19</v>
      </c>
      <c r="F467" s="238" t="s">
        <v>522</v>
      </c>
      <c r="G467" s="236"/>
      <c r="H467" s="239">
        <v>10.32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5" t="s">
        <v>128</v>
      </c>
      <c r="AU467" s="245" t="s">
        <v>81</v>
      </c>
      <c r="AV467" s="14" t="s">
        <v>81</v>
      </c>
      <c r="AW467" s="14" t="s">
        <v>32</v>
      </c>
      <c r="AX467" s="14" t="s">
        <v>71</v>
      </c>
      <c r="AY467" s="245" t="s">
        <v>118</v>
      </c>
    </row>
    <row r="468" s="13" customFormat="1">
      <c r="A468" s="13"/>
      <c r="B468" s="225"/>
      <c r="C468" s="226"/>
      <c r="D468" s="220" t="s">
        <v>128</v>
      </c>
      <c r="E468" s="227" t="s">
        <v>19</v>
      </c>
      <c r="F468" s="228" t="s">
        <v>173</v>
      </c>
      <c r="G468" s="226"/>
      <c r="H468" s="227" t="s">
        <v>19</v>
      </c>
      <c r="I468" s="229"/>
      <c r="J468" s="226"/>
      <c r="K468" s="226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128</v>
      </c>
      <c r="AU468" s="234" t="s">
        <v>81</v>
      </c>
      <c r="AV468" s="13" t="s">
        <v>79</v>
      </c>
      <c r="AW468" s="13" t="s">
        <v>32</v>
      </c>
      <c r="AX468" s="13" t="s">
        <v>71</v>
      </c>
      <c r="AY468" s="234" t="s">
        <v>118</v>
      </c>
    </row>
    <row r="469" s="14" customFormat="1">
      <c r="A469" s="14"/>
      <c r="B469" s="235"/>
      <c r="C469" s="236"/>
      <c r="D469" s="220" t="s">
        <v>128</v>
      </c>
      <c r="E469" s="237" t="s">
        <v>19</v>
      </c>
      <c r="F469" s="238" t="s">
        <v>523</v>
      </c>
      <c r="G469" s="236"/>
      <c r="H469" s="239">
        <v>2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128</v>
      </c>
      <c r="AU469" s="245" t="s">
        <v>81</v>
      </c>
      <c r="AV469" s="14" t="s">
        <v>81</v>
      </c>
      <c r="AW469" s="14" t="s">
        <v>32</v>
      </c>
      <c r="AX469" s="14" t="s">
        <v>71</v>
      </c>
      <c r="AY469" s="245" t="s">
        <v>118</v>
      </c>
    </row>
    <row r="470" s="14" customFormat="1">
      <c r="A470" s="14"/>
      <c r="B470" s="235"/>
      <c r="C470" s="236"/>
      <c r="D470" s="220" t="s">
        <v>128</v>
      </c>
      <c r="E470" s="237" t="s">
        <v>19</v>
      </c>
      <c r="F470" s="238" t="s">
        <v>523</v>
      </c>
      <c r="G470" s="236"/>
      <c r="H470" s="239">
        <v>2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5" t="s">
        <v>128</v>
      </c>
      <c r="AU470" s="245" t="s">
        <v>81</v>
      </c>
      <c r="AV470" s="14" t="s">
        <v>81</v>
      </c>
      <c r="AW470" s="14" t="s">
        <v>32</v>
      </c>
      <c r="AX470" s="14" t="s">
        <v>71</v>
      </c>
      <c r="AY470" s="245" t="s">
        <v>118</v>
      </c>
    </row>
    <row r="471" s="14" customFormat="1">
      <c r="A471" s="14"/>
      <c r="B471" s="235"/>
      <c r="C471" s="236"/>
      <c r="D471" s="220" t="s">
        <v>128</v>
      </c>
      <c r="E471" s="237" t="s">
        <v>19</v>
      </c>
      <c r="F471" s="238" t="s">
        <v>524</v>
      </c>
      <c r="G471" s="236"/>
      <c r="H471" s="239">
        <v>2.7999999999999998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128</v>
      </c>
      <c r="AU471" s="245" t="s">
        <v>81</v>
      </c>
      <c r="AV471" s="14" t="s">
        <v>81</v>
      </c>
      <c r="AW471" s="14" t="s">
        <v>32</v>
      </c>
      <c r="AX471" s="14" t="s">
        <v>71</v>
      </c>
      <c r="AY471" s="245" t="s">
        <v>118</v>
      </c>
    </row>
    <row r="472" s="14" customFormat="1">
      <c r="A472" s="14"/>
      <c r="B472" s="235"/>
      <c r="C472" s="236"/>
      <c r="D472" s="220" t="s">
        <v>128</v>
      </c>
      <c r="E472" s="237" t="s">
        <v>19</v>
      </c>
      <c r="F472" s="238" t="s">
        <v>525</v>
      </c>
      <c r="G472" s="236"/>
      <c r="H472" s="239">
        <v>6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5" t="s">
        <v>128</v>
      </c>
      <c r="AU472" s="245" t="s">
        <v>81</v>
      </c>
      <c r="AV472" s="14" t="s">
        <v>81</v>
      </c>
      <c r="AW472" s="14" t="s">
        <v>32</v>
      </c>
      <c r="AX472" s="14" t="s">
        <v>71</v>
      </c>
      <c r="AY472" s="245" t="s">
        <v>118</v>
      </c>
    </row>
    <row r="473" s="16" customFormat="1">
      <c r="A473" s="16"/>
      <c r="B473" s="269"/>
      <c r="C473" s="270"/>
      <c r="D473" s="220" t="s">
        <v>128</v>
      </c>
      <c r="E473" s="271" t="s">
        <v>19</v>
      </c>
      <c r="F473" s="272" t="s">
        <v>361</v>
      </c>
      <c r="G473" s="270"/>
      <c r="H473" s="273">
        <v>35.328000000000003</v>
      </c>
      <c r="I473" s="274"/>
      <c r="J473" s="270"/>
      <c r="K473" s="270"/>
      <c r="L473" s="275"/>
      <c r="M473" s="276"/>
      <c r="N473" s="277"/>
      <c r="O473" s="277"/>
      <c r="P473" s="277"/>
      <c r="Q473" s="277"/>
      <c r="R473" s="277"/>
      <c r="S473" s="277"/>
      <c r="T473" s="278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T473" s="279" t="s">
        <v>128</v>
      </c>
      <c r="AU473" s="279" t="s">
        <v>81</v>
      </c>
      <c r="AV473" s="16" t="s">
        <v>141</v>
      </c>
      <c r="AW473" s="16" t="s">
        <v>32</v>
      </c>
      <c r="AX473" s="16" t="s">
        <v>71</v>
      </c>
      <c r="AY473" s="279" t="s">
        <v>118</v>
      </c>
    </row>
    <row r="474" s="13" customFormat="1">
      <c r="A474" s="13"/>
      <c r="B474" s="225"/>
      <c r="C474" s="226"/>
      <c r="D474" s="220" t="s">
        <v>128</v>
      </c>
      <c r="E474" s="227" t="s">
        <v>19</v>
      </c>
      <c r="F474" s="228" t="s">
        <v>526</v>
      </c>
      <c r="G474" s="226"/>
      <c r="H474" s="227" t="s">
        <v>19</v>
      </c>
      <c r="I474" s="229"/>
      <c r="J474" s="226"/>
      <c r="K474" s="226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128</v>
      </c>
      <c r="AU474" s="234" t="s">
        <v>81</v>
      </c>
      <c r="AV474" s="13" t="s">
        <v>79</v>
      </c>
      <c r="AW474" s="13" t="s">
        <v>32</v>
      </c>
      <c r="AX474" s="13" t="s">
        <v>71</v>
      </c>
      <c r="AY474" s="234" t="s">
        <v>118</v>
      </c>
    </row>
    <row r="475" s="14" customFormat="1">
      <c r="A475" s="14"/>
      <c r="B475" s="235"/>
      <c r="C475" s="236"/>
      <c r="D475" s="220" t="s">
        <v>128</v>
      </c>
      <c r="E475" s="237" t="s">
        <v>19</v>
      </c>
      <c r="F475" s="238" t="s">
        <v>163</v>
      </c>
      <c r="G475" s="236"/>
      <c r="H475" s="239">
        <v>6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128</v>
      </c>
      <c r="AU475" s="245" t="s">
        <v>81</v>
      </c>
      <c r="AV475" s="14" t="s">
        <v>81</v>
      </c>
      <c r="AW475" s="14" t="s">
        <v>32</v>
      </c>
      <c r="AX475" s="14" t="s">
        <v>71</v>
      </c>
      <c r="AY475" s="245" t="s">
        <v>118</v>
      </c>
    </row>
    <row r="476" s="16" customFormat="1">
      <c r="A476" s="16"/>
      <c r="B476" s="269"/>
      <c r="C476" s="270"/>
      <c r="D476" s="220" t="s">
        <v>128</v>
      </c>
      <c r="E476" s="271" t="s">
        <v>19</v>
      </c>
      <c r="F476" s="272" t="s">
        <v>361</v>
      </c>
      <c r="G476" s="270"/>
      <c r="H476" s="273">
        <v>6</v>
      </c>
      <c r="I476" s="274"/>
      <c r="J476" s="270"/>
      <c r="K476" s="270"/>
      <c r="L476" s="275"/>
      <c r="M476" s="276"/>
      <c r="N476" s="277"/>
      <c r="O476" s="277"/>
      <c r="P476" s="277"/>
      <c r="Q476" s="277"/>
      <c r="R476" s="277"/>
      <c r="S476" s="277"/>
      <c r="T476" s="278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79" t="s">
        <v>128</v>
      </c>
      <c r="AU476" s="279" t="s">
        <v>81</v>
      </c>
      <c r="AV476" s="16" t="s">
        <v>141</v>
      </c>
      <c r="AW476" s="16" t="s">
        <v>32</v>
      </c>
      <c r="AX476" s="16" t="s">
        <v>71</v>
      </c>
      <c r="AY476" s="279" t="s">
        <v>118</v>
      </c>
    </row>
    <row r="477" s="15" customFormat="1">
      <c r="A477" s="15"/>
      <c r="B477" s="246"/>
      <c r="C477" s="247"/>
      <c r="D477" s="220" t="s">
        <v>128</v>
      </c>
      <c r="E477" s="248" t="s">
        <v>19</v>
      </c>
      <c r="F477" s="249" t="s">
        <v>131</v>
      </c>
      <c r="G477" s="247"/>
      <c r="H477" s="250">
        <v>635.12799999999993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6" t="s">
        <v>128</v>
      </c>
      <c r="AU477" s="256" t="s">
        <v>81</v>
      </c>
      <c r="AV477" s="15" t="s">
        <v>124</v>
      </c>
      <c r="AW477" s="15" t="s">
        <v>32</v>
      </c>
      <c r="AX477" s="15" t="s">
        <v>79</v>
      </c>
      <c r="AY477" s="256" t="s">
        <v>118</v>
      </c>
    </row>
    <row r="478" s="2" customFormat="1" ht="76.35" customHeight="1">
      <c r="A478" s="41"/>
      <c r="B478" s="42"/>
      <c r="C478" s="207" t="s">
        <v>527</v>
      </c>
      <c r="D478" s="207" t="s">
        <v>120</v>
      </c>
      <c r="E478" s="208" t="s">
        <v>528</v>
      </c>
      <c r="F478" s="209" t="s">
        <v>529</v>
      </c>
      <c r="G478" s="210" t="s">
        <v>123</v>
      </c>
      <c r="H478" s="211">
        <v>1651.846</v>
      </c>
      <c r="I478" s="212"/>
      <c r="J478" s="213">
        <f>ROUND(I478*H478,2)</f>
        <v>0</v>
      </c>
      <c r="K478" s="209" t="s">
        <v>135</v>
      </c>
      <c r="L478" s="47"/>
      <c r="M478" s="214" t="s">
        <v>19</v>
      </c>
      <c r="N478" s="215" t="s">
        <v>42</v>
      </c>
      <c r="O478" s="87"/>
      <c r="P478" s="216">
        <f>O478*H478</f>
        <v>0</v>
      </c>
      <c r="Q478" s="216">
        <v>0.00726</v>
      </c>
      <c r="R478" s="216">
        <f>Q478*H478</f>
        <v>11.992401960000001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124</v>
      </c>
      <c r="AT478" s="218" t="s">
        <v>120</v>
      </c>
      <c r="AU478" s="218" t="s">
        <v>81</v>
      </c>
      <c r="AY478" s="20" t="s">
        <v>118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79</v>
      </c>
      <c r="BK478" s="219">
        <f>ROUND(I478*H478,2)</f>
        <v>0</v>
      </c>
      <c r="BL478" s="20" t="s">
        <v>124</v>
      </c>
      <c r="BM478" s="218" t="s">
        <v>530</v>
      </c>
    </row>
    <row r="479" s="2" customFormat="1">
      <c r="A479" s="41"/>
      <c r="B479" s="42"/>
      <c r="C479" s="43"/>
      <c r="D479" s="257" t="s">
        <v>137</v>
      </c>
      <c r="E479" s="43"/>
      <c r="F479" s="258" t="s">
        <v>531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137</v>
      </c>
      <c r="AU479" s="20" t="s">
        <v>81</v>
      </c>
    </row>
    <row r="480" s="13" customFormat="1">
      <c r="A480" s="13"/>
      <c r="B480" s="225"/>
      <c r="C480" s="226"/>
      <c r="D480" s="220" t="s">
        <v>128</v>
      </c>
      <c r="E480" s="227" t="s">
        <v>19</v>
      </c>
      <c r="F480" s="228" t="s">
        <v>129</v>
      </c>
      <c r="G480" s="226"/>
      <c r="H480" s="227" t="s">
        <v>19</v>
      </c>
      <c r="I480" s="229"/>
      <c r="J480" s="226"/>
      <c r="K480" s="226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128</v>
      </c>
      <c r="AU480" s="234" t="s">
        <v>81</v>
      </c>
      <c r="AV480" s="13" t="s">
        <v>79</v>
      </c>
      <c r="AW480" s="13" t="s">
        <v>32</v>
      </c>
      <c r="AX480" s="13" t="s">
        <v>71</v>
      </c>
      <c r="AY480" s="234" t="s">
        <v>118</v>
      </c>
    </row>
    <row r="481" s="13" customFormat="1">
      <c r="A481" s="13"/>
      <c r="B481" s="225"/>
      <c r="C481" s="226"/>
      <c r="D481" s="220" t="s">
        <v>128</v>
      </c>
      <c r="E481" s="227" t="s">
        <v>19</v>
      </c>
      <c r="F481" s="228" t="s">
        <v>532</v>
      </c>
      <c r="G481" s="226"/>
      <c r="H481" s="227" t="s">
        <v>19</v>
      </c>
      <c r="I481" s="229"/>
      <c r="J481" s="226"/>
      <c r="K481" s="226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128</v>
      </c>
      <c r="AU481" s="234" t="s">
        <v>81</v>
      </c>
      <c r="AV481" s="13" t="s">
        <v>79</v>
      </c>
      <c r="AW481" s="13" t="s">
        <v>32</v>
      </c>
      <c r="AX481" s="13" t="s">
        <v>71</v>
      </c>
      <c r="AY481" s="234" t="s">
        <v>118</v>
      </c>
    </row>
    <row r="482" s="14" customFormat="1">
      <c r="A482" s="14"/>
      <c r="B482" s="235"/>
      <c r="C482" s="236"/>
      <c r="D482" s="220" t="s">
        <v>128</v>
      </c>
      <c r="E482" s="237" t="s">
        <v>19</v>
      </c>
      <c r="F482" s="238" t="s">
        <v>533</v>
      </c>
      <c r="G482" s="236"/>
      <c r="H482" s="239">
        <v>1518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5" t="s">
        <v>128</v>
      </c>
      <c r="AU482" s="245" t="s">
        <v>81</v>
      </c>
      <c r="AV482" s="14" t="s">
        <v>81</v>
      </c>
      <c r="AW482" s="14" t="s">
        <v>32</v>
      </c>
      <c r="AX482" s="14" t="s">
        <v>71</v>
      </c>
      <c r="AY482" s="245" t="s">
        <v>118</v>
      </c>
    </row>
    <row r="483" s="14" customFormat="1">
      <c r="A483" s="14"/>
      <c r="B483" s="235"/>
      <c r="C483" s="236"/>
      <c r="D483" s="220" t="s">
        <v>128</v>
      </c>
      <c r="E483" s="237" t="s">
        <v>19</v>
      </c>
      <c r="F483" s="238" t="s">
        <v>534</v>
      </c>
      <c r="G483" s="236"/>
      <c r="H483" s="239">
        <v>2.1000000000000001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128</v>
      </c>
      <c r="AU483" s="245" t="s">
        <v>81</v>
      </c>
      <c r="AV483" s="14" t="s">
        <v>81</v>
      </c>
      <c r="AW483" s="14" t="s">
        <v>32</v>
      </c>
      <c r="AX483" s="14" t="s">
        <v>71</v>
      </c>
      <c r="AY483" s="245" t="s">
        <v>118</v>
      </c>
    </row>
    <row r="484" s="14" customFormat="1">
      <c r="A484" s="14"/>
      <c r="B484" s="235"/>
      <c r="C484" s="236"/>
      <c r="D484" s="220" t="s">
        <v>128</v>
      </c>
      <c r="E484" s="237" t="s">
        <v>19</v>
      </c>
      <c r="F484" s="238" t="s">
        <v>535</v>
      </c>
      <c r="G484" s="236"/>
      <c r="H484" s="239">
        <v>2.7000000000000002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5" t="s">
        <v>128</v>
      </c>
      <c r="AU484" s="245" t="s">
        <v>81</v>
      </c>
      <c r="AV484" s="14" t="s">
        <v>81</v>
      </c>
      <c r="AW484" s="14" t="s">
        <v>32</v>
      </c>
      <c r="AX484" s="14" t="s">
        <v>71</v>
      </c>
      <c r="AY484" s="245" t="s">
        <v>118</v>
      </c>
    </row>
    <row r="485" s="14" customFormat="1">
      <c r="A485" s="14"/>
      <c r="B485" s="235"/>
      <c r="C485" s="236"/>
      <c r="D485" s="220" t="s">
        <v>128</v>
      </c>
      <c r="E485" s="237" t="s">
        <v>19</v>
      </c>
      <c r="F485" s="238" t="s">
        <v>536</v>
      </c>
      <c r="G485" s="236"/>
      <c r="H485" s="239">
        <v>3.2999999999999998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128</v>
      </c>
      <c r="AU485" s="245" t="s">
        <v>81</v>
      </c>
      <c r="AV485" s="14" t="s">
        <v>81</v>
      </c>
      <c r="AW485" s="14" t="s">
        <v>32</v>
      </c>
      <c r="AX485" s="14" t="s">
        <v>71</v>
      </c>
      <c r="AY485" s="245" t="s">
        <v>118</v>
      </c>
    </row>
    <row r="486" s="14" customFormat="1">
      <c r="A486" s="14"/>
      <c r="B486" s="235"/>
      <c r="C486" s="236"/>
      <c r="D486" s="220" t="s">
        <v>128</v>
      </c>
      <c r="E486" s="237" t="s">
        <v>19</v>
      </c>
      <c r="F486" s="238" t="s">
        <v>537</v>
      </c>
      <c r="G486" s="236"/>
      <c r="H486" s="239">
        <v>7.5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128</v>
      </c>
      <c r="AU486" s="245" t="s">
        <v>81</v>
      </c>
      <c r="AV486" s="14" t="s">
        <v>81</v>
      </c>
      <c r="AW486" s="14" t="s">
        <v>32</v>
      </c>
      <c r="AX486" s="14" t="s">
        <v>71</v>
      </c>
      <c r="AY486" s="245" t="s">
        <v>118</v>
      </c>
    </row>
    <row r="487" s="14" customFormat="1">
      <c r="A487" s="14"/>
      <c r="B487" s="235"/>
      <c r="C487" s="236"/>
      <c r="D487" s="220" t="s">
        <v>128</v>
      </c>
      <c r="E487" s="237" t="s">
        <v>19</v>
      </c>
      <c r="F487" s="238" t="s">
        <v>538</v>
      </c>
      <c r="G487" s="236"/>
      <c r="H487" s="239">
        <v>1.8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5" t="s">
        <v>128</v>
      </c>
      <c r="AU487" s="245" t="s">
        <v>81</v>
      </c>
      <c r="AV487" s="14" t="s">
        <v>81</v>
      </c>
      <c r="AW487" s="14" t="s">
        <v>32</v>
      </c>
      <c r="AX487" s="14" t="s">
        <v>71</v>
      </c>
      <c r="AY487" s="245" t="s">
        <v>118</v>
      </c>
    </row>
    <row r="488" s="13" customFormat="1">
      <c r="A488" s="13"/>
      <c r="B488" s="225"/>
      <c r="C488" s="226"/>
      <c r="D488" s="220" t="s">
        <v>128</v>
      </c>
      <c r="E488" s="227" t="s">
        <v>19</v>
      </c>
      <c r="F488" s="228" t="s">
        <v>539</v>
      </c>
      <c r="G488" s="226"/>
      <c r="H488" s="227" t="s">
        <v>19</v>
      </c>
      <c r="I488" s="229"/>
      <c r="J488" s="226"/>
      <c r="K488" s="226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128</v>
      </c>
      <c r="AU488" s="234" t="s">
        <v>81</v>
      </c>
      <c r="AV488" s="13" t="s">
        <v>79</v>
      </c>
      <c r="AW488" s="13" t="s">
        <v>32</v>
      </c>
      <c r="AX488" s="13" t="s">
        <v>71</v>
      </c>
      <c r="AY488" s="234" t="s">
        <v>118</v>
      </c>
    </row>
    <row r="489" s="14" customFormat="1">
      <c r="A489" s="14"/>
      <c r="B489" s="235"/>
      <c r="C489" s="236"/>
      <c r="D489" s="220" t="s">
        <v>128</v>
      </c>
      <c r="E489" s="237" t="s">
        <v>19</v>
      </c>
      <c r="F489" s="238" t="s">
        <v>540</v>
      </c>
      <c r="G489" s="236"/>
      <c r="H489" s="239">
        <v>23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5" t="s">
        <v>128</v>
      </c>
      <c r="AU489" s="245" t="s">
        <v>81</v>
      </c>
      <c r="AV489" s="14" t="s">
        <v>81</v>
      </c>
      <c r="AW489" s="14" t="s">
        <v>32</v>
      </c>
      <c r="AX489" s="14" t="s">
        <v>71</v>
      </c>
      <c r="AY489" s="245" t="s">
        <v>118</v>
      </c>
    </row>
    <row r="490" s="13" customFormat="1">
      <c r="A490" s="13"/>
      <c r="B490" s="225"/>
      <c r="C490" s="226"/>
      <c r="D490" s="220" t="s">
        <v>128</v>
      </c>
      <c r="E490" s="227" t="s">
        <v>19</v>
      </c>
      <c r="F490" s="228" t="s">
        <v>348</v>
      </c>
      <c r="G490" s="226"/>
      <c r="H490" s="227" t="s">
        <v>19</v>
      </c>
      <c r="I490" s="229"/>
      <c r="J490" s="226"/>
      <c r="K490" s="226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128</v>
      </c>
      <c r="AU490" s="234" t="s">
        <v>81</v>
      </c>
      <c r="AV490" s="13" t="s">
        <v>79</v>
      </c>
      <c r="AW490" s="13" t="s">
        <v>32</v>
      </c>
      <c r="AX490" s="13" t="s">
        <v>71</v>
      </c>
      <c r="AY490" s="234" t="s">
        <v>118</v>
      </c>
    </row>
    <row r="491" s="13" customFormat="1">
      <c r="A491" s="13"/>
      <c r="B491" s="225"/>
      <c r="C491" s="226"/>
      <c r="D491" s="220" t="s">
        <v>128</v>
      </c>
      <c r="E491" s="227" t="s">
        <v>19</v>
      </c>
      <c r="F491" s="228" t="s">
        <v>500</v>
      </c>
      <c r="G491" s="226"/>
      <c r="H491" s="227" t="s">
        <v>19</v>
      </c>
      <c r="I491" s="229"/>
      <c r="J491" s="226"/>
      <c r="K491" s="226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128</v>
      </c>
      <c r="AU491" s="234" t="s">
        <v>81</v>
      </c>
      <c r="AV491" s="13" t="s">
        <v>79</v>
      </c>
      <c r="AW491" s="13" t="s">
        <v>32</v>
      </c>
      <c r="AX491" s="13" t="s">
        <v>71</v>
      </c>
      <c r="AY491" s="234" t="s">
        <v>118</v>
      </c>
    </row>
    <row r="492" s="14" customFormat="1">
      <c r="A492" s="14"/>
      <c r="B492" s="235"/>
      <c r="C492" s="236"/>
      <c r="D492" s="220" t="s">
        <v>128</v>
      </c>
      <c r="E492" s="237" t="s">
        <v>19</v>
      </c>
      <c r="F492" s="238" t="s">
        <v>541</v>
      </c>
      <c r="G492" s="236"/>
      <c r="H492" s="239">
        <v>8.8200000000000003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128</v>
      </c>
      <c r="AU492" s="245" t="s">
        <v>81</v>
      </c>
      <c r="AV492" s="14" t="s">
        <v>81</v>
      </c>
      <c r="AW492" s="14" t="s">
        <v>32</v>
      </c>
      <c r="AX492" s="14" t="s">
        <v>71</v>
      </c>
      <c r="AY492" s="245" t="s">
        <v>118</v>
      </c>
    </row>
    <row r="493" s="14" customFormat="1">
      <c r="A493" s="14"/>
      <c r="B493" s="235"/>
      <c r="C493" s="236"/>
      <c r="D493" s="220" t="s">
        <v>128</v>
      </c>
      <c r="E493" s="237" t="s">
        <v>19</v>
      </c>
      <c r="F493" s="238" t="s">
        <v>542</v>
      </c>
      <c r="G493" s="236"/>
      <c r="H493" s="239">
        <v>5.5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5" t="s">
        <v>128</v>
      </c>
      <c r="AU493" s="245" t="s">
        <v>81</v>
      </c>
      <c r="AV493" s="14" t="s">
        <v>81</v>
      </c>
      <c r="AW493" s="14" t="s">
        <v>32</v>
      </c>
      <c r="AX493" s="14" t="s">
        <v>71</v>
      </c>
      <c r="AY493" s="245" t="s">
        <v>118</v>
      </c>
    </row>
    <row r="494" s="14" customFormat="1">
      <c r="A494" s="14"/>
      <c r="B494" s="235"/>
      <c r="C494" s="236"/>
      <c r="D494" s="220" t="s">
        <v>128</v>
      </c>
      <c r="E494" s="237" t="s">
        <v>19</v>
      </c>
      <c r="F494" s="238" t="s">
        <v>543</v>
      </c>
      <c r="G494" s="236"/>
      <c r="H494" s="239">
        <v>1.0720000000000001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128</v>
      </c>
      <c r="AU494" s="245" t="s">
        <v>81</v>
      </c>
      <c r="AV494" s="14" t="s">
        <v>81</v>
      </c>
      <c r="AW494" s="14" t="s">
        <v>32</v>
      </c>
      <c r="AX494" s="14" t="s">
        <v>71</v>
      </c>
      <c r="AY494" s="245" t="s">
        <v>118</v>
      </c>
    </row>
    <row r="495" s="14" customFormat="1">
      <c r="A495" s="14"/>
      <c r="B495" s="235"/>
      <c r="C495" s="236"/>
      <c r="D495" s="220" t="s">
        <v>128</v>
      </c>
      <c r="E495" s="237" t="s">
        <v>19</v>
      </c>
      <c r="F495" s="238" t="s">
        <v>544</v>
      </c>
      <c r="G495" s="236"/>
      <c r="H495" s="239">
        <v>0.95999999999999996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128</v>
      </c>
      <c r="AU495" s="245" t="s">
        <v>81</v>
      </c>
      <c r="AV495" s="14" t="s">
        <v>81</v>
      </c>
      <c r="AW495" s="14" t="s">
        <v>32</v>
      </c>
      <c r="AX495" s="14" t="s">
        <v>71</v>
      </c>
      <c r="AY495" s="245" t="s">
        <v>118</v>
      </c>
    </row>
    <row r="496" s="14" customFormat="1">
      <c r="A496" s="14"/>
      <c r="B496" s="235"/>
      <c r="C496" s="236"/>
      <c r="D496" s="220" t="s">
        <v>128</v>
      </c>
      <c r="E496" s="237" t="s">
        <v>19</v>
      </c>
      <c r="F496" s="238" t="s">
        <v>545</v>
      </c>
      <c r="G496" s="236"/>
      <c r="H496" s="239">
        <v>11.936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128</v>
      </c>
      <c r="AU496" s="245" t="s">
        <v>81</v>
      </c>
      <c r="AV496" s="14" t="s">
        <v>81</v>
      </c>
      <c r="AW496" s="14" t="s">
        <v>32</v>
      </c>
      <c r="AX496" s="14" t="s">
        <v>71</v>
      </c>
      <c r="AY496" s="245" t="s">
        <v>118</v>
      </c>
    </row>
    <row r="497" s="14" customFormat="1">
      <c r="A497" s="14"/>
      <c r="B497" s="235"/>
      <c r="C497" s="236"/>
      <c r="D497" s="220" t="s">
        <v>128</v>
      </c>
      <c r="E497" s="237" t="s">
        <v>19</v>
      </c>
      <c r="F497" s="238" t="s">
        <v>546</v>
      </c>
      <c r="G497" s="236"/>
      <c r="H497" s="239">
        <v>4.9240000000000004</v>
      </c>
      <c r="I497" s="240"/>
      <c r="J497" s="236"/>
      <c r="K497" s="236"/>
      <c r="L497" s="241"/>
      <c r="M497" s="242"/>
      <c r="N497" s="243"/>
      <c r="O497" s="243"/>
      <c r="P497" s="243"/>
      <c r="Q497" s="243"/>
      <c r="R497" s="243"/>
      <c r="S497" s="243"/>
      <c r="T497" s="24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5" t="s">
        <v>128</v>
      </c>
      <c r="AU497" s="245" t="s">
        <v>81</v>
      </c>
      <c r="AV497" s="14" t="s">
        <v>81</v>
      </c>
      <c r="AW497" s="14" t="s">
        <v>32</v>
      </c>
      <c r="AX497" s="14" t="s">
        <v>71</v>
      </c>
      <c r="AY497" s="245" t="s">
        <v>118</v>
      </c>
    </row>
    <row r="498" s="14" customFormat="1">
      <c r="A498" s="14"/>
      <c r="B498" s="235"/>
      <c r="C498" s="236"/>
      <c r="D498" s="220" t="s">
        <v>128</v>
      </c>
      <c r="E498" s="237" t="s">
        <v>19</v>
      </c>
      <c r="F498" s="238" t="s">
        <v>547</v>
      </c>
      <c r="G498" s="236"/>
      <c r="H498" s="239">
        <v>14.4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128</v>
      </c>
      <c r="AU498" s="245" t="s">
        <v>81</v>
      </c>
      <c r="AV498" s="14" t="s">
        <v>81</v>
      </c>
      <c r="AW498" s="14" t="s">
        <v>32</v>
      </c>
      <c r="AX498" s="14" t="s">
        <v>71</v>
      </c>
      <c r="AY498" s="245" t="s">
        <v>118</v>
      </c>
    </row>
    <row r="499" s="13" customFormat="1">
      <c r="A499" s="13"/>
      <c r="B499" s="225"/>
      <c r="C499" s="226"/>
      <c r="D499" s="220" t="s">
        <v>128</v>
      </c>
      <c r="E499" s="227" t="s">
        <v>19</v>
      </c>
      <c r="F499" s="228" t="s">
        <v>548</v>
      </c>
      <c r="G499" s="226"/>
      <c r="H499" s="227" t="s">
        <v>19</v>
      </c>
      <c r="I499" s="229"/>
      <c r="J499" s="226"/>
      <c r="K499" s="226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128</v>
      </c>
      <c r="AU499" s="234" t="s">
        <v>81</v>
      </c>
      <c r="AV499" s="13" t="s">
        <v>79</v>
      </c>
      <c r="AW499" s="13" t="s">
        <v>32</v>
      </c>
      <c r="AX499" s="13" t="s">
        <v>71</v>
      </c>
      <c r="AY499" s="234" t="s">
        <v>118</v>
      </c>
    </row>
    <row r="500" s="14" customFormat="1">
      <c r="A500" s="14"/>
      <c r="B500" s="235"/>
      <c r="C500" s="236"/>
      <c r="D500" s="220" t="s">
        <v>128</v>
      </c>
      <c r="E500" s="237" t="s">
        <v>19</v>
      </c>
      <c r="F500" s="238" t="s">
        <v>549</v>
      </c>
      <c r="G500" s="236"/>
      <c r="H500" s="239">
        <v>7.4500000000000002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5" t="s">
        <v>128</v>
      </c>
      <c r="AU500" s="245" t="s">
        <v>81</v>
      </c>
      <c r="AV500" s="14" t="s">
        <v>81</v>
      </c>
      <c r="AW500" s="14" t="s">
        <v>32</v>
      </c>
      <c r="AX500" s="14" t="s">
        <v>71</v>
      </c>
      <c r="AY500" s="245" t="s">
        <v>118</v>
      </c>
    </row>
    <row r="501" s="14" customFormat="1">
      <c r="A501" s="14"/>
      <c r="B501" s="235"/>
      <c r="C501" s="236"/>
      <c r="D501" s="220" t="s">
        <v>128</v>
      </c>
      <c r="E501" s="237" t="s">
        <v>19</v>
      </c>
      <c r="F501" s="238" t="s">
        <v>550</v>
      </c>
      <c r="G501" s="236"/>
      <c r="H501" s="239">
        <v>5.9500000000000002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128</v>
      </c>
      <c r="AU501" s="245" t="s">
        <v>81</v>
      </c>
      <c r="AV501" s="14" t="s">
        <v>81</v>
      </c>
      <c r="AW501" s="14" t="s">
        <v>32</v>
      </c>
      <c r="AX501" s="14" t="s">
        <v>71</v>
      </c>
      <c r="AY501" s="245" t="s">
        <v>118</v>
      </c>
    </row>
    <row r="502" s="14" customFormat="1">
      <c r="A502" s="14"/>
      <c r="B502" s="235"/>
      <c r="C502" s="236"/>
      <c r="D502" s="220" t="s">
        <v>128</v>
      </c>
      <c r="E502" s="237" t="s">
        <v>19</v>
      </c>
      <c r="F502" s="238" t="s">
        <v>551</v>
      </c>
      <c r="G502" s="236"/>
      <c r="H502" s="239">
        <v>1.1040000000000001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128</v>
      </c>
      <c r="AU502" s="245" t="s">
        <v>81</v>
      </c>
      <c r="AV502" s="14" t="s">
        <v>81</v>
      </c>
      <c r="AW502" s="14" t="s">
        <v>32</v>
      </c>
      <c r="AX502" s="14" t="s">
        <v>71</v>
      </c>
      <c r="AY502" s="245" t="s">
        <v>118</v>
      </c>
    </row>
    <row r="503" s="14" customFormat="1">
      <c r="A503" s="14"/>
      <c r="B503" s="235"/>
      <c r="C503" s="236"/>
      <c r="D503" s="220" t="s">
        <v>128</v>
      </c>
      <c r="E503" s="237" t="s">
        <v>19</v>
      </c>
      <c r="F503" s="238" t="s">
        <v>552</v>
      </c>
      <c r="G503" s="236"/>
      <c r="H503" s="239">
        <v>0.80000000000000004</v>
      </c>
      <c r="I503" s="240"/>
      <c r="J503" s="236"/>
      <c r="K503" s="236"/>
      <c r="L503" s="241"/>
      <c r="M503" s="242"/>
      <c r="N503" s="243"/>
      <c r="O503" s="243"/>
      <c r="P503" s="243"/>
      <c r="Q503" s="243"/>
      <c r="R503" s="243"/>
      <c r="S503" s="243"/>
      <c r="T503" s="24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5" t="s">
        <v>128</v>
      </c>
      <c r="AU503" s="245" t="s">
        <v>81</v>
      </c>
      <c r="AV503" s="14" t="s">
        <v>81</v>
      </c>
      <c r="AW503" s="14" t="s">
        <v>32</v>
      </c>
      <c r="AX503" s="14" t="s">
        <v>71</v>
      </c>
      <c r="AY503" s="245" t="s">
        <v>118</v>
      </c>
    </row>
    <row r="504" s="14" customFormat="1">
      <c r="A504" s="14"/>
      <c r="B504" s="235"/>
      <c r="C504" s="236"/>
      <c r="D504" s="220" t="s">
        <v>128</v>
      </c>
      <c r="E504" s="237" t="s">
        <v>19</v>
      </c>
      <c r="F504" s="238" t="s">
        <v>553</v>
      </c>
      <c r="G504" s="236"/>
      <c r="H504" s="239">
        <v>5.5999999999999996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128</v>
      </c>
      <c r="AU504" s="245" t="s">
        <v>81</v>
      </c>
      <c r="AV504" s="14" t="s">
        <v>81</v>
      </c>
      <c r="AW504" s="14" t="s">
        <v>32</v>
      </c>
      <c r="AX504" s="14" t="s">
        <v>71</v>
      </c>
      <c r="AY504" s="245" t="s">
        <v>118</v>
      </c>
    </row>
    <row r="505" s="14" customFormat="1">
      <c r="A505" s="14"/>
      <c r="B505" s="235"/>
      <c r="C505" s="236"/>
      <c r="D505" s="220" t="s">
        <v>128</v>
      </c>
      <c r="E505" s="237" t="s">
        <v>19</v>
      </c>
      <c r="F505" s="238" t="s">
        <v>554</v>
      </c>
      <c r="G505" s="236"/>
      <c r="H505" s="239">
        <v>2.73</v>
      </c>
      <c r="I505" s="240"/>
      <c r="J505" s="236"/>
      <c r="K505" s="236"/>
      <c r="L505" s="241"/>
      <c r="M505" s="242"/>
      <c r="N505" s="243"/>
      <c r="O505" s="243"/>
      <c r="P505" s="243"/>
      <c r="Q505" s="243"/>
      <c r="R505" s="243"/>
      <c r="S505" s="243"/>
      <c r="T505" s="24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5" t="s">
        <v>128</v>
      </c>
      <c r="AU505" s="245" t="s">
        <v>81</v>
      </c>
      <c r="AV505" s="14" t="s">
        <v>81</v>
      </c>
      <c r="AW505" s="14" t="s">
        <v>32</v>
      </c>
      <c r="AX505" s="14" t="s">
        <v>71</v>
      </c>
      <c r="AY505" s="245" t="s">
        <v>118</v>
      </c>
    </row>
    <row r="506" s="14" customFormat="1">
      <c r="A506" s="14"/>
      <c r="B506" s="235"/>
      <c r="C506" s="236"/>
      <c r="D506" s="220" t="s">
        <v>128</v>
      </c>
      <c r="E506" s="237" t="s">
        <v>19</v>
      </c>
      <c r="F506" s="238" t="s">
        <v>555</v>
      </c>
      <c r="G506" s="236"/>
      <c r="H506" s="239">
        <v>9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128</v>
      </c>
      <c r="AU506" s="245" t="s">
        <v>81</v>
      </c>
      <c r="AV506" s="14" t="s">
        <v>81</v>
      </c>
      <c r="AW506" s="14" t="s">
        <v>32</v>
      </c>
      <c r="AX506" s="14" t="s">
        <v>71</v>
      </c>
      <c r="AY506" s="245" t="s">
        <v>118</v>
      </c>
    </row>
    <row r="507" s="13" customFormat="1">
      <c r="A507" s="13"/>
      <c r="B507" s="225"/>
      <c r="C507" s="226"/>
      <c r="D507" s="220" t="s">
        <v>128</v>
      </c>
      <c r="E507" s="227" t="s">
        <v>19</v>
      </c>
      <c r="F507" s="228" t="s">
        <v>556</v>
      </c>
      <c r="G507" s="226"/>
      <c r="H507" s="227" t="s">
        <v>19</v>
      </c>
      <c r="I507" s="229"/>
      <c r="J507" s="226"/>
      <c r="K507" s="226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128</v>
      </c>
      <c r="AU507" s="234" t="s">
        <v>81</v>
      </c>
      <c r="AV507" s="13" t="s">
        <v>79</v>
      </c>
      <c r="AW507" s="13" t="s">
        <v>32</v>
      </c>
      <c r="AX507" s="13" t="s">
        <v>71</v>
      </c>
      <c r="AY507" s="234" t="s">
        <v>118</v>
      </c>
    </row>
    <row r="508" s="14" customFormat="1">
      <c r="A508" s="14"/>
      <c r="B508" s="235"/>
      <c r="C508" s="236"/>
      <c r="D508" s="220" t="s">
        <v>128</v>
      </c>
      <c r="E508" s="237" t="s">
        <v>19</v>
      </c>
      <c r="F508" s="238" t="s">
        <v>557</v>
      </c>
      <c r="G508" s="236"/>
      <c r="H508" s="239">
        <v>13.199999999999999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5" t="s">
        <v>128</v>
      </c>
      <c r="AU508" s="245" t="s">
        <v>81</v>
      </c>
      <c r="AV508" s="14" t="s">
        <v>81</v>
      </c>
      <c r="AW508" s="14" t="s">
        <v>32</v>
      </c>
      <c r="AX508" s="14" t="s">
        <v>71</v>
      </c>
      <c r="AY508" s="245" t="s">
        <v>118</v>
      </c>
    </row>
    <row r="509" s="15" customFormat="1">
      <c r="A509" s="15"/>
      <c r="B509" s="246"/>
      <c r="C509" s="247"/>
      <c r="D509" s="220" t="s">
        <v>128</v>
      </c>
      <c r="E509" s="248" t="s">
        <v>19</v>
      </c>
      <c r="F509" s="249" t="s">
        <v>131</v>
      </c>
      <c r="G509" s="247"/>
      <c r="H509" s="250">
        <v>1651.8459999999998</v>
      </c>
      <c r="I509" s="251"/>
      <c r="J509" s="247"/>
      <c r="K509" s="247"/>
      <c r="L509" s="252"/>
      <c r="M509" s="253"/>
      <c r="N509" s="254"/>
      <c r="O509" s="254"/>
      <c r="P509" s="254"/>
      <c r="Q509" s="254"/>
      <c r="R509" s="254"/>
      <c r="S509" s="254"/>
      <c r="T509" s="25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56" t="s">
        <v>128</v>
      </c>
      <c r="AU509" s="256" t="s">
        <v>81</v>
      </c>
      <c r="AV509" s="15" t="s">
        <v>124</v>
      </c>
      <c r="AW509" s="15" t="s">
        <v>32</v>
      </c>
      <c r="AX509" s="15" t="s">
        <v>79</v>
      </c>
      <c r="AY509" s="256" t="s">
        <v>118</v>
      </c>
    </row>
    <row r="510" s="2" customFormat="1" ht="76.35" customHeight="1">
      <c r="A510" s="41"/>
      <c r="B510" s="42"/>
      <c r="C510" s="207" t="s">
        <v>558</v>
      </c>
      <c r="D510" s="207" t="s">
        <v>120</v>
      </c>
      <c r="E510" s="208" t="s">
        <v>559</v>
      </c>
      <c r="F510" s="209" t="s">
        <v>560</v>
      </c>
      <c r="G510" s="210" t="s">
        <v>123</v>
      </c>
      <c r="H510" s="211">
        <v>1651.846</v>
      </c>
      <c r="I510" s="212"/>
      <c r="J510" s="213">
        <f>ROUND(I510*H510,2)</f>
        <v>0</v>
      </c>
      <c r="K510" s="209" t="s">
        <v>135</v>
      </c>
      <c r="L510" s="47"/>
      <c r="M510" s="214" t="s">
        <v>19</v>
      </c>
      <c r="N510" s="215" t="s">
        <v>42</v>
      </c>
      <c r="O510" s="87"/>
      <c r="P510" s="216">
        <f>O510*H510</f>
        <v>0</v>
      </c>
      <c r="Q510" s="216">
        <v>0.00085999999999999998</v>
      </c>
      <c r="R510" s="216">
        <f>Q510*H510</f>
        <v>1.42058756</v>
      </c>
      <c r="S510" s="216">
        <v>0</v>
      </c>
      <c r="T510" s="21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8" t="s">
        <v>124</v>
      </c>
      <c r="AT510" s="218" t="s">
        <v>120</v>
      </c>
      <c r="AU510" s="218" t="s">
        <v>81</v>
      </c>
      <c r="AY510" s="20" t="s">
        <v>118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20" t="s">
        <v>79</v>
      </c>
      <c r="BK510" s="219">
        <f>ROUND(I510*H510,2)</f>
        <v>0</v>
      </c>
      <c r="BL510" s="20" t="s">
        <v>124</v>
      </c>
      <c r="BM510" s="218" t="s">
        <v>561</v>
      </c>
    </row>
    <row r="511" s="2" customFormat="1">
      <c r="A511" s="41"/>
      <c r="B511" s="42"/>
      <c r="C511" s="43"/>
      <c r="D511" s="257" t="s">
        <v>137</v>
      </c>
      <c r="E511" s="43"/>
      <c r="F511" s="258" t="s">
        <v>562</v>
      </c>
      <c r="G511" s="43"/>
      <c r="H511" s="43"/>
      <c r="I511" s="222"/>
      <c r="J511" s="43"/>
      <c r="K511" s="43"/>
      <c r="L511" s="47"/>
      <c r="M511" s="223"/>
      <c r="N511" s="224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137</v>
      </c>
      <c r="AU511" s="20" t="s">
        <v>81</v>
      </c>
    </row>
    <row r="512" s="13" customFormat="1">
      <c r="A512" s="13"/>
      <c r="B512" s="225"/>
      <c r="C512" s="226"/>
      <c r="D512" s="220" t="s">
        <v>128</v>
      </c>
      <c r="E512" s="227" t="s">
        <v>19</v>
      </c>
      <c r="F512" s="228" t="s">
        <v>563</v>
      </c>
      <c r="G512" s="226"/>
      <c r="H512" s="227" t="s">
        <v>19</v>
      </c>
      <c r="I512" s="229"/>
      <c r="J512" s="226"/>
      <c r="K512" s="226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128</v>
      </c>
      <c r="AU512" s="234" t="s">
        <v>81</v>
      </c>
      <c r="AV512" s="13" t="s">
        <v>79</v>
      </c>
      <c r="AW512" s="13" t="s">
        <v>32</v>
      </c>
      <c r="AX512" s="13" t="s">
        <v>71</v>
      </c>
      <c r="AY512" s="234" t="s">
        <v>118</v>
      </c>
    </row>
    <row r="513" s="14" customFormat="1">
      <c r="A513" s="14"/>
      <c r="B513" s="235"/>
      <c r="C513" s="236"/>
      <c r="D513" s="220" t="s">
        <v>128</v>
      </c>
      <c r="E513" s="237" t="s">
        <v>19</v>
      </c>
      <c r="F513" s="238" t="s">
        <v>564</v>
      </c>
      <c r="G513" s="236"/>
      <c r="H513" s="239">
        <v>1651.846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128</v>
      </c>
      <c r="AU513" s="245" t="s">
        <v>81</v>
      </c>
      <c r="AV513" s="14" t="s">
        <v>81</v>
      </c>
      <c r="AW513" s="14" t="s">
        <v>32</v>
      </c>
      <c r="AX513" s="14" t="s">
        <v>71</v>
      </c>
      <c r="AY513" s="245" t="s">
        <v>118</v>
      </c>
    </row>
    <row r="514" s="15" customFormat="1">
      <c r="A514" s="15"/>
      <c r="B514" s="246"/>
      <c r="C514" s="247"/>
      <c r="D514" s="220" t="s">
        <v>128</v>
      </c>
      <c r="E514" s="248" t="s">
        <v>19</v>
      </c>
      <c r="F514" s="249" t="s">
        <v>131</v>
      </c>
      <c r="G514" s="247"/>
      <c r="H514" s="250">
        <v>1651.846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56" t="s">
        <v>128</v>
      </c>
      <c r="AU514" s="256" t="s">
        <v>81</v>
      </c>
      <c r="AV514" s="15" t="s">
        <v>124</v>
      </c>
      <c r="AW514" s="15" t="s">
        <v>32</v>
      </c>
      <c r="AX514" s="15" t="s">
        <v>79</v>
      </c>
      <c r="AY514" s="256" t="s">
        <v>118</v>
      </c>
    </row>
    <row r="515" s="2" customFormat="1" ht="78" customHeight="1">
      <c r="A515" s="41"/>
      <c r="B515" s="42"/>
      <c r="C515" s="207" t="s">
        <v>565</v>
      </c>
      <c r="D515" s="207" t="s">
        <v>120</v>
      </c>
      <c r="E515" s="208" t="s">
        <v>566</v>
      </c>
      <c r="F515" s="209" t="s">
        <v>567</v>
      </c>
      <c r="G515" s="210" t="s">
        <v>238</v>
      </c>
      <c r="H515" s="211">
        <v>67.899000000000001</v>
      </c>
      <c r="I515" s="212"/>
      <c r="J515" s="213">
        <f>ROUND(I515*H515,2)</f>
        <v>0</v>
      </c>
      <c r="K515" s="209" t="s">
        <v>135</v>
      </c>
      <c r="L515" s="47"/>
      <c r="M515" s="214" t="s">
        <v>19</v>
      </c>
      <c r="N515" s="215" t="s">
        <v>42</v>
      </c>
      <c r="O515" s="87"/>
      <c r="P515" s="216">
        <f>O515*H515</f>
        <v>0</v>
      </c>
      <c r="Q515" s="216">
        <v>1.0556000000000001</v>
      </c>
      <c r="R515" s="216">
        <f>Q515*H515</f>
        <v>71.674184400000001</v>
      </c>
      <c r="S515" s="216">
        <v>0</v>
      </c>
      <c r="T515" s="21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18" t="s">
        <v>124</v>
      </c>
      <c r="AT515" s="218" t="s">
        <v>120</v>
      </c>
      <c r="AU515" s="218" t="s">
        <v>81</v>
      </c>
      <c r="AY515" s="20" t="s">
        <v>118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20" t="s">
        <v>79</v>
      </c>
      <c r="BK515" s="219">
        <f>ROUND(I515*H515,2)</f>
        <v>0</v>
      </c>
      <c r="BL515" s="20" t="s">
        <v>124</v>
      </c>
      <c r="BM515" s="218" t="s">
        <v>568</v>
      </c>
    </row>
    <row r="516" s="2" customFormat="1">
      <c r="A516" s="41"/>
      <c r="B516" s="42"/>
      <c r="C516" s="43"/>
      <c r="D516" s="257" t="s">
        <v>137</v>
      </c>
      <c r="E516" s="43"/>
      <c r="F516" s="258" t="s">
        <v>569</v>
      </c>
      <c r="G516" s="43"/>
      <c r="H516" s="43"/>
      <c r="I516" s="222"/>
      <c r="J516" s="43"/>
      <c r="K516" s="43"/>
      <c r="L516" s="47"/>
      <c r="M516" s="223"/>
      <c r="N516" s="224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137</v>
      </c>
      <c r="AU516" s="20" t="s">
        <v>81</v>
      </c>
    </row>
    <row r="517" s="13" customFormat="1">
      <c r="A517" s="13"/>
      <c r="B517" s="225"/>
      <c r="C517" s="226"/>
      <c r="D517" s="220" t="s">
        <v>128</v>
      </c>
      <c r="E517" s="227" t="s">
        <v>19</v>
      </c>
      <c r="F517" s="228" t="s">
        <v>570</v>
      </c>
      <c r="G517" s="226"/>
      <c r="H517" s="227" t="s">
        <v>19</v>
      </c>
      <c r="I517" s="229"/>
      <c r="J517" s="226"/>
      <c r="K517" s="226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128</v>
      </c>
      <c r="AU517" s="234" t="s">
        <v>81</v>
      </c>
      <c r="AV517" s="13" t="s">
        <v>79</v>
      </c>
      <c r="AW517" s="13" t="s">
        <v>32</v>
      </c>
      <c r="AX517" s="13" t="s">
        <v>71</v>
      </c>
      <c r="AY517" s="234" t="s">
        <v>118</v>
      </c>
    </row>
    <row r="518" s="13" customFormat="1">
      <c r="A518" s="13"/>
      <c r="B518" s="225"/>
      <c r="C518" s="226"/>
      <c r="D518" s="220" t="s">
        <v>128</v>
      </c>
      <c r="E518" s="227" t="s">
        <v>19</v>
      </c>
      <c r="F518" s="228" t="s">
        <v>571</v>
      </c>
      <c r="G518" s="226"/>
      <c r="H518" s="227" t="s">
        <v>19</v>
      </c>
      <c r="I518" s="229"/>
      <c r="J518" s="226"/>
      <c r="K518" s="226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128</v>
      </c>
      <c r="AU518" s="234" t="s">
        <v>81</v>
      </c>
      <c r="AV518" s="13" t="s">
        <v>79</v>
      </c>
      <c r="AW518" s="13" t="s">
        <v>32</v>
      </c>
      <c r="AX518" s="13" t="s">
        <v>71</v>
      </c>
      <c r="AY518" s="234" t="s">
        <v>118</v>
      </c>
    </row>
    <row r="519" s="13" customFormat="1">
      <c r="A519" s="13"/>
      <c r="B519" s="225"/>
      <c r="C519" s="226"/>
      <c r="D519" s="220" t="s">
        <v>128</v>
      </c>
      <c r="E519" s="227" t="s">
        <v>19</v>
      </c>
      <c r="F519" s="228" t="s">
        <v>572</v>
      </c>
      <c r="G519" s="226"/>
      <c r="H519" s="227" t="s">
        <v>19</v>
      </c>
      <c r="I519" s="229"/>
      <c r="J519" s="226"/>
      <c r="K519" s="226"/>
      <c r="L519" s="230"/>
      <c r="M519" s="231"/>
      <c r="N519" s="232"/>
      <c r="O519" s="232"/>
      <c r="P519" s="232"/>
      <c r="Q519" s="232"/>
      <c r="R519" s="232"/>
      <c r="S519" s="232"/>
      <c r="T519" s="23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4" t="s">
        <v>128</v>
      </c>
      <c r="AU519" s="234" t="s">
        <v>81</v>
      </c>
      <c r="AV519" s="13" t="s">
        <v>79</v>
      </c>
      <c r="AW519" s="13" t="s">
        <v>32</v>
      </c>
      <c r="AX519" s="13" t="s">
        <v>71</v>
      </c>
      <c r="AY519" s="234" t="s">
        <v>118</v>
      </c>
    </row>
    <row r="520" s="14" customFormat="1">
      <c r="A520" s="14"/>
      <c r="B520" s="235"/>
      <c r="C520" s="236"/>
      <c r="D520" s="220" t="s">
        <v>128</v>
      </c>
      <c r="E520" s="237" t="s">
        <v>19</v>
      </c>
      <c r="F520" s="238" t="s">
        <v>573</v>
      </c>
      <c r="G520" s="236"/>
      <c r="H520" s="239">
        <v>66.599000000000004</v>
      </c>
      <c r="I520" s="240"/>
      <c r="J520" s="236"/>
      <c r="K520" s="236"/>
      <c r="L520" s="241"/>
      <c r="M520" s="242"/>
      <c r="N520" s="243"/>
      <c r="O520" s="243"/>
      <c r="P520" s="243"/>
      <c r="Q520" s="243"/>
      <c r="R520" s="243"/>
      <c r="S520" s="243"/>
      <c r="T520" s="24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5" t="s">
        <v>128</v>
      </c>
      <c r="AU520" s="245" t="s">
        <v>81</v>
      </c>
      <c r="AV520" s="14" t="s">
        <v>81</v>
      </c>
      <c r="AW520" s="14" t="s">
        <v>32</v>
      </c>
      <c r="AX520" s="14" t="s">
        <v>71</v>
      </c>
      <c r="AY520" s="245" t="s">
        <v>118</v>
      </c>
    </row>
    <row r="521" s="13" customFormat="1">
      <c r="A521" s="13"/>
      <c r="B521" s="225"/>
      <c r="C521" s="226"/>
      <c r="D521" s="220" t="s">
        <v>128</v>
      </c>
      <c r="E521" s="227" t="s">
        <v>19</v>
      </c>
      <c r="F521" s="228" t="s">
        <v>574</v>
      </c>
      <c r="G521" s="226"/>
      <c r="H521" s="227" t="s">
        <v>19</v>
      </c>
      <c r="I521" s="229"/>
      <c r="J521" s="226"/>
      <c r="K521" s="226"/>
      <c r="L521" s="230"/>
      <c r="M521" s="231"/>
      <c r="N521" s="232"/>
      <c r="O521" s="232"/>
      <c r="P521" s="232"/>
      <c r="Q521" s="232"/>
      <c r="R521" s="232"/>
      <c r="S521" s="232"/>
      <c r="T521" s="23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4" t="s">
        <v>128</v>
      </c>
      <c r="AU521" s="234" t="s">
        <v>81</v>
      </c>
      <c r="AV521" s="13" t="s">
        <v>79</v>
      </c>
      <c r="AW521" s="13" t="s">
        <v>32</v>
      </c>
      <c r="AX521" s="13" t="s">
        <v>71</v>
      </c>
      <c r="AY521" s="234" t="s">
        <v>118</v>
      </c>
    </row>
    <row r="522" s="14" customFormat="1">
      <c r="A522" s="14"/>
      <c r="B522" s="235"/>
      <c r="C522" s="236"/>
      <c r="D522" s="220" t="s">
        <v>128</v>
      </c>
      <c r="E522" s="237" t="s">
        <v>19</v>
      </c>
      <c r="F522" s="238" t="s">
        <v>575</v>
      </c>
      <c r="G522" s="236"/>
      <c r="H522" s="239">
        <v>0.96299999999999997</v>
      </c>
      <c r="I522" s="240"/>
      <c r="J522" s="236"/>
      <c r="K522" s="236"/>
      <c r="L522" s="241"/>
      <c r="M522" s="242"/>
      <c r="N522" s="243"/>
      <c r="O522" s="243"/>
      <c r="P522" s="243"/>
      <c r="Q522" s="243"/>
      <c r="R522" s="243"/>
      <c r="S522" s="243"/>
      <c r="T522" s="24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5" t="s">
        <v>128</v>
      </c>
      <c r="AU522" s="245" t="s">
        <v>81</v>
      </c>
      <c r="AV522" s="14" t="s">
        <v>81</v>
      </c>
      <c r="AW522" s="14" t="s">
        <v>32</v>
      </c>
      <c r="AX522" s="14" t="s">
        <v>71</v>
      </c>
      <c r="AY522" s="245" t="s">
        <v>118</v>
      </c>
    </row>
    <row r="523" s="13" customFormat="1">
      <c r="A523" s="13"/>
      <c r="B523" s="225"/>
      <c r="C523" s="226"/>
      <c r="D523" s="220" t="s">
        <v>128</v>
      </c>
      <c r="E523" s="227" t="s">
        <v>19</v>
      </c>
      <c r="F523" s="228" t="s">
        <v>576</v>
      </c>
      <c r="G523" s="226"/>
      <c r="H523" s="227" t="s">
        <v>19</v>
      </c>
      <c r="I523" s="229"/>
      <c r="J523" s="226"/>
      <c r="K523" s="226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128</v>
      </c>
      <c r="AU523" s="234" t="s">
        <v>81</v>
      </c>
      <c r="AV523" s="13" t="s">
        <v>79</v>
      </c>
      <c r="AW523" s="13" t="s">
        <v>32</v>
      </c>
      <c r="AX523" s="13" t="s">
        <v>71</v>
      </c>
      <c r="AY523" s="234" t="s">
        <v>118</v>
      </c>
    </row>
    <row r="524" s="14" customFormat="1">
      <c r="A524" s="14"/>
      <c r="B524" s="235"/>
      <c r="C524" s="236"/>
      <c r="D524" s="220" t="s">
        <v>128</v>
      </c>
      <c r="E524" s="237" t="s">
        <v>19</v>
      </c>
      <c r="F524" s="238" t="s">
        <v>577</v>
      </c>
      <c r="G524" s="236"/>
      <c r="H524" s="239">
        <v>0.33700000000000002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5" t="s">
        <v>128</v>
      </c>
      <c r="AU524" s="245" t="s">
        <v>81</v>
      </c>
      <c r="AV524" s="14" t="s">
        <v>81</v>
      </c>
      <c r="AW524" s="14" t="s">
        <v>32</v>
      </c>
      <c r="AX524" s="14" t="s">
        <v>71</v>
      </c>
      <c r="AY524" s="245" t="s">
        <v>118</v>
      </c>
    </row>
    <row r="525" s="15" customFormat="1">
      <c r="A525" s="15"/>
      <c r="B525" s="246"/>
      <c r="C525" s="247"/>
      <c r="D525" s="220" t="s">
        <v>128</v>
      </c>
      <c r="E525" s="248" t="s">
        <v>19</v>
      </c>
      <c r="F525" s="249" t="s">
        <v>131</v>
      </c>
      <c r="G525" s="247"/>
      <c r="H525" s="250">
        <v>67.899000000000001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6" t="s">
        <v>128</v>
      </c>
      <c r="AU525" s="256" t="s">
        <v>81</v>
      </c>
      <c r="AV525" s="15" t="s">
        <v>124</v>
      </c>
      <c r="AW525" s="15" t="s">
        <v>32</v>
      </c>
      <c r="AX525" s="15" t="s">
        <v>79</v>
      </c>
      <c r="AY525" s="256" t="s">
        <v>118</v>
      </c>
    </row>
    <row r="526" s="12" customFormat="1" ht="22.8" customHeight="1">
      <c r="A526" s="12"/>
      <c r="B526" s="191"/>
      <c r="C526" s="192"/>
      <c r="D526" s="193" t="s">
        <v>70</v>
      </c>
      <c r="E526" s="205" t="s">
        <v>124</v>
      </c>
      <c r="F526" s="205" t="s">
        <v>578</v>
      </c>
      <c r="G526" s="192"/>
      <c r="H526" s="192"/>
      <c r="I526" s="195"/>
      <c r="J526" s="206">
        <f>BK526</f>
        <v>0</v>
      </c>
      <c r="K526" s="192"/>
      <c r="L526" s="197"/>
      <c r="M526" s="198"/>
      <c r="N526" s="199"/>
      <c r="O526" s="199"/>
      <c r="P526" s="200">
        <f>SUM(P527:P613)</f>
        <v>0</v>
      </c>
      <c r="Q526" s="199"/>
      <c r="R526" s="200">
        <f>SUM(R527:R613)</f>
        <v>797.38618185999997</v>
      </c>
      <c r="S526" s="199"/>
      <c r="T526" s="201">
        <f>SUM(T527:T613)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02" t="s">
        <v>79</v>
      </c>
      <c r="AT526" s="203" t="s">
        <v>70</v>
      </c>
      <c r="AU526" s="203" t="s">
        <v>79</v>
      </c>
      <c r="AY526" s="202" t="s">
        <v>118</v>
      </c>
      <c r="BK526" s="204">
        <f>SUM(BK527:BK613)</f>
        <v>0</v>
      </c>
    </row>
    <row r="527" s="2" customFormat="1" ht="33" customHeight="1">
      <c r="A527" s="41"/>
      <c r="B527" s="42"/>
      <c r="C527" s="207" t="s">
        <v>579</v>
      </c>
      <c r="D527" s="207" t="s">
        <v>120</v>
      </c>
      <c r="E527" s="208" t="s">
        <v>580</v>
      </c>
      <c r="F527" s="209" t="s">
        <v>581</v>
      </c>
      <c r="G527" s="210" t="s">
        <v>123</v>
      </c>
      <c r="H527" s="211">
        <v>440</v>
      </c>
      <c r="I527" s="212"/>
      <c r="J527" s="213">
        <f>ROUND(I527*H527,2)</f>
        <v>0</v>
      </c>
      <c r="K527" s="209" t="s">
        <v>135</v>
      </c>
      <c r="L527" s="47"/>
      <c r="M527" s="214" t="s">
        <v>19</v>
      </c>
      <c r="N527" s="215" t="s">
        <v>42</v>
      </c>
      <c r="O527" s="87"/>
      <c r="P527" s="216">
        <f>O527*H527</f>
        <v>0</v>
      </c>
      <c r="Q527" s="216">
        <v>0</v>
      </c>
      <c r="R527" s="216">
        <f>Q527*H527</f>
        <v>0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124</v>
      </c>
      <c r="AT527" s="218" t="s">
        <v>120</v>
      </c>
      <c r="AU527" s="218" t="s">
        <v>81</v>
      </c>
      <c r="AY527" s="20" t="s">
        <v>118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79</v>
      </c>
      <c r="BK527" s="219">
        <f>ROUND(I527*H527,2)</f>
        <v>0</v>
      </c>
      <c r="BL527" s="20" t="s">
        <v>124</v>
      </c>
      <c r="BM527" s="218" t="s">
        <v>582</v>
      </c>
    </row>
    <row r="528" s="2" customFormat="1">
      <c r="A528" s="41"/>
      <c r="B528" s="42"/>
      <c r="C528" s="43"/>
      <c r="D528" s="257" t="s">
        <v>137</v>
      </c>
      <c r="E528" s="43"/>
      <c r="F528" s="258" t="s">
        <v>583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137</v>
      </c>
      <c r="AU528" s="20" t="s">
        <v>81</v>
      </c>
    </row>
    <row r="529" s="13" customFormat="1">
      <c r="A529" s="13"/>
      <c r="B529" s="225"/>
      <c r="C529" s="226"/>
      <c r="D529" s="220" t="s">
        <v>128</v>
      </c>
      <c r="E529" s="227" t="s">
        <v>19</v>
      </c>
      <c r="F529" s="228" t="s">
        <v>129</v>
      </c>
      <c r="G529" s="226"/>
      <c r="H529" s="227" t="s">
        <v>19</v>
      </c>
      <c r="I529" s="229"/>
      <c r="J529" s="226"/>
      <c r="K529" s="226"/>
      <c r="L529" s="230"/>
      <c r="M529" s="231"/>
      <c r="N529" s="232"/>
      <c r="O529" s="232"/>
      <c r="P529" s="232"/>
      <c r="Q529" s="232"/>
      <c r="R529" s="232"/>
      <c r="S529" s="232"/>
      <c r="T529" s="23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4" t="s">
        <v>128</v>
      </c>
      <c r="AU529" s="234" t="s">
        <v>81</v>
      </c>
      <c r="AV529" s="13" t="s">
        <v>79</v>
      </c>
      <c r="AW529" s="13" t="s">
        <v>32</v>
      </c>
      <c r="AX529" s="13" t="s">
        <v>71</v>
      </c>
      <c r="AY529" s="234" t="s">
        <v>118</v>
      </c>
    </row>
    <row r="530" s="14" customFormat="1">
      <c r="A530" s="14"/>
      <c r="B530" s="235"/>
      <c r="C530" s="236"/>
      <c r="D530" s="220" t="s">
        <v>128</v>
      </c>
      <c r="E530" s="237" t="s">
        <v>19</v>
      </c>
      <c r="F530" s="238" t="s">
        <v>584</v>
      </c>
      <c r="G530" s="236"/>
      <c r="H530" s="239">
        <v>440</v>
      </c>
      <c r="I530" s="240"/>
      <c r="J530" s="236"/>
      <c r="K530" s="236"/>
      <c r="L530" s="241"/>
      <c r="M530" s="242"/>
      <c r="N530" s="243"/>
      <c r="O530" s="243"/>
      <c r="P530" s="243"/>
      <c r="Q530" s="243"/>
      <c r="R530" s="243"/>
      <c r="S530" s="243"/>
      <c r="T530" s="24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5" t="s">
        <v>128</v>
      </c>
      <c r="AU530" s="245" t="s">
        <v>81</v>
      </c>
      <c r="AV530" s="14" t="s">
        <v>81</v>
      </c>
      <c r="AW530" s="14" t="s">
        <v>32</v>
      </c>
      <c r="AX530" s="14" t="s">
        <v>71</v>
      </c>
      <c r="AY530" s="245" t="s">
        <v>118</v>
      </c>
    </row>
    <row r="531" s="15" customFormat="1">
      <c r="A531" s="15"/>
      <c r="B531" s="246"/>
      <c r="C531" s="247"/>
      <c r="D531" s="220" t="s">
        <v>128</v>
      </c>
      <c r="E531" s="248" t="s">
        <v>19</v>
      </c>
      <c r="F531" s="249" t="s">
        <v>131</v>
      </c>
      <c r="G531" s="247"/>
      <c r="H531" s="250">
        <v>440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6" t="s">
        <v>128</v>
      </c>
      <c r="AU531" s="256" t="s">
        <v>81</v>
      </c>
      <c r="AV531" s="15" t="s">
        <v>124</v>
      </c>
      <c r="AW531" s="15" t="s">
        <v>32</v>
      </c>
      <c r="AX531" s="15" t="s">
        <v>79</v>
      </c>
      <c r="AY531" s="256" t="s">
        <v>118</v>
      </c>
    </row>
    <row r="532" s="2" customFormat="1" ht="49.05" customHeight="1">
      <c r="A532" s="41"/>
      <c r="B532" s="42"/>
      <c r="C532" s="207" t="s">
        <v>585</v>
      </c>
      <c r="D532" s="207" t="s">
        <v>120</v>
      </c>
      <c r="E532" s="208" t="s">
        <v>586</v>
      </c>
      <c r="F532" s="209" t="s">
        <v>587</v>
      </c>
      <c r="G532" s="210" t="s">
        <v>134</v>
      </c>
      <c r="H532" s="211">
        <v>4.1379999999999999</v>
      </c>
      <c r="I532" s="212"/>
      <c r="J532" s="213">
        <f>ROUND(I532*H532,2)</f>
        <v>0</v>
      </c>
      <c r="K532" s="209" t="s">
        <v>135</v>
      </c>
      <c r="L532" s="47"/>
      <c r="M532" s="214" t="s">
        <v>19</v>
      </c>
      <c r="N532" s="215" t="s">
        <v>42</v>
      </c>
      <c r="O532" s="87"/>
      <c r="P532" s="216">
        <f>O532*H532</f>
        <v>0</v>
      </c>
      <c r="Q532" s="216">
        <v>0</v>
      </c>
      <c r="R532" s="216">
        <f>Q532*H532</f>
        <v>0</v>
      </c>
      <c r="S532" s="216">
        <v>0</v>
      </c>
      <c r="T532" s="21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8" t="s">
        <v>124</v>
      </c>
      <c r="AT532" s="218" t="s">
        <v>120</v>
      </c>
      <c r="AU532" s="218" t="s">
        <v>81</v>
      </c>
      <c r="AY532" s="20" t="s">
        <v>118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20" t="s">
        <v>79</v>
      </c>
      <c r="BK532" s="219">
        <f>ROUND(I532*H532,2)</f>
        <v>0</v>
      </c>
      <c r="BL532" s="20" t="s">
        <v>124</v>
      </c>
      <c r="BM532" s="218" t="s">
        <v>588</v>
      </c>
    </row>
    <row r="533" s="2" customFormat="1">
      <c r="A533" s="41"/>
      <c r="B533" s="42"/>
      <c r="C533" s="43"/>
      <c r="D533" s="257" t="s">
        <v>137</v>
      </c>
      <c r="E533" s="43"/>
      <c r="F533" s="258" t="s">
        <v>589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137</v>
      </c>
      <c r="AU533" s="20" t="s">
        <v>81</v>
      </c>
    </row>
    <row r="534" s="13" customFormat="1">
      <c r="A534" s="13"/>
      <c r="B534" s="225"/>
      <c r="C534" s="226"/>
      <c r="D534" s="220" t="s">
        <v>128</v>
      </c>
      <c r="E534" s="227" t="s">
        <v>19</v>
      </c>
      <c r="F534" s="228" t="s">
        <v>129</v>
      </c>
      <c r="G534" s="226"/>
      <c r="H534" s="227" t="s">
        <v>19</v>
      </c>
      <c r="I534" s="229"/>
      <c r="J534" s="226"/>
      <c r="K534" s="226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128</v>
      </c>
      <c r="AU534" s="234" t="s">
        <v>81</v>
      </c>
      <c r="AV534" s="13" t="s">
        <v>79</v>
      </c>
      <c r="AW534" s="13" t="s">
        <v>32</v>
      </c>
      <c r="AX534" s="13" t="s">
        <v>71</v>
      </c>
      <c r="AY534" s="234" t="s">
        <v>118</v>
      </c>
    </row>
    <row r="535" s="13" customFormat="1">
      <c r="A535" s="13"/>
      <c r="B535" s="225"/>
      <c r="C535" s="226"/>
      <c r="D535" s="220" t="s">
        <v>128</v>
      </c>
      <c r="E535" s="227" t="s">
        <v>19</v>
      </c>
      <c r="F535" s="228" t="s">
        <v>348</v>
      </c>
      <c r="G535" s="226"/>
      <c r="H535" s="227" t="s">
        <v>19</v>
      </c>
      <c r="I535" s="229"/>
      <c r="J535" s="226"/>
      <c r="K535" s="226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128</v>
      </c>
      <c r="AU535" s="234" t="s">
        <v>81</v>
      </c>
      <c r="AV535" s="13" t="s">
        <v>79</v>
      </c>
      <c r="AW535" s="13" t="s">
        <v>32</v>
      </c>
      <c r="AX535" s="13" t="s">
        <v>71</v>
      </c>
      <c r="AY535" s="234" t="s">
        <v>118</v>
      </c>
    </row>
    <row r="536" s="14" customFormat="1">
      <c r="A536" s="14"/>
      <c r="B536" s="235"/>
      <c r="C536" s="236"/>
      <c r="D536" s="220" t="s">
        <v>128</v>
      </c>
      <c r="E536" s="237" t="s">
        <v>19</v>
      </c>
      <c r="F536" s="238" t="s">
        <v>590</v>
      </c>
      <c r="G536" s="236"/>
      <c r="H536" s="239">
        <v>0.29999999999999999</v>
      </c>
      <c r="I536" s="240"/>
      <c r="J536" s="236"/>
      <c r="K536" s="236"/>
      <c r="L536" s="241"/>
      <c r="M536" s="242"/>
      <c r="N536" s="243"/>
      <c r="O536" s="243"/>
      <c r="P536" s="243"/>
      <c r="Q536" s="243"/>
      <c r="R536" s="243"/>
      <c r="S536" s="243"/>
      <c r="T536" s="24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5" t="s">
        <v>128</v>
      </c>
      <c r="AU536" s="245" t="s">
        <v>81</v>
      </c>
      <c r="AV536" s="14" t="s">
        <v>81</v>
      </c>
      <c r="AW536" s="14" t="s">
        <v>32</v>
      </c>
      <c r="AX536" s="14" t="s">
        <v>71</v>
      </c>
      <c r="AY536" s="245" t="s">
        <v>118</v>
      </c>
    </row>
    <row r="537" s="14" customFormat="1">
      <c r="A537" s="14"/>
      <c r="B537" s="235"/>
      <c r="C537" s="236"/>
      <c r="D537" s="220" t="s">
        <v>128</v>
      </c>
      <c r="E537" s="237" t="s">
        <v>19</v>
      </c>
      <c r="F537" s="238" t="s">
        <v>591</v>
      </c>
      <c r="G537" s="236"/>
      <c r="H537" s="239">
        <v>0.20000000000000001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128</v>
      </c>
      <c r="AU537" s="245" t="s">
        <v>81</v>
      </c>
      <c r="AV537" s="14" t="s">
        <v>81</v>
      </c>
      <c r="AW537" s="14" t="s">
        <v>32</v>
      </c>
      <c r="AX537" s="14" t="s">
        <v>71</v>
      </c>
      <c r="AY537" s="245" t="s">
        <v>118</v>
      </c>
    </row>
    <row r="538" s="14" customFormat="1">
      <c r="A538" s="14"/>
      <c r="B538" s="235"/>
      <c r="C538" s="236"/>
      <c r="D538" s="220" t="s">
        <v>128</v>
      </c>
      <c r="E538" s="237" t="s">
        <v>19</v>
      </c>
      <c r="F538" s="238" t="s">
        <v>592</v>
      </c>
      <c r="G538" s="236"/>
      <c r="H538" s="239">
        <v>2.238</v>
      </c>
      <c r="I538" s="240"/>
      <c r="J538" s="236"/>
      <c r="K538" s="236"/>
      <c r="L538" s="241"/>
      <c r="M538" s="242"/>
      <c r="N538" s="243"/>
      <c r="O538" s="243"/>
      <c r="P538" s="243"/>
      <c r="Q538" s="243"/>
      <c r="R538" s="243"/>
      <c r="S538" s="243"/>
      <c r="T538" s="24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5" t="s">
        <v>128</v>
      </c>
      <c r="AU538" s="245" t="s">
        <v>81</v>
      </c>
      <c r="AV538" s="14" t="s">
        <v>81</v>
      </c>
      <c r="AW538" s="14" t="s">
        <v>32</v>
      </c>
      <c r="AX538" s="14" t="s">
        <v>71</v>
      </c>
      <c r="AY538" s="245" t="s">
        <v>118</v>
      </c>
    </row>
    <row r="539" s="14" customFormat="1">
      <c r="A539" s="14"/>
      <c r="B539" s="235"/>
      <c r="C539" s="236"/>
      <c r="D539" s="220" t="s">
        <v>128</v>
      </c>
      <c r="E539" s="237" t="s">
        <v>19</v>
      </c>
      <c r="F539" s="238" t="s">
        <v>593</v>
      </c>
      <c r="G539" s="236"/>
      <c r="H539" s="239">
        <v>0.34999999999999998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128</v>
      </c>
      <c r="AU539" s="245" t="s">
        <v>81</v>
      </c>
      <c r="AV539" s="14" t="s">
        <v>81</v>
      </c>
      <c r="AW539" s="14" t="s">
        <v>32</v>
      </c>
      <c r="AX539" s="14" t="s">
        <v>71</v>
      </c>
      <c r="AY539" s="245" t="s">
        <v>118</v>
      </c>
    </row>
    <row r="540" s="14" customFormat="1">
      <c r="A540" s="14"/>
      <c r="B540" s="235"/>
      <c r="C540" s="236"/>
      <c r="D540" s="220" t="s">
        <v>128</v>
      </c>
      <c r="E540" s="237" t="s">
        <v>19</v>
      </c>
      <c r="F540" s="238" t="s">
        <v>594</v>
      </c>
      <c r="G540" s="236"/>
      <c r="H540" s="239">
        <v>1.05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128</v>
      </c>
      <c r="AU540" s="245" t="s">
        <v>81</v>
      </c>
      <c r="AV540" s="14" t="s">
        <v>81</v>
      </c>
      <c r="AW540" s="14" t="s">
        <v>32</v>
      </c>
      <c r="AX540" s="14" t="s">
        <v>71</v>
      </c>
      <c r="AY540" s="245" t="s">
        <v>118</v>
      </c>
    </row>
    <row r="541" s="15" customFormat="1">
      <c r="A541" s="15"/>
      <c r="B541" s="246"/>
      <c r="C541" s="247"/>
      <c r="D541" s="220" t="s">
        <v>128</v>
      </c>
      <c r="E541" s="248" t="s">
        <v>19</v>
      </c>
      <c r="F541" s="249" t="s">
        <v>131</v>
      </c>
      <c r="G541" s="247"/>
      <c r="H541" s="250">
        <v>4.1379999999999999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6" t="s">
        <v>128</v>
      </c>
      <c r="AU541" s="256" t="s">
        <v>81</v>
      </c>
      <c r="AV541" s="15" t="s">
        <v>124</v>
      </c>
      <c r="AW541" s="15" t="s">
        <v>32</v>
      </c>
      <c r="AX541" s="15" t="s">
        <v>79</v>
      </c>
      <c r="AY541" s="256" t="s">
        <v>118</v>
      </c>
    </row>
    <row r="542" s="2" customFormat="1" ht="49.05" customHeight="1">
      <c r="A542" s="41"/>
      <c r="B542" s="42"/>
      <c r="C542" s="207" t="s">
        <v>595</v>
      </c>
      <c r="D542" s="207" t="s">
        <v>120</v>
      </c>
      <c r="E542" s="208" t="s">
        <v>596</v>
      </c>
      <c r="F542" s="209" t="s">
        <v>597</v>
      </c>
      <c r="G542" s="210" t="s">
        <v>134</v>
      </c>
      <c r="H542" s="211">
        <v>1.6799999999999999</v>
      </c>
      <c r="I542" s="212"/>
      <c r="J542" s="213">
        <f>ROUND(I542*H542,2)</f>
        <v>0</v>
      </c>
      <c r="K542" s="209" t="s">
        <v>135</v>
      </c>
      <c r="L542" s="47"/>
      <c r="M542" s="214" t="s">
        <v>19</v>
      </c>
      <c r="N542" s="215" t="s">
        <v>42</v>
      </c>
      <c r="O542" s="87"/>
      <c r="P542" s="216">
        <f>O542*H542</f>
        <v>0</v>
      </c>
      <c r="Q542" s="216">
        <v>0</v>
      </c>
      <c r="R542" s="216">
        <f>Q542*H542</f>
        <v>0</v>
      </c>
      <c r="S542" s="216">
        <v>0</v>
      </c>
      <c r="T542" s="217">
        <f>S542*H542</f>
        <v>0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8" t="s">
        <v>124</v>
      </c>
      <c r="AT542" s="218" t="s">
        <v>120</v>
      </c>
      <c r="AU542" s="218" t="s">
        <v>81</v>
      </c>
      <c r="AY542" s="20" t="s">
        <v>118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20" t="s">
        <v>79</v>
      </c>
      <c r="BK542" s="219">
        <f>ROUND(I542*H542,2)</f>
        <v>0</v>
      </c>
      <c r="BL542" s="20" t="s">
        <v>124</v>
      </c>
      <c r="BM542" s="218" t="s">
        <v>598</v>
      </c>
    </row>
    <row r="543" s="2" customFormat="1">
      <c r="A543" s="41"/>
      <c r="B543" s="42"/>
      <c r="C543" s="43"/>
      <c r="D543" s="257" t="s">
        <v>137</v>
      </c>
      <c r="E543" s="43"/>
      <c r="F543" s="258" t="s">
        <v>599</v>
      </c>
      <c r="G543" s="43"/>
      <c r="H543" s="43"/>
      <c r="I543" s="222"/>
      <c r="J543" s="43"/>
      <c r="K543" s="43"/>
      <c r="L543" s="47"/>
      <c r="M543" s="223"/>
      <c r="N543" s="224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20" t="s">
        <v>137</v>
      </c>
      <c r="AU543" s="20" t="s">
        <v>81</v>
      </c>
    </row>
    <row r="544" s="13" customFormat="1">
      <c r="A544" s="13"/>
      <c r="B544" s="225"/>
      <c r="C544" s="226"/>
      <c r="D544" s="220" t="s">
        <v>128</v>
      </c>
      <c r="E544" s="227" t="s">
        <v>19</v>
      </c>
      <c r="F544" s="228" t="s">
        <v>129</v>
      </c>
      <c r="G544" s="226"/>
      <c r="H544" s="227" t="s">
        <v>19</v>
      </c>
      <c r="I544" s="229"/>
      <c r="J544" s="226"/>
      <c r="K544" s="226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128</v>
      </c>
      <c r="AU544" s="234" t="s">
        <v>81</v>
      </c>
      <c r="AV544" s="13" t="s">
        <v>79</v>
      </c>
      <c r="AW544" s="13" t="s">
        <v>32</v>
      </c>
      <c r="AX544" s="13" t="s">
        <v>71</v>
      </c>
      <c r="AY544" s="234" t="s">
        <v>118</v>
      </c>
    </row>
    <row r="545" s="13" customFormat="1">
      <c r="A545" s="13"/>
      <c r="B545" s="225"/>
      <c r="C545" s="226"/>
      <c r="D545" s="220" t="s">
        <v>128</v>
      </c>
      <c r="E545" s="227" t="s">
        <v>19</v>
      </c>
      <c r="F545" s="228" t="s">
        <v>600</v>
      </c>
      <c r="G545" s="226"/>
      <c r="H545" s="227" t="s">
        <v>19</v>
      </c>
      <c r="I545" s="229"/>
      <c r="J545" s="226"/>
      <c r="K545" s="226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128</v>
      </c>
      <c r="AU545" s="234" t="s">
        <v>81</v>
      </c>
      <c r="AV545" s="13" t="s">
        <v>79</v>
      </c>
      <c r="AW545" s="13" t="s">
        <v>32</v>
      </c>
      <c r="AX545" s="13" t="s">
        <v>71</v>
      </c>
      <c r="AY545" s="234" t="s">
        <v>118</v>
      </c>
    </row>
    <row r="546" s="14" customFormat="1">
      <c r="A546" s="14"/>
      <c r="B546" s="235"/>
      <c r="C546" s="236"/>
      <c r="D546" s="220" t="s">
        <v>128</v>
      </c>
      <c r="E546" s="237" t="s">
        <v>19</v>
      </c>
      <c r="F546" s="238" t="s">
        <v>601</v>
      </c>
      <c r="G546" s="236"/>
      <c r="H546" s="239">
        <v>1.6799999999999999</v>
      </c>
      <c r="I546" s="240"/>
      <c r="J546" s="236"/>
      <c r="K546" s="236"/>
      <c r="L546" s="241"/>
      <c r="M546" s="242"/>
      <c r="N546" s="243"/>
      <c r="O546" s="243"/>
      <c r="P546" s="243"/>
      <c r="Q546" s="243"/>
      <c r="R546" s="243"/>
      <c r="S546" s="243"/>
      <c r="T546" s="24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5" t="s">
        <v>128</v>
      </c>
      <c r="AU546" s="245" t="s">
        <v>81</v>
      </c>
      <c r="AV546" s="14" t="s">
        <v>81</v>
      </c>
      <c r="AW546" s="14" t="s">
        <v>32</v>
      </c>
      <c r="AX546" s="14" t="s">
        <v>71</v>
      </c>
      <c r="AY546" s="245" t="s">
        <v>118</v>
      </c>
    </row>
    <row r="547" s="15" customFormat="1">
      <c r="A547" s="15"/>
      <c r="B547" s="246"/>
      <c r="C547" s="247"/>
      <c r="D547" s="220" t="s">
        <v>128</v>
      </c>
      <c r="E547" s="248" t="s">
        <v>19</v>
      </c>
      <c r="F547" s="249" t="s">
        <v>131</v>
      </c>
      <c r="G547" s="247"/>
      <c r="H547" s="250">
        <v>1.6799999999999999</v>
      </c>
      <c r="I547" s="251"/>
      <c r="J547" s="247"/>
      <c r="K547" s="247"/>
      <c r="L547" s="252"/>
      <c r="M547" s="253"/>
      <c r="N547" s="254"/>
      <c r="O547" s="254"/>
      <c r="P547" s="254"/>
      <c r="Q547" s="254"/>
      <c r="R547" s="254"/>
      <c r="S547" s="254"/>
      <c r="T547" s="25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6" t="s">
        <v>128</v>
      </c>
      <c r="AU547" s="256" t="s">
        <v>81</v>
      </c>
      <c r="AV547" s="15" t="s">
        <v>124</v>
      </c>
      <c r="AW547" s="15" t="s">
        <v>32</v>
      </c>
      <c r="AX547" s="15" t="s">
        <v>79</v>
      </c>
      <c r="AY547" s="256" t="s">
        <v>118</v>
      </c>
    </row>
    <row r="548" s="2" customFormat="1" ht="37.8" customHeight="1">
      <c r="A548" s="41"/>
      <c r="B548" s="42"/>
      <c r="C548" s="207" t="s">
        <v>602</v>
      </c>
      <c r="D548" s="207" t="s">
        <v>120</v>
      </c>
      <c r="E548" s="208" t="s">
        <v>603</v>
      </c>
      <c r="F548" s="209" t="s">
        <v>604</v>
      </c>
      <c r="G548" s="210" t="s">
        <v>134</v>
      </c>
      <c r="H548" s="211">
        <v>14.5</v>
      </c>
      <c r="I548" s="212"/>
      <c r="J548" s="213">
        <f>ROUND(I548*H548,2)</f>
        <v>0</v>
      </c>
      <c r="K548" s="209" t="s">
        <v>135</v>
      </c>
      <c r="L548" s="47"/>
      <c r="M548" s="214" t="s">
        <v>19</v>
      </c>
      <c r="N548" s="215" t="s">
        <v>42</v>
      </c>
      <c r="O548" s="87"/>
      <c r="P548" s="216">
        <f>O548*H548</f>
        <v>0</v>
      </c>
      <c r="Q548" s="216">
        <v>0</v>
      </c>
      <c r="R548" s="216">
        <f>Q548*H548</f>
        <v>0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124</v>
      </c>
      <c r="AT548" s="218" t="s">
        <v>120</v>
      </c>
      <c r="AU548" s="218" t="s">
        <v>81</v>
      </c>
      <c r="AY548" s="20" t="s">
        <v>118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0" t="s">
        <v>79</v>
      </c>
      <c r="BK548" s="219">
        <f>ROUND(I548*H548,2)</f>
        <v>0</v>
      </c>
      <c r="BL548" s="20" t="s">
        <v>124</v>
      </c>
      <c r="BM548" s="218" t="s">
        <v>605</v>
      </c>
    </row>
    <row r="549" s="2" customFormat="1">
      <c r="A549" s="41"/>
      <c r="B549" s="42"/>
      <c r="C549" s="43"/>
      <c r="D549" s="257" t="s">
        <v>137</v>
      </c>
      <c r="E549" s="43"/>
      <c r="F549" s="258" t="s">
        <v>606</v>
      </c>
      <c r="G549" s="43"/>
      <c r="H549" s="43"/>
      <c r="I549" s="222"/>
      <c r="J549" s="43"/>
      <c r="K549" s="43"/>
      <c r="L549" s="47"/>
      <c r="M549" s="223"/>
      <c r="N549" s="224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137</v>
      </c>
      <c r="AU549" s="20" t="s">
        <v>81</v>
      </c>
    </row>
    <row r="550" s="13" customFormat="1">
      <c r="A550" s="13"/>
      <c r="B550" s="225"/>
      <c r="C550" s="226"/>
      <c r="D550" s="220" t="s">
        <v>128</v>
      </c>
      <c r="E550" s="227" t="s">
        <v>19</v>
      </c>
      <c r="F550" s="228" t="s">
        <v>129</v>
      </c>
      <c r="G550" s="226"/>
      <c r="H550" s="227" t="s">
        <v>19</v>
      </c>
      <c r="I550" s="229"/>
      <c r="J550" s="226"/>
      <c r="K550" s="226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128</v>
      </c>
      <c r="AU550" s="234" t="s">
        <v>81</v>
      </c>
      <c r="AV550" s="13" t="s">
        <v>79</v>
      </c>
      <c r="AW550" s="13" t="s">
        <v>32</v>
      </c>
      <c r="AX550" s="13" t="s">
        <v>71</v>
      </c>
      <c r="AY550" s="234" t="s">
        <v>118</v>
      </c>
    </row>
    <row r="551" s="13" customFormat="1">
      <c r="A551" s="13"/>
      <c r="B551" s="225"/>
      <c r="C551" s="226"/>
      <c r="D551" s="220" t="s">
        <v>128</v>
      </c>
      <c r="E551" s="227" t="s">
        <v>19</v>
      </c>
      <c r="F551" s="228" t="s">
        <v>607</v>
      </c>
      <c r="G551" s="226"/>
      <c r="H551" s="227" t="s">
        <v>19</v>
      </c>
      <c r="I551" s="229"/>
      <c r="J551" s="226"/>
      <c r="K551" s="226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128</v>
      </c>
      <c r="AU551" s="234" t="s">
        <v>81</v>
      </c>
      <c r="AV551" s="13" t="s">
        <v>79</v>
      </c>
      <c r="AW551" s="13" t="s">
        <v>32</v>
      </c>
      <c r="AX551" s="13" t="s">
        <v>71</v>
      </c>
      <c r="AY551" s="234" t="s">
        <v>118</v>
      </c>
    </row>
    <row r="552" s="14" customFormat="1">
      <c r="A552" s="14"/>
      <c r="B552" s="235"/>
      <c r="C552" s="236"/>
      <c r="D552" s="220" t="s">
        <v>128</v>
      </c>
      <c r="E552" s="237" t="s">
        <v>19</v>
      </c>
      <c r="F552" s="238" t="s">
        <v>608</v>
      </c>
      <c r="G552" s="236"/>
      <c r="H552" s="239">
        <v>14.5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5" t="s">
        <v>128</v>
      </c>
      <c r="AU552" s="245" t="s">
        <v>81</v>
      </c>
      <c r="AV552" s="14" t="s">
        <v>81</v>
      </c>
      <c r="AW552" s="14" t="s">
        <v>32</v>
      </c>
      <c r="AX552" s="14" t="s">
        <v>71</v>
      </c>
      <c r="AY552" s="245" t="s">
        <v>118</v>
      </c>
    </row>
    <row r="553" s="15" customFormat="1">
      <c r="A553" s="15"/>
      <c r="B553" s="246"/>
      <c r="C553" s="247"/>
      <c r="D553" s="220" t="s">
        <v>128</v>
      </c>
      <c r="E553" s="248" t="s">
        <v>19</v>
      </c>
      <c r="F553" s="249" t="s">
        <v>131</v>
      </c>
      <c r="G553" s="247"/>
      <c r="H553" s="250">
        <v>14.5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56" t="s">
        <v>128</v>
      </c>
      <c r="AU553" s="256" t="s">
        <v>81</v>
      </c>
      <c r="AV553" s="15" t="s">
        <v>124</v>
      </c>
      <c r="AW553" s="15" t="s">
        <v>32</v>
      </c>
      <c r="AX553" s="15" t="s">
        <v>79</v>
      </c>
      <c r="AY553" s="256" t="s">
        <v>118</v>
      </c>
    </row>
    <row r="554" s="2" customFormat="1" ht="24.15" customHeight="1">
      <c r="A554" s="41"/>
      <c r="B554" s="42"/>
      <c r="C554" s="207" t="s">
        <v>609</v>
      </c>
      <c r="D554" s="207" t="s">
        <v>120</v>
      </c>
      <c r="E554" s="208" t="s">
        <v>610</v>
      </c>
      <c r="F554" s="209" t="s">
        <v>611</v>
      </c>
      <c r="G554" s="210" t="s">
        <v>238</v>
      </c>
      <c r="H554" s="211">
        <v>0.087999999999999995</v>
      </c>
      <c r="I554" s="212"/>
      <c r="J554" s="213">
        <f>ROUND(I554*H554,2)</f>
        <v>0</v>
      </c>
      <c r="K554" s="209" t="s">
        <v>135</v>
      </c>
      <c r="L554" s="47"/>
      <c r="M554" s="214" t="s">
        <v>19</v>
      </c>
      <c r="N554" s="215" t="s">
        <v>42</v>
      </c>
      <c r="O554" s="87"/>
      <c r="P554" s="216">
        <f>O554*H554</f>
        <v>0</v>
      </c>
      <c r="Q554" s="216">
        <v>1.06277</v>
      </c>
      <c r="R554" s="216">
        <f>Q554*H554</f>
        <v>0.093523759999999997</v>
      </c>
      <c r="S554" s="216">
        <v>0</v>
      </c>
      <c r="T554" s="21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124</v>
      </c>
      <c r="AT554" s="218" t="s">
        <v>120</v>
      </c>
      <c r="AU554" s="218" t="s">
        <v>81</v>
      </c>
      <c r="AY554" s="20" t="s">
        <v>118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79</v>
      </c>
      <c r="BK554" s="219">
        <f>ROUND(I554*H554,2)</f>
        <v>0</v>
      </c>
      <c r="BL554" s="20" t="s">
        <v>124</v>
      </c>
      <c r="BM554" s="218" t="s">
        <v>612</v>
      </c>
    </row>
    <row r="555" s="2" customFormat="1">
      <c r="A555" s="41"/>
      <c r="B555" s="42"/>
      <c r="C555" s="43"/>
      <c r="D555" s="257" t="s">
        <v>137</v>
      </c>
      <c r="E555" s="43"/>
      <c r="F555" s="258" t="s">
        <v>613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137</v>
      </c>
      <c r="AU555" s="20" t="s">
        <v>81</v>
      </c>
    </row>
    <row r="556" s="13" customFormat="1">
      <c r="A556" s="13"/>
      <c r="B556" s="225"/>
      <c r="C556" s="226"/>
      <c r="D556" s="220" t="s">
        <v>128</v>
      </c>
      <c r="E556" s="227" t="s">
        <v>19</v>
      </c>
      <c r="F556" s="228" t="s">
        <v>129</v>
      </c>
      <c r="G556" s="226"/>
      <c r="H556" s="227" t="s">
        <v>19</v>
      </c>
      <c r="I556" s="229"/>
      <c r="J556" s="226"/>
      <c r="K556" s="226"/>
      <c r="L556" s="230"/>
      <c r="M556" s="231"/>
      <c r="N556" s="232"/>
      <c r="O556" s="232"/>
      <c r="P556" s="232"/>
      <c r="Q556" s="232"/>
      <c r="R556" s="232"/>
      <c r="S556" s="232"/>
      <c r="T556" s="23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4" t="s">
        <v>128</v>
      </c>
      <c r="AU556" s="234" t="s">
        <v>81</v>
      </c>
      <c r="AV556" s="13" t="s">
        <v>79</v>
      </c>
      <c r="AW556" s="13" t="s">
        <v>32</v>
      </c>
      <c r="AX556" s="13" t="s">
        <v>71</v>
      </c>
      <c r="AY556" s="234" t="s">
        <v>118</v>
      </c>
    </row>
    <row r="557" s="13" customFormat="1">
      <c r="A557" s="13"/>
      <c r="B557" s="225"/>
      <c r="C557" s="226"/>
      <c r="D557" s="220" t="s">
        <v>128</v>
      </c>
      <c r="E557" s="227" t="s">
        <v>19</v>
      </c>
      <c r="F557" s="228" t="s">
        <v>177</v>
      </c>
      <c r="G557" s="226"/>
      <c r="H557" s="227" t="s">
        <v>19</v>
      </c>
      <c r="I557" s="229"/>
      <c r="J557" s="226"/>
      <c r="K557" s="226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128</v>
      </c>
      <c r="AU557" s="234" t="s">
        <v>81</v>
      </c>
      <c r="AV557" s="13" t="s">
        <v>79</v>
      </c>
      <c r="AW557" s="13" t="s">
        <v>32</v>
      </c>
      <c r="AX557" s="13" t="s">
        <v>71</v>
      </c>
      <c r="AY557" s="234" t="s">
        <v>118</v>
      </c>
    </row>
    <row r="558" s="14" customFormat="1">
      <c r="A558" s="14"/>
      <c r="B558" s="235"/>
      <c r="C558" s="236"/>
      <c r="D558" s="220" t="s">
        <v>128</v>
      </c>
      <c r="E558" s="237" t="s">
        <v>19</v>
      </c>
      <c r="F558" s="238" t="s">
        <v>614</v>
      </c>
      <c r="G558" s="236"/>
      <c r="H558" s="239">
        <v>0.087999999999999995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5" t="s">
        <v>128</v>
      </c>
      <c r="AU558" s="245" t="s">
        <v>81</v>
      </c>
      <c r="AV558" s="14" t="s">
        <v>81</v>
      </c>
      <c r="AW558" s="14" t="s">
        <v>32</v>
      </c>
      <c r="AX558" s="14" t="s">
        <v>71</v>
      </c>
      <c r="AY558" s="245" t="s">
        <v>118</v>
      </c>
    </row>
    <row r="559" s="15" customFormat="1">
      <c r="A559" s="15"/>
      <c r="B559" s="246"/>
      <c r="C559" s="247"/>
      <c r="D559" s="220" t="s">
        <v>128</v>
      </c>
      <c r="E559" s="248" t="s">
        <v>19</v>
      </c>
      <c r="F559" s="249" t="s">
        <v>131</v>
      </c>
      <c r="G559" s="247"/>
      <c r="H559" s="250">
        <v>0.087999999999999995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6" t="s">
        <v>128</v>
      </c>
      <c r="AU559" s="256" t="s">
        <v>81</v>
      </c>
      <c r="AV559" s="15" t="s">
        <v>124</v>
      </c>
      <c r="AW559" s="15" t="s">
        <v>32</v>
      </c>
      <c r="AX559" s="15" t="s">
        <v>79</v>
      </c>
      <c r="AY559" s="256" t="s">
        <v>118</v>
      </c>
    </row>
    <row r="560" s="2" customFormat="1" ht="37.8" customHeight="1">
      <c r="A560" s="41"/>
      <c r="B560" s="42"/>
      <c r="C560" s="207" t="s">
        <v>615</v>
      </c>
      <c r="D560" s="207" t="s">
        <v>120</v>
      </c>
      <c r="E560" s="208" t="s">
        <v>616</v>
      </c>
      <c r="F560" s="209" t="s">
        <v>617</v>
      </c>
      <c r="G560" s="210" t="s">
        <v>134</v>
      </c>
      <c r="H560" s="211">
        <v>18.535</v>
      </c>
      <c r="I560" s="212"/>
      <c r="J560" s="213">
        <f>ROUND(I560*H560,2)</f>
        <v>0</v>
      </c>
      <c r="K560" s="209" t="s">
        <v>135</v>
      </c>
      <c r="L560" s="47"/>
      <c r="M560" s="214" t="s">
        <v>19</v>
      </c>
      <c r="N560" s="215" t="s">
        <v>42</v>
      </c>
      <c r="O560" s="87"/>
      <c r="P560" s="216">
        <f>O560*H560</f>
        <v>0</v>
      </c>
      <c r="Q560" s="216">
        <v>2.0874999999999999</v>
      </c>
      <c r="R560" s="216">
        <f>Q560*H560</f>
        <v>38.691812499999998</v>
      </c>
      <c r="S560" s="216">
        <v>0</v>
      </c>
      <c r="T560" s="217">
        <f>S560*H560</f>
        <v>0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124</v>
      </c>
      <c r="AT560" s="218" t="s">
        <v>120</v>
      </c>
      <c r="AU560" s="218" t="s">
        <v>81</v>
      </c>
      <c r="AY560" s="20" t="s">
        <v>118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79</v>
      </c>
      <c r="BK560" s="219">
        <f>ROUND(I560*H560,2)</f>
        <v>0</v>
      </c>
      <c r="BL560" s="20" t="s">
        <v>124</v>
      </c>
      <c r="BM560" s="218" t="s">
        <v>618</v>
      </c>
    </row>
    <row r="561" s="2" customFormat="1">
      <c r="A561" s="41"/>
      <c r="B561" s="42"/>
      <c r="C561" s="43"/>
      <c r="D561" s="257" t="s">
        <v>137</v>
      </c>
      <c r="E561" s="43"/>
      <c r="F561" s="258" t="s">
        <v>619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137</v>
      </c>
      <c r="AU561" s="20" t="s">
        <v>81</v>
      </c>
    </row>
    <row r="562" s="13" customFormat="1">
      <c r="A562" s="13"/>
      <c r="B562" s="225"/>
      <c r="C562" s="226"/>
      <c r="D562" s="220" t="s">
        <v>128</v>
      </c>
      <c r="E562" s="227" t="s">
        <v>19</v>
      </c>
      <c r="F562" s="228" t="s">
        <v>129</v>
      </c>
      <c r="G562" s="226"/>
      <c r="H562" s="227" t="s">
        <v>19</v>
      </c>
      <c r="I562" s="229"/>
      <c r="J562" s="226"/>
      <c r="K562" s="226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128</v>
      </c>
      <c r="AU562" s="234" t="s">
        <v>81</v>
      </c>
      <c r="AV562" s="13" t="s">
        <v>79</v>
      </c>
      <c r="AW562" s="13" t="s">
        <v>32</v>
      </c>
      <c r="AX562" s="13" t="s">
        <v>71</v>
      </c>
      <c r="AY562" s="234" t="s">
        <v>118</v>
      </c>
    </row>
    <row r="563" s="13" customFormat="1">
      <c r="A563" s="13"/>
      <c r="B563" s="225"/>
      <c r="C563" s="226"/>
      <c r="D563" s="220" t="s">
        <v>128</v>
      </c>
      <c r="E563" s="227" t="s">
        <v>19</v>
      </c>
      <c r="F563" s="228" t="s">
        <v>620</v>
      </c>
      <c r="G563" s="226"/>
      <c r="H563" s="227" t="s">
        <v>19</v>
      </c>
      <c r="I563" s="229"/>
      <c r="J563" s="226"/>
      <c r="K563" s="226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128</v>
      </c>
      <c r="AU563" s="234" t="s">
        <v>81</v>
      </c>
      <c r="AV563" s="13" t="s">
        <v>79</v>
      </c>
      <c r="AW563" s="13" t="s">
        <v>32</v>
      </c>
      <c r="AX563" s="13" t="s">
        <v>71</v>
      </c>
      <c r="AY563" s="234" t="s">
        <v>118</v>
      </c>
    </row>
    <row r="564" s="14" customFormat="1">
      <c r="A564" s="14"/>
      <c r="B564" s="235"/>
      <c r="C564" s="236"/>
      <c r="D564" s="220" t="s">
        <v>128</v>
      </c>
      <c r="E564" s="237" t="s">
        <v>19</v>
      </c>
      <c r="F564" s="238" t="s">
        <v>621</v>
      </c>
      <c r="G564" s="236"/>
      <c r="H564" s="239">
        <v>9.0749999999999993</v>
      </c>
      <c r="I564" s="240"/>
      <c r="J564" s="236"/>
      <c r="K564" s="236"/>
      <c r="L564" s="241"/>
      <c r="M564" s="242"/>
      <c r="N564" s="243"/>
      <c r="O564" s="243"/>
      <c r="P564" s="243"/>
      <c r="Q564" s="243"/>
      <c r="R564" s="243"/>
      <c r="S564" s="243"/>
      <c r="T564" s="24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45" t="s">
        <v>128</v>
      </c>
      <c r="AU564" s="245" t="s">
        <v>81</v>
      </c>
      <c r="AV564" s="14" t="s">
        <v>81</v>
      </c>
      <c r="AW564" s="14" t="s">
        <v>32</v>
      </c>
      <c r="AX564" s="14" t="s">
        <v>71</v>
      </c>
      <c r="AY564" s="245" t="s">
        <v>118</v>
      </c>
    </row>
    <row r="565" s="13" customFormat="1">
      <c r="A565" s="13"/>
      <c r="B565" s="225"/>
      <c r="C565" s="226"/>
      <c r="D565" s="220" t="s">
        <v>128</v>
      </c>
      <c r="E565" s="227" t="s">
        <v>19</v>
      </c>
      <c r="F565" s="228" t="s">
        <v>177</v>
      </c>
      <c r="G565" s="226"/>
      <c r="H565" s="227" t="s">
        <v>19</v>
      </c>
      <c r="I565" s="229"/>
      <c r="J565" s="226"/>
      <c r="K565" s="226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128</v>
      </c>
      <c r="AU565" s="234" t="s">
        <v>81</v>
      </c>
      <c r="AV565" s="13" t="s">
        <v>79</v>
      </c>
      <c r="AW565" s="13" t="s">
        <v>32</v>
      </c>
      <c r="AX565" s="13" t="s">
        <v>71</v>
      </c>
      <c r="AY565" s="234" t="s">
        <v>118</v>
      </c>
    </row>
    <row r="566" s="14" customFormat="1">
      <c r="A566" s="14"/>
      <c r="B566" s="235"/>
      <c r="C566" s="236"/>
      <c r="D566" s="220" t="s">
        <v>128</v>
      </c>
      <c r="E566" s="237" t="s">
        <v>19</v>
      </c>
      <c r="F566" s="238" t="s">
        <v>622</v>
      </c>
      <c r="G566" s="236"/>
      <c r="H566" s="239">
        <v>9.4600000000000009</v>
      </c>
      <c r="I566" s="240"/>
      <c r="J566" s="236"/>
      <c r="K566" s="236"/>
      <c r="L566" s="241"/>
      <c r="M566" s="242"/>
      <c r="N566" s="243"/>
      <c r="O566" s="243"/>
      <c r="P566" s="243"/>
      <c r="Q566" s="243"/>
      <c r="R566" s="243"/>
      <c r="S566" s="243"/>
      <c r="T566" s="24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5" t="s">
        <v>128</v>
      </c>
      <c r="AU566" s="245" t="s">
        <v>81</v>
      </c>
      <c r="AV566" s="14" t="s">
        <v>81</v>
      </c>
      <c r="AW566" s="14" t="s">
        <v>32</v>
      </c>
      <c r="AX566" s="14" t="s">
        <v>71</v>
      </c>
      <c r="AY566" s="245" t="s">
        <v>118</v>
      </c>
    </row>
    <row r="567" s="15" customFormat="1">
      <c r="A567" s="15"/>
      <c r="B567" s="246"/>
      <c r="C567" s="247"/>
      <c r="D567" s="220" t="s">
        <v>128</v>
      </c>
      <c r="E567" s="248" t="s">
        <v>19</v>
      </c>
      <c r="F567" s="249" t="s">
        <v>131</v>
      </c>
      <c r="G567" s="247"/>
      <c r="H567" s="250">
        <v>18.535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56" t="s">
        <v>128</v>
      </c>
      <c r="AU567" s="256" t="s">
        <v>81</v>
      </c>
      <c r="AV567" s="15" t="s">
        <v>124</v>
      </c>
      <c r="AW567" s="15" t="s">
        <v>32</v>
      </c>
      <c r="AX567" s="15" t="s">
        <v>79</v>
      </c>
      <c r="AY567" s="256" t="s">
        <v>118</v>
      </c>
    </row>
    <row r="568" s="2" customFormat="1" ht="16.5" customHeight="1">
      <c r="A568" s="41"/>
      <c r="B568" s="42"/>
      <c r="C568" s="207" t="s">
        <v>623</v>
      </c>
      <c r="D568" s="207" t="s">
        <v>120</v>
      </c>
      <c r="E568" s="208" t="s">
        <v>624</v>
      </c>
      <c r="F568" s="209" t="s">
        <v>625</v>
      </c>
      <c r="G568" s="210" t="s">
        <v>238</v>
      </c>
      <c r="H568" s="211">
        <v>111.65000000000001</v>
      </c>
      <c r="I568" s="212"/>
      <c r="J568" s="213">
        <f>ROUND(I568*H568,2)</f>
        <v>0</v>
      </c>
      <c r="K568" s="209" t="s">
        <v>19</v>
      </c>
      <c r="L568" s="47"/>
      <c r="M568" s="214" t="s">
        <v>19</v>
      </c>
      <c r="N568" s="215" t="s">
        <v>42</v>
      </c>
      <c r="O568" s="87"/>
      <c r="P568" s="216">
        <f>O568*H568</f>
        <v>0</v>
      </c>
      <c r="Q568" s="216">
        <v>0</v>
      </c>
      <c r="R568" s="216">
        <f>Q568*H568</f>
        <v>0</v>
      </c>
      <c r="S568" s="216">
        <v>0</v>
      </c>
      <c r="T568" s="217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18" t="s">
        <v>124</v>
      </c>
      <c r="AT568" s="218" t="s">
        <v>120</v>
      </c>
      <c r="AU568" s="218" t="s">
        <v>81</v>
      </c>
      <c r="AY568" s="20" t="s">
        <v>118</v>
      </c>
      <c r="BE568" s="219">
        <f>IF(N568="základní",J568,0)</f>
        <v>0</v>
      </c>
      <c r="BF568" s="219">
        <f>IF(N568="snížená",J568,0)</f>
        <v>0</v>
      </c>
      <c r="BG568" s="219">
        <f>IF(N568="zákl. přenesená",J568,0)</f>
        <v>0</v>
      </c>
      <c r="BH568" s="219">
        <f>IF(N568="sníž. přenesená",J568,0)</f>
        <v>0</v>
      </c>
      <c r="BI568" s="219">
        <f>IF(N568="nulová",J568,0)</f>
        <v>0</v>
      </c>
      <c r="BJ568" s="20" t="s">
        <v>79</v>
      </c>
      <c r="BK568" s="219">
        <f>ROUND(I568*H568,2)</f>
        <v>0</v>
      </c>
      <c r="BL568" s="20" t="s">
        <v>124</v>
      </c>
      <c r="BM568" s="218" t="s">
        <v>626</v>
      </c>
    </row>
    <row r="569" s="2" customFormat="1">
      <c r="A569" s="41"/>
      <c r="B569" s="42"/>
      <c r="C569" s="43"/>
      <c r="D569" s="220" t="s">
        <v>126</v>
      </c>
      <c r="E569" s="43"/>
      <c r="F569" s="221" t="s">
        <v>627</v>
      </c>
      <c r="G569" s="43"/>
      <c r="H569" s="43"/>
      <c r="I569" s="222"/>
      <c r="J569" s="43"/>
      <c r="K569" s="43"/>
      <c r="L569" s="47"/>
      <c r="M569" s="223"/>
      <c r="N569" s="224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126</v>
      </c>
      <c r="AU569" s="20" t="s">
        <v>81</v>
      </c>
    </row>
    <row r="570" s="13" customFormat="1">
      <c r="A570" s="13"/>
      <c r="B570" s="225"/>
      <c r="C570" s="226"/>
      <c r="D570" s="220" t="s">
        <v>128</v>
      </c>
      <c r="E570" s="227" t="s">
        <v>19</v>
      </c>
      <c r="F570" s="228" t="s">
        <v>129</v>
      </c>
      <c r="G570" s="226"/>
      <c r="H570" s="227" t="s">
        <v>19</v>
      </c>
      <c r="I570" s="229"/>
      <c r="J570" s="226"/>
      <c r="K570" s="226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128</v>
      </c>
      <c r="AU570" s="234" t="s">
        <v>81</v>
      </c>
      <c r="AV570" s="13" t="s">
        <v>79</v>
      </c>
      <c r="AW570" s="13" t="s">
        <v>32</v>
      </c>
      <c r="AX570" s="13" t="s">
        <v>71</v>
      </c>
      <c r="AY570" s="234" t="s">
        <v>118</v>
      </c>
    </row>
    <row r="571" s="14" customFormat="1">
      <c r="A571" s="14"/>
      <c r="B571" s="235"/>
      <c r="C571" s="236"/>
      <c r="D571" s="220" t="s">
        <v>128</v>
      </c>
      <c r="E571" s="237" t="s">
        <v>19</v>
      </c>
      <c r="F571" s="238" t="s">
        <v>628</v>
      </c>
      <c r="G571" s="236"/>
      <c r="H571" s="239">
        <v>111.65000000000001</v>
      </c>
      <c r="I571" s="240"/>
      <c r="J571" s="236"/>
      <c r="K571" s="236"/>
      <c r="L571" s="241"/>
      <c r="M571" s="242"/>
      <c r="N571" s="243"/>
      <c r="O571" s="243"/>
      <c r="P571" s="243"/>
      <c r="Q571" s="243"/>
      <c r="R571" s="243"/>
      <c r="S571" s="243"/>
      <c r="T571" s="24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5" t="s">
        <v>128</v>
      </c>
      <c r="AU571" s="245" t="s">
        <v>81</v>
      </c>
      <c r="AV571" s="14" t="s">
        <v>81</v>
      </c>
      <c r="AW571" s="14" t="s">
        <v>32</v>
      </c>
      <c r="AX571" s="14" t="s">
        <v>71</v>
      </c>
      <c r="AY571" s="245" t="s">
        <v>118</v>
      </c>
    </row>
    <row r="572" s="15" customFormat="1">
      <c r="A572" s="15"/>
      <c r="B572" s="246"/>
      <c r="C572" s="247"/>
      <c r="D572" s="220" t="s">
        <v>128</v>
      </c>
      <c r="E572" s="248" t="s">
        <v>19</v>
      </c>
      <c r="F572" s="249" t="s">
        <v>131</v>
      </c>
      <c r="G572" s="247"/>
      <c r="H572" s="250">
        <v>111.65000000000001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56" t="s">
        <v>128</v>
      </c>
      <c r="AU572" s="256" t="s">
        <v>81</v>
      </c>
      <c r="AV572" s="15" t="s">
        <v>124</v>
      </c>
      <c r="AW572" s="15" t="s">
        <v>32</v>
      </c>
      <c r="AX572" s="15" t="s">
        <v>79</v>
      </c>
      <c r="AY572" s="256" t="s">
        <v>118</v>
      </c>
    </row>
    <row r="573" s="2" customFormat="1" ht="37.8" customHeight="1">
      <c r="A573" s="41"/>
      <c r="B573" s="42"/>
      <c r="C573" s="207" t="s">
        <v>629</v>
      </c>
      <c r="D573" s="207" t="s">
        <v>120</v>
      </c>
      <c r="E573" s="208" t="s">
        <v>630</v>
      </c>
      <c r="F573" s="209" t="s">
        <v>631</v>
      </c>
      <c r="G573" s="210" t="s">
        <v>134</v>
      </c>
      <c r="H573" s="211">
        <v>76.519999999999996</v>
      </c>
      <c r="I573" s="212"/>
      <c r="J573" s="213">
        <f>ROUND(I573*H573,2)</f>
        <v>0</v>
      </c>
      <c r="K573" s="209" t="s">
        <v>19</v>
      </c>
      <c r="L573" s="47"/>
      <c r="M573" s="214" t="s">
        <v>19</v>
      </c>
      <c r="N573" s="215" t="s">
        <v>42</v>
      </c>
      <c r="O573" s="87"/>
      <c r="P573" s="216">
        <f>O573*H573</f>
        <v>0</v>
      </c>
      <c r="Q573" s="216">
        <v>2.13408</v>
      </c>
      <c r="R573" s="216">
        <f>Q573*H573</f>
        <v>163.2998016</v>
      </c>
      <c r="S573" s="216">
        <v>0</v>
      </c>
      <c r="T573" s="217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8" t="s">
        <v>124</v>
      </c>
      <c r="AT573" s="218" t="s">
        <v>120</v>
      </c>
      <c r="AU573" s="218" t="s">
        <v>81</v>
      </c>
      <c r="AY573" s="20" t="s">
        <v>118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0" t="s">
        <v>79</v>
      </c>
      <c r="BK573" s="219">
        <f>ROUND(I573*H573,2)</f>
        <v>0</v>
      </c>
      <c r="BL573" s="20" t="s">
        <v>124</v>
      </c>
      <c r="BM573" s="218" t="s">
        <v>632</v>
      </c>
    </row>
    <row r="574" s="13" customFormat="1">
      <c r="A574" s="13"/>
      <c r="B574" s="225"/>
      <c r="C574" s="226"/>
      <c r="D574" s="220" t="s">
        <v>128</v>
      </c>
      <c r="E574" s="227" t="s">
        <v>19</v>
      </c>
      <c r="F574" s="228" t="s">
        <v>129</v>
      </c>
      <c r="G574" s="226"/>
      <c r="H574" s="227" t="s">
        <v>19</v>
      </c>
      <c r="I574" s="229"/>
      <c r="J574" s="226"/>
      <c r="K574" s="226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128</v>
      </c>
      <c r="AU574" s="234" t="s">
        <v>81</v>
      </c>
      <c r="AV574" s="13" t="s">
        <v>79</v>
      </c>
      <c r="AW574" s="13" t="s">
        <v>32</v>
      </c>
      <c r="AX574" s="13" t="s">
        <v>71</v>
      </c>
      <c r="AY574" s="234" t="s">
        <v>118</v>
      </c>
    </row>
    <row r="575" s="13" customFormat="1">
      <c r="A575" s="13"/>
      <c r="B575" s="225"/>
      <c r="C575" s="226"/>
      <c r="D575" s="220" t="s">
        <v>128</v>
      </c>
      <c r="E575" s="227" t="s">
        <v>19</v>
      </c>
      <c r="F575" s="228" t="s">
        <v>633</v>
      </c>
      <c r="G575" s="226"/>
      <c r="H575" s="227" t="s">
        <v>19</v>
      </c>
      <c r="I575" s="229"/>
      <c r="J575" s="226"/>
      <c r="K575" s="226"/>
      <c r="L575" s="230"/>
      <c r="M575" s="231"/>
      <c r="N575" s="232"/>
      <c r="O575" s="232"/>
      <c r="P575" s="232"/>
      <c r="Q575" s="232"/>
      <c r="R575" s="232"/>
      <c r="S575" s="232"/>
      <c r="T575" s="23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4" t="s">
        <v>128</v>
      </c>
      <c r="AU575" s="234" t="s">
        <v>81</v>
      </c>
      <c r="AV575" s="13" t="s">
        <v>79</v>
      </c>
      <c r="AW575" s="13" t="s">
        <v>32</v>
      </c>
      <c r="AX575" s="13" t="s">
        <v>71</v>
      </c>
      <c r="AY575" s="234" t="s">
        <v>118</v>
      </c>
    </row>
    <row r="576" s="13" customFormat="1">
      <c r="A576" s="13"/>
      <c r="B576" s="225"/>
      <c r="C576" s="226"/>
      <c r="D576" s="220" t="s">
        <v>128</v>
      </c>
      <c r="E576" s="227" t="s">
        <v>19</v>
      </c>
      <c r="F576" s="228" t="s">
        <v>348</v>
      </c>
      <c r="G576" s="226"/>
      <c r="H576" s="227" t="s">
        <v>19</v>
      </c>
      <c r="I576" s="229"/>
      <c r="J576" s="226"/>
      <c r="K576" s="226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128</v>
      </c>
      <c r="AU576" s="234" t="s">
        <v>81</v>
      </c>
      <c r="AV576" s="13" t="s">
        <v>79</v>
      </c>
      <c r="AW576" s="13" t="s">
        <v>32</v>
      </c>
      <c r="AX576" s="13" t="s">
        <v>71</v>
      </c>
      <c r="AY576" s="234" t="s">
        <v>118</v>
      </c>
    </row>
    <row r="577" s="14" customFormat="1">
      <c r="A577" s="14"/>
      <c r="B577" s="235"/>
      <c r="C577" s="236"/>
      <c r="D577" s="220" t="s">
        <v>128</v>
      </c>
      <c r="E577" s="237" t="s">
        <v>19</v>
      </c>
      <c r="F577" s="238" t="s">
        <v>634</v>
      </c>
      <c r="G577" s="236"/>
      <c r="H577" s="239">
        <v>54.020000000000003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128</v>
      </c>
      <c r="AU577" s="245" t="s">
        <v>81</v>
      </c>
      <c r="AV577" s="14" t="s">
        <v>81</v>
      </c>
      <c r="AW577" s="14" t="s">
        <v>32</v>
      </c>
      <c r="AX577" s="14" t="s">
        <v>71</v>
      </c>
      <c r="AY577" s="245" t="s">
        <v>118</v>
      </c>
    </row>
    <row r="578" s="14" customFormat="1">
      <c r="A578" s="14"/>
      <c r="B578" s="235"/>
      <c r="C578" s="236"/>
      <c r="D578" s="220" t="s">
        <v>128</v>
      </c>
      <c r="E578" s="237" t="s">
        <v>19</v>
      </c>
      <c r="F578" s="238" t="s">
        <v>635</v>
      </c>
      <c r="G578" s="236"/>
      <c r="H578" s="239">
        <v>22.5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5" t="s">
        <v>128</v>
      </c>
      <c r="AU578" s="245" t="s">
        <v>81</v>
      </c>
      <c r="AV578" s="14" t="s">
        <v>81</v>
      </c>
      <c r="AW578" s="14" t="s">
        <v>32</v>
      </c>
      <c r="AX578" s="14" t="s">
        <v>71</v>
      </c>
      <c r="AY578" s="245" t="s">
        <v>118</v>
      </c>
    </row>
    <row r="579" s="15" customFormat="1">
      <c r="A579" s="15"/>
      <c r="B579" s="246"/>
      <c r="C579" s="247"/>
      <c r="D579" s="220" t="s">
        <v>128</v>
      </c>
      <c r="E579" s="248" t="s">
        <v>19</v>
      </c>
      <c r="F579" s="249" t="s">
        <v>131</v>
      </c>
      <c r="G579" s="247"/>
      <c r="H579" s="250">
        <v>76.52000000000001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56" t="s">
        <v>128</v>
      </c>
      <c r="AU579" s="256" t="s">
        <v>81</v>
      </c>
      <c r="AV579" s="15" t="s">
        <v>124</v>
      </c>
      <c r="AW579" s="15" t="s">
        <v>32</v>
      </c>
      <c r="AX579" s="15" t="s">
        <v>79</v>
      </c>
      <c r="AY579" s="256" t="s">
        <v>118</v>
      </c>
    </row>
    <row r="580" s="2" customFormat="1" ht="37.8" customHeight="1">
      <c r="A580" s="41"/>
      <c r="B580" s="42"/>
      <c r="C580" s="207" t="s">
        <v>636</v>
      </c>
      <c r="D580" s="207" t="s">
        <v>120</v>
      </c>
      <c r="E580" s="208" t="s">
        <v>637</v>
      </c>
      <c r="F580" s="209" t="s">
        <v>638</v>
      </c>
      <c r="G580" s="210" t="s">
        <v>134</v>
      </c>
      <c r="H580" s="211">
        <v>96</v>
      </c>
      <c r="I580" s="212"/>
      <c r="J580" s="213">
        <f>ROUND(I580*H580,2)</f>
        <v>0</v>
      </c>
      <c r="K580" s="209" t="s">
        <v>19</v>
      </c>
      <c r="L580" s="47"/>
      <c r="M580" s="214" t="s">
        <v>19</v>
      </c>
      <c r="N580" s="215" t="s">
        <v>42</v>
      </c>
      <c r="O580" s="87"/>
      <c r="P580" s="216">
        <f>O580*H580</f>
        <v>0</v>
      </c>
      <c r="Q580" s="216">
        <v>2.13408</v>
      </c>
      <c r="R580" s="216">
        <f>Q580*H580</f>
        <v>204.87168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124</v>
      </c>
      <c r="AT580" s="218" t="s">
        <v>120</v>
      </c>
      <c r="AU580" s="218" t="s">
        <v>81</v>
      </c>
      <c r="AY580" s="20" t="s">
        <v>118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79</v>
      </c>
      <c r="BK580" s="219">
        <f>ROUND(I580*H580,2)</f>
        <v>0</v>
      </c>
      <c r="BL580" s="20" t="s">
        <v>124</v>
      </c>
      <c r="BM580" s="218" t="s">
        <v>639</v>
      </c>
    </row>
    <row r="581" s="2" customFormat="1">
      <c r="A581" s="41"/>
      <c r="B581" s="42"/>
      <c r="C581" s="43"/>
      <c r="D581" s="220" t="s">
        <v>126</v>
      </c>
      <c r="E581" s="43"/>
      <c r="F581" s="221" t="s">
        <v>640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126</v>
      </c>
      <c r="AU581" s="20" t="s">
        <v>81</v>
      </c>
    </row>
    <row r="582" s="13" customFormat="1">
      <c r="A582" s="13"/>
      <c r="B582" s="225"/>
      <c r="C582" s="226"/>
      <c r="D582" s="220" t="s">
        <v>128</v>
      </c>
      <c r="E582" s="227" t="s">
        <v>19</v>
      </c>
      <c r="F582" s="228" t="s">
        <v>129</v>
      </c>
      <c r="G582" s="226"/>
      <c r="H582" s="227" t="s">
        <v>19</v>
      </c>
      <c r="I582" s="229"/>
      <c r="J582" s="226"/>
      <c r="K582" s="226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128</v>
      </c>
      <c r="AU582" s="234" t="s">
        <v>81</v>
      </c>
      <c r="AV582" s="13" t="s">
        <v>79</v>
      </c>
      <c r="AW582" s="13" t="s">
        <v>32</v>
      </c>
      <c r="AX582" s="13" t="s">
        <v>71</v>
      </c>
      <c r="AY582" s="234" t="s">
        <v>118</v>
      </c>
    </row>
    <row r="583" s="14" customFormat="1">
      <c r="A583" s="14"/>
      <c r="B583" s="235"/>
      <c r="C583" s="236"/>
      <c r="D583" s="220" t="s">
        <v>128</v>
      </c>
      <c r="E583" s="237" t="s">
        <v>19</v>
      </c>
      <c r="F583" s="238" t="s">
        <v>641</v>
      </c>
      <c r="G583" s="236"/>
      <c r="H583" s="239">
        <v>96</v>
      </c>
      <c r="I583" s="240"/>
      <c r="J583" s="236"/>
      <c r="K583" s="236"/>
      <c r="L583" s="241"/>
      <c r="M583" s="242"/>
      <c r="N583" s="243"/>
      <c r="O583" s="243"/>
      <c r="P583" s="243"/>
      <c r="Q583" s="243"/>
      <c r="R583" s="243"/>
      <c r="S583" s="243"/>
      <c r="T583" s="24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5" t="s">
        <v>128</v>
      </c>
      <c r="AU583" s="245" t="s">
        <v>81</v>
      </c>
      <c r="AV583" s="14" t="s">
        <v>81</v>
      </c>
      <c r="AW583" s="14" t="s">
        <v>32</v>
      </c>
      <c r="AX583" s="14" t="s">
        <v>71</v>
      </c>
      <c r="AY583" s="245" t="s">
        <v>118</v>
      </c>
    </row>
    <row r="584" s="15" customFormat="1">
      <c r="A584" s="15"/>
      <c r="B584" s="246"/>
      <c r="C584" s="247"/>
      <c r="D584" s="220" t="s">
        <v>128</v>
      </c>
      <c r="E584" s="248" t="s">
        <v>19</v>
      </c>
      <c r="F584" s="249" t="s">
        <v>131</v>
      </c>
      <c r="G584" s="247"/>
      <c r="H584" s="250">
        <v>96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6" t="s">
        <v>128</v>
      </c>
      <c r="AU584" s="256" t="s">
        <v>81</v>
      </c>
      <c r="AV584" s="15" t="s">
        <v>124</v>
      </c>
      <c r="AW584" s="15" t="s">
        <v>32</v>
      </c>
      <c r="AX584" s="15" t="s">
        <v>79</v>
      </c>
      <c r="AY584" s="256" t="s">
        <v>118</v>
      </c>
    </row>
    <row r="585" s="2" customFormat="1" ht="37.8" customHeight="1">
      <c r="A585" s="41"/>
      <c r="B585" s="42"/>
      <c r="C585" s="207" t="s">
        <v>642</v>
      </c>
      <c r="D585" s="207" t="s">
        <v>120</v>
      </c>
      <c r="E585" s="208" t="s">
        <v>643</v>
      </c>
      <c r="F585" s="209" t="s">
        <v>644</v>
      </c>
      <c r="G585" s="210" t="s">
        <v>134</v>
      </c>
      <c r="H585" s="211">
        <v>61.380000000000003</v>
      </c>
      <c r="I585" s="212"/>
      <c r="J585" s="213">
        <f>ROUND(I585*H585,2)</f>
        <v>0</v>
      </c>
      <c r="K585" s="209" t="s">
        <v>135</v>
      </c>
      <c r="L585" s="47"/>
      <c r="M585" s="214" t="s">
        <v>19</v>
      </c>
      <c r="N585" s="215" t="s">
        <v>42</v>
      </c>
      <c r="O585" s="87"/>
      <c r="P585" s="216">
        <f>O585*H585</f>
        <v>0</v>
      </c>
      <c r="Q585" s="216">
        <v>1.9967999999999999</v>
      </c>
      <c r="R585" s="216">
        <f>Q585*H585</f>
        <v>122.56358400000001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124</v>
      </c>
      <c r="AT585" s="218" t="s">
        <v>120</v>
      </c>
      <c r="AU585" s="218" t="s">
        <v>81</v>
      </c>
      <c r="AY585" s="20" t="s">
        <v>118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0" t="s">
        <v>79</v>
      </c>
      <c r="BK585" s="219">
        <f>ROUND(I585*H585,2)</f>
        <v>0</v>
      </c>
      <c r="BL585" s="20" t="s">
        <v>124</v>
      </c>
      <c r="BM585" s="218" t="s">
        <v>645</v>
      </c>
    </row>
    <row r="586" s="2" customFormat="1">
      <c r="A586" s="41"/>
      <c r="B586" s="42"/>
      <c r="C586" s="43"/>
      <c r="D586" s="257" t="s">
        <v>137</v>
      </c>
      <c r="E586" s="43"/>
      <c r="F586" s="258" t="s">
        <v>646</v>
      </c>
      <c r="G586" s="43"/>
      <c r="H586" s="43"/>
      <c r="I586" s="222"/>
      <c r="J586" s="43"/>
      <c r="K586" s="43"/>
      <c r="L586" s="47"/>
      <c r="M586" s="223"/>
      <c r="N586" s="224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0" t="s">
        <v>137</v>
      </c>
      <c r="AU586" s="20" t="s">
        <v>81</v>
      </c>
    </row>
    <row r="587" s="13" customFormat="1">
      <c r="A587" s="13"/>
      <c r="B587" s="225"/>
      <c r="C587" s="226"/>
      <c r="D587" s="220" t="s">
        <v>128</v>
      </c>
      <c r="E587" s="227" t="s">
        <v>19</v>
      </c>
      <c r="F587" s="228" t="s">
        <v>129</v>
      </c>
      <c r="G587" s="226"/>
      <c r="H587" s="227" t="s">
        <v>19</v>
      </c>
      <c r="I587" s="229"/>
      <c r="J587" s="226"/>
      <c r="K587" s="226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128</v>
      </c>
      <c r="AU587" s="234" t="s">
        <v>81</v>
      </c>
      <c r="AV587" s="13" t="s">
        <v>79</v>
      </c>
      <c r="AW587" s="13" t="s">
        <v>32</v>
      </c>
      <c r="AX587" s="13" t="s">
        <v>71</v>
      </c>
      <c r="AY587" s="234" t="s">
        <v>118</v>
      </c>
    </row>
    <row r="588" s="13" customFormat="1">
      <c r="A588" s="13"/>
      <c r="B588" s="225"/>
      <c r="C588" s="226"/>
      <c r="D588" s="220" t="s">
        <v>128</v>
      </c>
      <c r="E588" s="227" t="s">
        <v>19</v>
      </c>
      <c r="F588" s="228" t="s">
        <v>620</v>
      </c>
      <c r="G588" s="226"/>
      <c r="H588" s="227" t="s">
        <v>19</v>
      </c>
      <c r="I588" s="229"/>
      <c r="J588" s="226"/>
      <c r="K588" s="226"/>
      <c r="L588" s="230"/>
      <c r="M588" s="231"/>
      <c r="N588" s="232"/>
      <c r="O588" s="232"/>
      <c r="P588" s="232"/>
      <c r="Q588" s="232"/>
      <c r="R588" s="232"/>
      <c r="S588" s="232"/>
      <c r="T588" s="23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4" t="s">
        <v>128</v>
      </c>
      <c r="AU588" s="234" t="s">
        <v>81</v>
      </c>
      <c r="AV588" s="13" t="s">
        <v>79</v>
      </c>
      <c r="AW588" s="13" t="s">
        <v>32</v>
      </c>
      <c r="AX588" s="13" t="s">
        <v>71</v>
      </c>
      <c r="AY588" s="234" t="s">
        <v>118</v>
      </c>
    </row>
    <row r="589" s="14" customFormat="1">
      <c r="A589" s="14"/>
      <c r="B589" s="235"/>
      <c r="C589" s="236"/>
      <c r="D589" s="220" t="s">
        <v>128</v>
      </c>
      <c r="E589" s="237" t="s">
        <v>19</v>
      </c>
      <c r="F589" s="238" t="s">
        <v>647</v>
      </c>
      <c r="G589" s="236"/>
      <c r="H589" s="239">
        <v>31.943999999999999</v>
      </c>
      <c r="I589" s="240"/>
      <c r="J589" s="236"/>
      <c r="K589" s="236"/>
      <c r="L589" s="241"/>
      <c r="M589" s="242"/>
      <c r="N589" s="243"/>
      <c r="O589" s="243"/>
      <c r="P589" s="243"/>
      <c r="Q589" s="243"/>
      <c r="R589" s="243"/>
      <c r="S589" s="243"/>
      <c r="T589" s="24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5" t="s">
        <v>128</v>
      </c>
      <c r="AU589" s="245" t="s">
        <v>81</v>
      </c>
      <c r="AV589" s="14" t="s">
        <v>81</v>
      </c>
      <c r="AW589" s="14" t="s">
        <v>32</v>
      </c>
      <c r="AX589" s="14" t="s">
        <v>71</v>
      </c>
      <c r="AY589" s="245" t="s">
        <v>118</v>
      </c>
    </row>
    <row r="590" s="13" customFormat="1">
      <c r="A590" s="13"/>
      <c r="B590" s="225"/>
      <c r="C590" s="226"/>
      <c r="D590" s="220" t="s">
        <v>128</v>
      </c>
      <c r="E590" s="227" t="s">
        <v>19</v>
      </c>
      <c r="F590" s="228" t="s">
        <v>648</v>
      </c>
      <c r="G590" s="226"/>
      <c r="H590" s="227" t="s">
        <v>19</v>
      </c>
      <c r="I590" s="229"/>
      <c r="J590" s="226"/>
      <c r="K590" s="226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128</v>
      </c>
      <c r="AU590" s="234" t="s">
        <v>81</v>
      </c>
      <c r="AV590" s="13" t="s">
        <v>79</v>
      </c>
      <c r="AW590" s="13" t="s">
        <v>32</v>
      </c>
      <c r="AX590" s="13" t="s">
        <v>71</v>
      </c>
      <c r="AY590" s="234" t="s">
        <v>118</v>
      </c>
    </row>
    <row r="591" s="14" customFormat="1">
      <c r="A591" s="14"/>
      <c r="B591" s="235"/>
      <c r="C591" s="236"/>
      <c r="D591" s="220" t="s">
        <v>128</v>
      </c>
      <c r="E591" s="237" t="s">
        <v>19</v>
      </c>
      <c r="F591" s="238" t="s">
        <v>649</v>
      </c>
      <c r="G591" s="236"/>
      <c r="H591" s="239">
        <v>29.436</v>
      </c>
      <c r="I591" s="240"/>
      <c r="J591" s="236"/>
      <c r="K591" s="236"/>
      <c r="L591" s="241"/>
      <c r="M591" s="242"/>
      <c r="N591" s="243"/>
      <c r="O591" s="243"/>
      <c r="P591" s="243"/>
      <c r="Q591" s="243"/>
      <c r="R591" s="243"/>
      <c r="S591" s="243"/>
      <c r="T591" s="24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5" t="s">
        <v>128</v>
      </c>
      <c r="AU591" s="245" t="s">
        <v>81</v>
      </c>
      <c r="AV591" s="14" t="s">
        <v>81</v>
      </c>
      <c r="AW591" s="14" t="s">
        <v>32</v>
      </c>
      <c r="AX591" s="14" t="s">
        <v>71</v>
      </c>
      <c r="AY591" s="245" t="s">
        <v>118</v>
      </c>
    </row>
    <row r="592" s="15" customFormat="1">
      <c r="A592" s="15"/>
      <c r="B592" s="246"/>
      <c r="C592" s="247"/>
      <c r="D592" s="220" t="s">
        <v>128</v>
      </c>
      <c r="E592" s="248" t="s">
        <v>19</v>
      </c>
      <c r="F592" s="249" t="s">
        <v>131</v>
      </c>
      <c r="G592" s="247"/>
      <c r="H592" s="250">
        <v>61.379999999999995</v>
      </c>
      <c r="I592" s="251"/>
      <c r="J592" s="247"/>
      <c r="K592" s="247"/>
      <c r="L592" s="252"/>
      <c r="M592" s="253"/>
      <c r="N592" s="254"/>
      <c r="O592" s="254"/>
      <c r="P592" s="254"/>
      <c r="Q592" s="254"/>
      <c r="R592" s="254"/>
      <c r="S592" s="254"/>
      <c r="T592" s="25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56" t="s">
        <v>128</v>
      </c>
      <c r="AU592" s="256" t="s">
        <v>81</v>
      </c>
      <c r="AV592" s="15" t="s">
        <v>124</v>
      </c>
      <c r="AW592" s="15" t="s">
        <v>32</v>
      </c>
      <c r="AX592" s="15" t="s">
        <v>79</v>
      </c>
      <c r="AY592" s="256" t="s">
        <v>118</v>
      </c>
    </row>
    <row r="593" s="2" customFormat="1" ht="24.15" customHeight="1">
      <c r="A593" s="41"/>
      <c r="B593" s="42"/>
      <c r="C593" s="207" t="s">
        <v>650</v>
      </c>
      <c r="D593" s="207" t="s">
        <v>120</v>
      </c>
      <c r="E593" s="208" t="s">
        <v>651</v>
      </c>
      <c r="F593" s="209" t="s">
        <v>652</v>
      </c>
      <c r="G593" s="210" t="s">
        <v>123</v>
      </c>
      <c r="H593" s="211">
        <v>60.5</v>
      </c>
      <c r="I593" s="212"/>
      <c r="J593" s="213">
        <f>ROUND(I593*H593,2)</f>
        <v>0</v>
      </c>
      <c r="K593" s="209" t="s">
        <v>135</v>
      </c>
      <c r="L593" s="47"/>
      <c r="M593" s="214" t="s">
        <v>19</v>
      </c>
      <c r="N593" s="215" t="s">
        <v>42</v>
      </c>
      <c r="O593" s="87"/>
      <c r="P593" s="216">
        <f>O593*H593</f>
        <v>0</v>
      </c>
      <c r="Q593" s="216">
        <v>0</v>
      </c>
      <c r="R593" s="216">
        <f>Q593*H593</f>
        <v>0</v>
      </c>
      <c r="S593" s="216">
        <v>0</v>
      </c>
      <c r="T593" s="217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18" t="s">
        <v>124</v>
      </c>
      <c r="AT593" s="218" t="s">
        <v>120</v>
      </c>
      <c r="AU593" s="218" t="s">
        <v>81</v>
      </c>
      <c r="AY593" s="20" t="s">
        <v>118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0" t="s">
        <v>79</v>
      </c>
      <c r="BK593" s="219">
        <f>ROUND(I593*H593,2)</f>
        <v>0</v>
      </c>
      <c r="BL593" s="20" t="s">
        <v>124</v>
      </c>
      <c r="BM593" s="218" t="s">
        <v>653</v>
      </c>
    </row>
    <row r="594" s="2" customFormat="1">
      <c r="A594" s="41"/>
      <c r="B594" s="42"/>
      <c r="C594" s="43"/>
      <c r="D594" s="257" t="s">
        <v>137</v>
      </c>
      <c r="E594" s="43"/>
      <c r="F594" s="258" t="s">
        <v>654</v>
      </c>
      <c r="G594" s="43"/>
      <c r="H594" s="43"/>
      <c r="I594" s="222"/>
      <c r="J594" s="43"/>
      <c r="K594" s="43"/>
      <c r="L594" s="47"/>
      <c r="M594" s="223"/>
      <c r="N594" s="224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137</v>
      </c>
      <c r="AU594" s="20" t="s">
        <v>81</v>
      </c>
    </row>
    <row r="595" s="13" customFormat="1">
      <c r="A595" s="13"/>
      <c r="B595" s="225"/>
      <c r="C595" s="226"/>
      <c r="D595" s="220" t="s">
        <v>128</v>
      </c>
      <c r="E595" s="227" t="s">
        <v>19</v>
      </c>
      <c r="F595" s="228" t="s">
        <v>129</v>
      </c>
      <c r="G595" s="226"/>
      <c r="H595" s="227" t="s">
        <v>19</v>
      </c>
      <c r="I595" s="229"/>
      <c r="J595" s="226"/>
      <c r="K595" s="226"/>
      <c r="L595" s="230"/>
      <c r="M595" s="231"/>
      <c r="N595" s="232"/>
      <c r="O595" s="232"/>
      <c r="P595" s="232"/>
      <c r="Q595" s="232"/>
      <c r="R595" s="232"/>
      <c r="S595" s="232"/>
      <c r="T595" s="23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4" t="s">
        <v>128</v>
      </c>
      <c r="AU595" s="234" t="s">
        <v>81</v>
      </c>
      <c r="AV595" s="13" t="s">
        <v>79</v>
      </c>
      <c r="AW595" s="13" t="s">
        <v>32</v>
      </c>
      <c r="AX595" s="13" t="s">
        <v>71</v>
      </c>
      <c r="AY595" s="234" t="s">
        <v>118</v>
      </c>
    </row>
    <row r="596" s="14" customFormat="1">
      <c r="A596" s="14"/>
      <c r="B596" s="235"/>
      <c r="C596" s="236"/>
      <c r="D596" s="220" t="s">
        <v>128</v>
      </c>
      <c r="E596" s="237" t="s">
        <v>19</v>
      </c>
      <c r="F596" s="238" t="s">
        <v>655</v>
      </c>
      <c r="G596" s="236"/>
      <c r="H596" s="239">
        <v>60.5</v>
      </c>
      <c r="I596" s="240"/>
      <c r="J596" s="236"/>
      <c r="K596" s="236"/>
      <c r="L596" s="241"/>
      <c r="M596" s="242"/>
      <c r="N596" s="243"/>
      <c r="O596" s="243"/>
      <c r="P596" s="243"/>
      <c r="Q596" s="243"/>
      <c r="R596" s="243"/>
      <c r="S596" s="243"/>
      <c r="T596" s="24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5" t="s">
        <v>128</v>
      </c>
      <c r="AU596" s="245" t="s">
        <v>81</v>
      </c>
      <c r="AV596" s="14" t="s">
        <v>81</v>
      </c>
      <c r="AW596" s="14" t="s">
        <v>32</v>
      </c>
      <c r="AX596" s="14" t="s">
        <v>71</v>
      </c>
      <c r="AY596" s="245" t="s">
        <v>118</v>
      </c>
    </row>
    <row r="597" s="15" customFormat="1">
      <c r="A597" s="15"/>
      <c r="B597" s="246"/>
      <c r="C597" s="247"/>
      <c r="D597" s="220" t="s">
        <v>128</v>
      </c>
      <c r="E597" s="248" t="s">
        <v>19</v>
      </c>
      <c r="F597" s="249" t="s">
        <v>131</v>
      </c>
      <c r="G597" s="247"/>
      <c r="H597" s="250">
        <v>60.5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56" t="s">
        <v>128</v>
      </c>
      <c r="AU597" s="256" t="s">
        <v>81</v>
      </c>
      <c r="AV597" s="15" t="s">
        <v>124</v>
      </c>
      <c r="AW597" s="15" t="s">
        <v>32</v>
      </c>
      <c r="AX597" s="15" t="s">
        <v>79</v>
      </c>
      <c r="AY597" s="256" t="s">
        <v>118</v>
      </c>
    </row>
    <row r="598" s="2" customFormat="1" ht="37.8" customHeight="1">
      <c r="A598" s="41"/>
      <c r="B598" s="42"/>
      <c r="C598" s="207" t="s">
        <v>656</v>
      </c>
      <c r="D598" s="207" t="s">
        <v>120</v>
      </c>
      <c r="E598" s="208" t="s">
        <v>657</v>
      </c>
      <c r="F598" s="209" t="s">
        <v>658</v>
      </c>
      <c r="G598" s="210" t="s">
        <v>123</v>
      </c>
      <c r="H598" s="211">
        <v>440</v>
      </c>
      <c r="I598" s="212"/>
      <c r="J598" s="213">
        <f>ROUND(I598*H598,2)</f>
        <v>0</v>
      </c>
      <c r="K598" s="209" t="s">
        <v>135</v>
      </c>
      <c r="L598" s="47"/>
      <c r="M598" s="214" t="s">
        <v>19</v>
      </c>
      <c r="N598" s="215" t="s">
        <v>42</v>
      </c>
      <c r="O598" s="87"/>
      <c r="P598" s="216">
        <f>O598*H598</f>
        <v>0</v>
      </c>
      <c r="Q598" s="216">
        <v>0.60875999999999997</v>
      </c>
      <c r="R598" s="216">
        <f>Q598*H598</f>
        <v>267.8544</v>
      </c>
      <c r="S598" s="216">
        <v>0</v>
      </c>
      <c r="T598" s="217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18" t="s">
        <v>124</v>
      </c>
      <c r="AT598" s="218" t="s">
        <v>120</v>
      </c>
      <c r="AU598" s="218" t="s">
        <v>81</v>
      </c>
      <c r="AY598" s="20" t="s">
        <v>118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20" t="s">
        <v>79</v>
      </c>
      <c r="BK598" s="219">
        <f>ROUND(I598*H598,2)</f>
        <v>0</v>
      </c>
      <c r="BL598" s="20" t="s">
        <v>124</v>
      </c>
      <c r="BM598" s="218" t="s">
        <v>659</v>
      </c>
    </row>
    <row r="599" s="2" customFormat="1">
      <c r="A599" s="41"/>
      <c r="B599" s="42"/>
      <c r="C599" s="43"/>
      <c r="D599" s="257" t="s">
        <v>137</v>
      </c>
      <c r="E599" s="43"/>
      <c r="F599" s="258" t="s">
        <v>660</v>
      </c>
      <c r="G599" s="43"/>
      <c r="H599" s="43"/>
      <c r="I599" s="222"/>
      <c r="J599" s="43"/>
      <c r="K599" s="43"/>
      <c r="L599" s="47"/>
      <c r="M599" s="223"/>
      <c r="N599" s="224"/>
      <c r="O599" s="87"/>
      <c r="P599" s="87"/>
      <c r="Q599" s="87"/>
      <c r="R599" s="87"/>
      <c r="S599" s="87"/>
      <c r="T599" s="88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0" t="s">
        <v>137</v>
      </c>
      <c r="AU599" s="20" t="s">
        <v>81</v>
      </c>
    </row>
    <row r="600" s="13" customFormat="1">
      <c r="A600" s="13"/>
      <c r="B600" s="225"/>
      <c r="C600" s="226"/>
      <c r="D600" s="220" t="s">
        <v>128</v>
      </c>
      <c r="E600" s="227" t="s">
        <v>19</v>
      </c>
      <c r="F600" s="228" t="s">
        <v>129</v>
      </c>
      <c r="G600" s="226"/>
      <c r="H600" s="227" t="s">
        <v>19</v>
      </c>
      <c r="I600" s="229"/>
      <c r="J600" s="226"/>
      <c r="K600" s="226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128</v>
      </c>
      <c r="AU600" s="234" t="s">
        <v>81</v>
      </c>
      <c r="AV600" s="13" t="s">
        <v>79</v>
      </c>
      <c r="AW600" s="13" t="s">
        <v>32</v>
      </c>
      <c r="AX600" s="13" t="s">
        <v>71</v>
      </c>
      <c r="AY600" s="234" t="s">
        <v>118</v>
      </c>
    </row>
    <row r="601" s="14" customFormat="1">
      <c r="A601" s="14"/>
      <c r="B601" s="235"/>
      <c r="C601" s="236"/>
      <c r="D601" s="220" t="s">
        <v>128</v>
      </c>
      <c r="E601" s="237" t="s">
        <v>19</v>
      </c>
      <c r="F601" s="238" t="s">
        <v>584</v>
      </c>
      <c r="G601" s="236"/>
      <c r="H601" s="239">
        <v>440</v>
      </c>
      <c r="I601" s="240"/>
      <c r="J601" s="236"/>
      <c r="K601" s="236"/>
      <c r="L601" s="241"/>
      <c r="M601" s="242"/>
      <c r="N601" s="243"/>
      <c r="O601" s="243"/>
      <c r="P601" s="243"/>
      <c r="Q601" s="243"/>
      <c r="R601" s="243"/>
      <c r="S601" s="243"/>
      <c r="T601" s="24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5" t="s">
        <v>128</v>
      </c>
      <c r="AU601" s="245" t="s">
        <v>81</v>
      </c>
      <c r="AV601" s="14" t="s">
        <v>81</v>
      </c>
      <c r="AW601" s="14" t="s">
        <v>32</v>
      </c>
      <c r="AX601" s="14" t="s">
        <v>71</v>
      </c>
      <c r="AY601" s="245" t="s">
        <v>118</v>
      </c>
    </row>
    <row r="602" s="15" customFormat="1">
      <c r="A602" s="15"/>
      <c r="B602" s="246"/>
      <c r="C602" s="247"/>
      <c r="D602" s="220" t="s">
        <v>128</v>
      </c>
      <c r="E602" s="248" t="s">
        <v>19</v>
      </c>
      <c r="F602" s="249" t="s">
        <v>131</v>
      </c>
      <c r="G602" s="247"/>
      <c r="H602" s="250">
        <v>440</v>
      </c>
      <c r="I602" s="251"/>
      <c r="J602" s="247"/>
      <c r="K602" s="247"/>
      <c r="L602" s="252"/>
      <c r="M602" s="253"/>
      <c r="N602" s="254"/>
      <c r="O602" s="254"/>
      <c r="P602" s="254"/>
      <c r="Q602" s="254"/>
      <c r="R602" s="254"/>
      <c r="S602" s="254"/>
      <c r="T602" s="25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56" t="s">
        <v>128</v>
      </c>
      <c r="AU602" s="256" t="s">
        <v>81</v>
      </c>
      <c r="AV602" s="15" t="s">
        <v>124</v>
      </c>
      <c r="AW602" s="15" t="s">
        <v>32</v>
      </c>
      <c r="AX602" s="15" t="s">
        <v>79</v>
      </c>
      <c r="AY602" s="256" t="s">
        <v>118</v>
      </c>
    </row>
    <row r="603" s="2" customFormat="1" ht="16.5" customHeight="1">
      <c r="A603" s="41"/>
      <c r="B603" s="42"/>
      <c r="C603" s="207" t="s">
        <v>661</v>
      </c>
      <c r="D603" s="207" t="s">
        <v>120</v>
      </c>
      <c r="E603" s="208" t="s">
        <v>662</v>
      </c>
      <c r="F603" s="209" t="s">
        <v>663</v>
      </c>
      <c r="G603" s="210" t="s">
        <v>134</v>
      </c>
      <c r="H603" s="211">
        <v>67.5</v>
      </c>
      <c r="I603" s="212"/>
      <c r="J603" s="213">
        <f>ROUND(I603*H603,2)</f>
        <v>0</v>
      </c>
      <c r="K603" s="209" t="s">
        <v>19</v>
      </c>
      <c r="L603" s="47"/>
      <c r="M603" s="214" t="s">
        <v>19</v>
      </c>
      <c r="N603" s="215" t="s">
        <v>42</v>
      </c>
      <c r="O603" s="87"/>
      <c r="P603" s="216">
        <f>O603*H603</f>
        <v>0</v>
      </c>
      <c r="Q603" s="216">
        <v>0</v>
      </c>
      <c r="R603" s="216">
        <f>Q603*H603</f>
        <v>0</v>
      </c>
      <c r="S603" s="216">
        <v>0</v>
      </c>
      <c r="T603" s="217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18" t="s">
        <v>124</v>
      </c>
      <c r="AT603" s="218" t="s">
        <v>120</v>
      </c>
      <c r="AU603" s="218" t="s">
        <v>81</v>
      </c>
      <c r="AY603" s="20" t="s">
        <v>118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20" t="s">
        <v>79</v>
      </c>
      <c r="BK603" s="219">
        <f>ROUND(I603*H603,2)</f>
        <v>0</v>
      </c>
      <c r="BL603" s="20" t="s">
        <v>124</v>
      </c>
      <c r="BM603" s="218" t="s">
        <v>664</v>
      </c>
    </row>
    <row r="604" s="2" customFormat="1">
      <c r="A604" s="41"/>
      <c r="B604" s="42"/>
      <c r="C604" s="43"/>
      <c r="D604" s="220" t="s">
        <v>126</v>
      </c>
      <c r="E604" s="43"/>
      <c r="F604" s="221" t="s">
        <v>665</v>
      </c>
      <c r="G604" s="43"/>
      <c r="H604" s="43"/>
      <c r="I604" s="222"/>
      <c r="J604" s="43"/>
      <c r="K604" s="43"/>
      <c r="L604" s="47"/>
      <c r="M604" s="223"/>
      <c r="N604" s="224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126</v>
      </c>
      <c r="AU604" s="20" t="s">
        <v>81</v>
      </c>
    </row>
    <row r="605" s="13" customFormat="1">
      <c r="A605" s="13"/>
      <c r="B605" s="225"/>
      <c r="C605" s="226"/>
      <c r="D605" s="220" t="s">
        <v>128</v>
      </c>
      <c r="E605" s="227" t="s">
        <v>19</v>
      </c>
      <c r="F605" s="228" t="s">
        <v>129</v>
      </c>
      <c r="G605" s="226"/>
      <c r="H605" s="227" t="s">
        <v>19</v>
      </c>
      <c r="I605" s="229"/>
      <c r="J605" s="226"/>
      <c r="K605" s="226"/>
      <c r="L605" s="230"/>
      <c r="M605" s="231"/>
      <c r="N605" s="232"/>
      <c r="O605" s="232"/>
      <c r="P605" s="232"/>
      <c r="Q605" s="232"/>
      <c r="R605" s="232"/>
      <c r="S605" s="232"/>
      <c r="T605" s="23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4" t="s">
        <v>128</v>
      </c>
      <c r="AU605" s="234" t="s">
        <v>81</v>
      </c>
      <c r="AV605" s="13" t="s">
        <v>79</v>
      </c>
      <c r="AW605" s="13" t="s">
        <v>32</v>
      </c>
      <c r="AX605" s="13" t="s">
        <v>71</v>
      </c>
      <c r="AY605" s="234" t="s">
        <v>118</v>
      </c>
    </row>
    <row r="606" s="14" customFormat="1">
      <c r="A606" s="14"/>
      <c r="B606" s="235"/>
      <c r="C606" s="236"/>
      <c r="D606" s="220" t="s">
        <v>128</v>
      </c>
      <c r="E606" s="237" t="s">
        <v>19</v>
      </c>
      <c r="F606" s="238" t="s">
        <v>666</v>
      </c>
      <c r="G606" s="236"/>
      <c r="H606" s="239">
        <v>67.5</v>
      </c>
      <c r="I606" s="240"/>
      <c r="J606" s="236"/>
      <c r="K606" s="236"/>
      <c r="L606" s="241"/>
      <c r="M606" s="242"/>
      <c r="N606" s="243"/>
      <c r="O606" s="243"/>
      <c r="P606" s="243"/>
      <c r="Q606" s="243"/>
      <c r="R606" s="243"/>
      <c r="S606" s="243"/>
      <c r="T606" s="24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5" t="s">
        <v>128</v>
      </c>
      <c r="AU606" s="245" t="s">
        <v>81</v>
      </c>
      <c r="AV606" s="14" t="s">
        <v>81</v>
      </c>
      <c r="AW606" s="14" t="s">
        <v>32</v>
      </c>
      <c r="AX606" s="14" t="s">
        <v>71</v>
      </c>
      <c r="AY606" s="245" t="s">
        <v>118</v>
      </c>
    </row>
    <row r="607" s="15" customFormat="1">
      <c r="A607" s="15"/>
      <c r="B607" s="246"/>
      <c r="C607" s="247"/>
      <c r="D607" s="220" t="s">
        <v>128</v>
      </c>
      <c r="E607" s="248" t="s">
        <v>19</v>
      </c>
      <c r="F607" s="249" t="s">
        <v>131</v>
      </c>
      <c r="G607" s="247"/>
      <c r="H607" s="250">
        <v>67.5</v>
      </c>
      <c r="I607" s="251"/>
      <c r="J607" s="247"/>
      <c r="K607" s="247"/>
      <c r="L607" s="252"/>
      <c r="M607" s="253"/>
      <c r="N607" s="254"/>
      <c r="O607" s="254"/>
      <c r="P607" s="254"/>
      <c r="Q607" s="254"/>
      <c r="R607" s="254"/>
      <c r="S607" s="254"/>
      <c r="T607" s="25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6" t="s">
        <v>128</v>
      </c>
      <c r="AU607" s="256" t="s">
        <v>81</v>
      </c>
      <c r="AV607" s="15" t="s">
        <v>124</v>
      </c>
      <c r="AW607" s="15" t="s">
        <v>32</v>
      </c>
      <c r="AX607" s="15" t="s">
        <v>79</v>
      </c>
      <c r="AY607" s="256" t="s">
        <v>118</v>
      </c>
    </row>
    <row r="608" s="2" customFormat="1" ht="24.15" customHeight="1">
      <c r="A608" s="41"/>
      <c r="B608" s="42"/>
      <c r="C608" s="207" t="s">
        <v>667</v>
      </c>
      <c r="D608" s="207" t="s">
        <v>120</v>
      </c>
      <c r="E608" s="208" t="s">
        <v>668</v>
      </c>
      <c r="F608" s="209" t="s">
        <v>669</v>
      </c>
      <c r="G608" s="210" t="s">
        <v>197</v>
      </c>
      <c r="H608" s="211">
        <v>1</v>
      </c>
      <c r="I608" s="212"/>
      <c r="J608" s="213">
        <f>ROUND(I608*H608,2)</f>
        <v>0</v>
      </c>
      <c r="K608" s="209" t="s">
        <v>19</v>
      </c>
      <c r="L608" s="47"/>
      <c r="M608" s="214" t="s">
        <v>19</v>
      </c>
      <c r="N608" s="215" t="s">
        <v>42</v>
      </c>
      <c r="O608" s="87"/>
      <c r="P608" s="216">
        <f>O608*H608</f>
        <v>0</v>
      </c>
      <c r="Q608" s="216">
        <v>0.01138</v>
      </c>
      <c r="R608" s="216">
        <f>Q608*H608</f>
        <v>0.01138</v>
      </c>
      <c r="S608" s="216">
        <v>0</v>
      </c>
      <c r="T608" s="217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8" t="s">
        <v>124</v>
      </c>
      <c r="AT608" s="218" t="s">
        <v>120</v>
      </c>
      <c r="AU608" s="218" t="s">
        <v>81</v>
      </c>
      <c r="AY608" s="20" t="s">
        <v>118</v>
      </c>
      <c r="BE608" s="219">
        <f>IF(N608="základní",J608,0)</f>
        <v>0</v>
      </c>
      <c r="BF608" s="219">
        <f>IF(N608="snížená",J608,0)</f>
        <v>0</v>
      </c>
      <c r="BG608" s="219">
        <f>IF(N608="zákl. přenesená",J608,0)</f>
        <v>0</v>
      </c>
      <c r="BH608" s="219">
        <f>IF(N608="sníž. přenesená",J608,0)</f>
        <v>0</v>
      </c>
      <c r="BI608" s="219">
        <f>IF(N608="nulová",J608,0)</f>
        <v>0</v>
      </c>
      <c r="BJ608" s="20" t="s">
        <v>79</v>
      </c>
      <c r="BK608" s="219">
        <f>ROUND(I608*H608,2)</f>
        <v>0</v>
      </c>
      <c r="BL608" s="20" t="s">
        <v>124</v>
      </c>
      <c r="BM608" s="218" t="s">
        <v>670</v>
      </c>
    </row>
    <row r="609" s="2" customFormat="1">
      <c r="A609" s="41"/>
      <c r="B609" s="42"/>
      <c r="C609" s="43"/>
      <c r="D609" s="220" t="s">
        <v>126</v>
      </c>
      <c r="E609" s="43"/>
      <c r="F609" s="221" t="s">
        <v>671</v>
      </c>
      <c r="G609" s="43"/>
      <c r="H609" s="43"/>
      <c r="I609" s="222"/>
      <c r="J609" s="43"/>
      <c r="K609" s="43"/>
      <c r="L609" s="47"/>
      <c r="M609" s="223"/>
      <c r="N609" s="224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126</v>
      </c>
      <c r="AU609" s="20" t="s">
        <v>81</v>
      </c>
    </row>
    <row r="610" s="13" customFormat="1">
      <c r="A610" s="13"/>
      <c r="B610" s="225"/>
      <c r="C610" s="226"/>
      <c r="D610" s="220" t="s">
        <v>128</v>
      </c>
      <c r="E610" s="227" t="s">
        <v>19</v>
      </c>
      <c r="F610" s="228" t="s">
        <v>129</v>
      </c>
      <c r="G610" s="226"/>
      <c r="H610" s="227" t="s">
        <v>19</v>
      </c>
      <c r="I610" s="229"/>
      <c r="J610" s="226"/>
      <c r="K610" s="226"/>
      <c r="L610" s="230"/>
      <c r="M610" s="231"/>
      <c r="N610" s="232"/>
      <c r="O610" s="232"/>
      <c r="P610" s="232"/>
      <c r="Q610" s="232"/>
      <c r="R610" s="232"/>
      <c r="S610" s="232"/>
      <c r="T610" s="23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4" t="s">
        <v>128</v>
      </c>
      <c r="AU610" s="234" t="s">
        <v>81</v>
      </c>
      <c r="AV610" s="13" t="s">
        <v>79</v>
      </c>
      <c r="AW610" s="13" t="s">
        <v>32</v>
      </c>
      <c r="AX610" s="13" t="s">
        <v>71</v>
      </c>
      <c r="AY610" s="234" t="s">
        <v>118</v>
      </c>
    </row>
    <row r="611" s="13" customFormat="1">
      <c r="A611" s="13"/>
      <c r="B611" s="225"/>
      <c r="C611" s="226"/>
      <c r="D611" s="220" t="s">
        <v>128</v>
      </c>
      <c r="E611" s="227" t="s">
        <v>19</v>
      </c>
      <c r="F611" s="228" t="s">
        <v>672</v>
      </c>
      <c r="G611" s="226"/>
      <c r="H611" s="227" t="s">
        <v>19</v>
      </c>
      <c r="I611" s="229"/>
      <c r="J611" s="226"/>
      <c r="K611" s="226"/>
      <c r="L611" s="230"/>
      <c r="M611" s="231"/>
      <c r="N611" s="232"/>
      <c r="O611" s="232"/>
      <c r="P611" s="232"/>
      <c r="Q611" s="232"/>
      <c r="R611" s="232"/>
      <c r="S611" s="232"/>
      <c r="T611" s="23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4" t="s">
        <v>128</v>
      </c>
      <c r="AU611" s="234" t="s">
        <v>81</v>
      </c>
      <c r="AV611" s="13" t="s">
        <v>79</v>
      </c>
      <c r="AW611" s="13" t="s">
        <v>32</v>
      </c>
      <c r="AX611" s="13" t="s">
        <v>71</v>
      </c>
      <c r="AY611" s="234" t="s">
        <v>118</v>
      </c>
    </row>
    <row r="612" s="14" customFormat="1">
      <c r="A612" s="14"/>
      <c r="B612" s="235"/>
      <c r="C612" s="236"/>
      <c r="D612" s="220" t="s">
        <v>128</v>
      </c>
      <c r="E612" s="237" t="s">
        <v>19</v>
      </c>
      <c r="F612" s="238" t="s">
        <v>79</v>
      </c>
      <c r="G612" s="236"/>
      <c r="H612" s="239">
        <v>1</v>
      </c>
      <c r="I612" s="240"/>
      <c r="J612" s="236"/>
      <c r="K612" s="236"/>
      <c r="L612" s="241"/>
      <c r="M612" s="242"/>
      <c r="N612" s="243"/>
      <c r="O612" s="243"/>
      <c r="P612" s="243"/>
      <c r="Q612" s="243"/>
      <c r="R612" s="243"/>
      <c r="S612" s="243"/>
      <c r="T612" s="24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5" t="s">
        <v>128</v>
      </c>
      <c r="AU612" s="245" t="s">
        <v>81</v>
      </c>
      <c r="AV612" s="14" t="s">
        <v>81</v>
      </c>
      <c r="AW612" s="14" t="s">
        <v>32</v>
      </c>
      <c r="AX612" s="14" t="s">
        <v>71</v>
      </c>
      <c r="AY612" s="245" t="s">
        <v>118</v>
      </c>
    </row>
    <row r="613" s="15" customFormat="1">
      <c r="A613" s="15"/>
      <c r="B613" s="246"/>
      <c r="C613" s="247"/>
      <c r="D613" s="220" t="s">
        <v>128</v>
      </c>
      <c r="E613" s="248" t="s">
        <v>19</v>
      </c>
      <c r="F613" s="249" t="s">
        <v>131</v>
      </c>
      <c r="G613" s="247"/>
      <c r="H613" s="250">
        <v>1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56" t="s">
        <v>128</v>
      </c>
      <c r="AU613" s="256" t="s">
        <v>81</v>
      </c>
      <c r="AV613" s="15" t="s">
        <v>124</v>
      </c>
      <c r="AW613" s="15" t="s">
        <v>32</v>
      </c>
      <c r="AX613" s="15" t="s">
        <v>79</v>
      </c>
      <c r="AY613" s="256" t="s">
        <v>118</v>
      </c>
    </row>
    <row r="614" s="12" customFormat="1" ht="22.8" customHeight="1">
      <c r="A614" s="12"/>
      <c r="B614" s="191"/>
      <c r="C614" s="192"/>
      <c r="D614" s="193" t="s">
        <v>70</v>
      </c>
      <c r="E614" s="205" t="s">
        <v>194</v>
      </c>
      <c r="F614" s="205" t="s">
        <v>673</v>
      </c>
      <c r="G614" s="192"/>
      <c r="H614" s="192"/>
      <c r="I614" s="195"/>
      <c r="J614" s="206">
        <f>BK614</f>
        <v>0</v>
      </c>
      <c r="K614" s="192"/>
      <c r="L614" s="197"/>
      <c r="M614" s="198"/>
      <c r="N614" s="199"/>
      <c r="O614" s="199"/>
      <c r="P614" s="200">
        <f>SUM(P615:P704)</f>
        <v>0</v>
      </c>
      <c r="Q614" s="199"/>
      <c r="R614" s="200">
        <f>SUM(R615:R704)</f>
        <v>2.6807225000000003</v>
      </c>
      <c r="S614" s="199"/>
      <c r="T614" s="201">
        <f>SUM(T615:T704)</f>
        <v>0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202" t="s">
        <v>79</v>
      </c>
      <c r="AT614" s="203" t="s">
        <v>70</v>
      </c>
      <c r="AU614" s="203" t="s">
        <v>79</v>
      </c>
      <c r="AY614" s="202" t="s">
        <v>118</v>
      </c>
      <c r="BK614" s="204">
        <f>SUM(BK615:BK704)</f>
        <v>0</v>
      </c>
    </row>
    <row r="615" s="2" customFormat="1" ht="24.15" customHeight="1">
      <c r="A615" s="41"/>
      <c r="B615" s="42"/>
      <c r="C615" s="207" t="s">
        <v>674</v>
      </c>
      <c r="D615" s="207" t="s">
        <v>120</v>
      </c>
      <c r="E615" s="208" t="s">
        <v>675</v>
      </c>
      <c r="F615" s="209" t="s">
        <v>676</v>
      </c>
      <c r="G615" s="210" t="s">
        <v>677</v>
      </c>
      <c r="H615" s="211">
        <v>86.200000000000003</v>
      </c>
      <c r="I615" s="212"/>
      <c r="J615" s="213">
        <f>ROUND(I615*H615,2)</f>
        <v>0</v>
      </c>
      <c r="K615" s="209" t="s">
        <v>135</v>
      </c>
      <c r="L615" s="47"/>
      <c r="M615" s="214" t="s">
        <v>19</v>
      </c>
      <c r="N615" s="215" t="s">
        <v>42</v>
      </c>
      <c r="O615" s="87"/>
      <c r="P615" s="216">
        <f>O615*H615</f>
        <v>0</v>
      </c>
      <c r="Q615" s="216">
        <v>0.0020799999999999998</v>
      </c>
      <c r="R615" s="216">
        <f>Q615*H615</f>
        <v>0.17929599999999998</v>
      </c>
      <c r="S615" s="216">
        <v>0</v>
      </c>
      <c r="T615" s="217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18" t="s">
        <v>124</v>
      </c>
      <c r="AT615" s="218" t="s">
        <v>120</v>
      </c>
      <c r="AU615" s="218" t="s">
        <v>81</v>
      </c>
      <c r="AY615" s="20" t="s">
        <v>118</v>
      </c>
      <c r="BE615" s="219">
        <f>IF(N615="základní",J615,0)</f>
        <v>0</v>
      </c>
      <c r="BF615" s="219">
        <f>IF(N615="snížená",J615,0)</f>
        <v>0</v>
      </c>
      <c r="BG615" s="219">
        <f>IF(N615="zákl. přenesená",J615,0)</f>
        <v>0</v>
      </c>
      <c r="BH615" s="219">
        <f>IF(N615="sníž. přenesená",J615,0)</f>
        <v>0</v>
      </c>
      <c r="BI615" s="219">
        <f>IF(N615="nulová",J615,0)</f>
        <v>0</v>
      </c>
      <c r="BJ615" s="20" t="s">
        <v>79</v>
      </c>
      <c r="BK615" s="219">
        <f>ROUND(I615*H615,2)</f>
        <v>0</v>
      </c>
      <c r="BL615" s="20" t="s">
        <v>124</v>
      </c>
      <c r="BM615" s="218" t="s">
        <v>678</v>
      </c>
    </row>
    <row r="616" s="2" customFormat="1">
      <c r="A616" s="41"/>
      <c r="B616" s="42"/>
      <c r="C616" s="43"/>
      <c r="D616" s="257" t="s">
        <v>137</v>
      </c>
      <c r="E616" s="43"/>
      <c r="F616" s="258" t="s">
        <v>679</v>
      </c>
      <c r="G616" s="43"/>
      <c r="H616" s="43"/>
      <c r="I616" s="222"/>
      <c r="J616" s="43"/>
      <c r="K616" s="43"/>
      <c r="L616" s="47"/>
      <c r="M616" s="223"/>
      <c r="N616" s="224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0" t="s">
        <v>137</v>
      </c>
      <c r="AU616" s="20" t="s">
        <v>81</v>
      </c>
    </row>
    <row r="617" s="2" customFormat="1">
      <c r="A617" s="41"/>
      <c r="B617" s="42"/>
      <c r="C617" s="43"/>
      <c r="D617" s="220" t="s">
        <v>126</v>
      </c>
      <c r="E617" s="43"/>
      <c r="F617" s="221" t="s">
        <v>680</v>
      </c>
      <c r="G617" s="43"/>
      <c r="H617" s="43"/>
      <c r="I617" s="222"/>
      <c r="J617" s="43"/>
      <c r="K617" s="43"/>
      <c r="L617" s="47"/>
      <c r="M617" s="223"/>
      <c r="N617" s="224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0" t="s">
        <v>126</v>
      </c>
      <c r="AU617" s="20" t="s">
        <v>81</v>
      </c>
    </row>
    <row r="618" s="13" customFormat="1">
      <c r="A618" s="13"/>
      <c r="B618" s="225"/>
      <c r="C618" s="226"/>
      <c r="D618" s="220" t="s">
        <v>128</v>
      </c>
      <c r="E618" s="227" t="s">
        <v>19</v>
      </c>
      <c r="F618" s="228" t="s">
        <v>681</v>
      </c>
      <c r="G618" s="226"/>
      <c r="H618" s="227" t="s">
        <v>19</v>
      </c>
      <c r="I618" s="229"/>
      <c r="J618" s="226"/>
      <c r="K618" s="226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128</v>
      </c>
      <c r="AU618" s="234" t="s">
        <v>81</v>
      </c>
      <c r="AV618" s="13" t="s">
        <v>79</v>
      </c>
      <c r="AW618" s="13" t="s">
        <v>32</v>
      </c>
      <c r="AX618" s="13" t="s">
        <v>71</v>
      </c>
      <c r="AY618" s="234" t="s">
        <v>118</v>
      </c>
    </row>
    <row r="619" s="13" customFormat="1">
      <c r="A619" s="13"/>
      <c r="B619" s="225"/>
      <c r="C619" s="226"/>
      <c r="D619" s="220" t="s">
        <v>128</v>
      </c>
      <c r="E619" s="227" t="s">
        <v>19</v>
      </c>
      <c r="F619" s="228" t="s">
        <v>682</v>
      </c>
      <c r="G619" s="226"/>
      <c r="H619" s="227" t="s">
        <v>19</v>
      </c>
      <c r="I619" s="229"/>
      <c r="J619" s="226"/>
      <c r="K619" s="226"/>
      <c r="L619" s="230"/>
      <c r="M619" s="231"/>
      <c r="N619" s="232"/>
      <c r="O619" s="232"/>
      <c r="P619" s="232"/>
      <c r="Q619" s="232"/>
      <c r="R619" s="232"/>
      <c r="S619" s="232"/>
      <c r="T619" s="23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4" t="s">
        <v>128</v>
      </c>
      <c r="AU619" s="234" t="s">
        <v>81</v>
      </c>
      <c r="AV619" s="13" t="s">
        <v>79</v>
      </c>
      <c r="AW619" s="13" t="s">
        <v>32</v>
      </c>
      <c r="AX619" s="13" t="s">
        <v>71</v>
      </c>
      <c r="AY619" s="234" t="s">
        <v>118</v>
      </c>
    </row>
    <row r="620" s="14" customFormat="1">
      <c r="A620" s="14"/>
      <c r="B620" s="235"/>
      <c r="C620" s="236"/>
      <c r="D620" s="220" t="s">
        <v>128</v>
      </c>
      <c r="E620" s="237" t="s">
        <v>19</v>
      </c>
      <c r="F620" s="238" t="s">
        <v>156</v>
      </c>
      <c r="G620" s="236"/>
      <c r="H620" s="239">
        <v>5</v>
      </c>
      <c r="I620" s="240"/>
      <c r="J620" s="236"/>
      <c r="K620" s="236"/>
      <c r="L620" s="241"/>
      <c r="M620" s="242"/>
      <c r="N620" s="243"/>
      <c r="O620" s="243"/>
      <c r="P620" s="243"/>
      <c r="Q620" s="243"/>
      <c r="R620" s="243"/>
      <c r="S620" s="243"/>
      <c r="T620" s="24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5" t="s">
        <v>128</v>
      </c>
      <c r="AU620" s="245" t="s">
        <v>81</v>
      </c>
      <c r="AV620" s="14" t="s">
        <v>81</v>
      </c>
      <c r="AW620" s="14" t="s">
        <v>32</v>
      </c>
      <c r="AX620" s="14" t="s">
        <v>71</v>
      </c>
      <c r="AY620" s="245" t="s">
        <v>118</v>
      </c>
    </row>
    <row r="621" s="13" customFormat="1">
      <c r="A621" s="13"/>
      <c r="B621" s="225"/>
      <c r="C621" s="226"/>
      <c r="D621" s="220" t="s">
        <v>128</v>
      </c>
      <c r="E621" s="227" t="s">
        <v>19</v>
      </c>
      <c r="F621" s="228" t="s">
        <v>683</v>
      </c>
      <c r="G621" s="226"/>
      <c r="H621" s="227" t="s">
        <v>19</v>
      </c>
      <c r="I621" s="229"/>
      <c r="J621" s="226"/>
      <c r="K621" s="226"/>
      <c r="L621" s="230"/>
      <c r="M621" s="231"/>
      <c r="N621" s="232"/>
      <c r="O621" s="232"/>
      <c r="P621" s="232"/>
      <c r="Q621" s="232"/>
      <c r="R621" s="232"/>
      <c r="S621" s="232"/>
      <c r="T621" s="23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4" t="s">
        <v>128</v>
      </c>
      <c r="AU621" s="234" t="s">
        <v>81</v>
      </c>
      <c r="AV621" s="13" t="s">
        <v>79</v>
      </c>
      <c r="AW621" s="13" t="s">
        <v>32</v>
      </c>
      <c r="AX621" s="13" t="s">
        <v>71</v>
      </c>
      <c r="AY621" s="234" t="s">
        <v>118</v>
      </c>
    </row>
    <row r="622" s="14" customFormat="1">
      <c r="A622" s="14"/>
      <c r="B622" s="235"/>
      <c r="C622" s="236"/>
      <c r="D622" s="220" t="s">
        <v>128</v>
      </c>
      <c r="E622" s="237" t="s">
        <v>19</v>
      </c>
      <c r="F622" s="238" t="s">
        <v>684</v>
      </c>
      <c r="G622" s="236"/>
      <c r="H622" s="239">
        <v>81.200000000000003</v>
      </c>
      <c r="I622" s="240"/>
      <c r="J622" s="236"/>
      <c r="K622" s="236"/>
      <c r="L622" s="241"/>
      <c r="M622" s="242"/>
      <c r="N622" s="243"/>
      <c r="O622" s="243"/>
      <c r="P622" s="243"/>
      <c r="Q622" s="243"/>
      <c r="R622" s="243"/>
      <c r="S622" s="243"/>
      <c r="T622" s="24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5" t="s">
        <v>128</v>
      </c>
      <c r="AU622" s="245" t="s">
        <v>81</v>
      </c>
      <c r="AV622" s="14" t="s">
        <v>81</v>
      </c>
      <c r="AW622" s="14" t="s">
        <v>32</v>
      </c>
      <c r="AX622" s="14" t="s">
        <v>71</v>
      </c>
      <c r="AY622" s="245" t="s">
        <v>118</v>
      </c>
    </row>
    <row r="623" s="15" customFormat="1">
      <c r="A623" s="15"/>
      <c r="B623" s="246"/>
      <c r="C623" s="247"/>
      <c r="D623" s="220" t="s">
        <v>128</v>
      </c>
      <c r="E623" s="248" t="s">
        <v>19</v>
      </c>
      <c r="F623" s="249" t="s">
        <v>131</v>
      </c>
      <c r="G623" s="247"/>
      <c r="H623" s="250">
        <v>86.200000000000003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6" t="s">
        <v>128</v>
      </c>
      <c r="AU623" s="256" t="s">
        <v>81</v>
      </c>
      <c r="AV623" s="15" t="s">
        <v>124</v>
      </c>
      <c r="AW623" s="15" t="s">
        <v>32</v>
      </c>
      <c r="AX623" s="15" t="s">
        <v>79</v>
      </c>
      <c r="AY623" s="256" t="s">
        <v>118</v>
      </c>
    </row>
    <row r="624" s="2" customFormat="1" ht="33" customHeight="1">
      <c r="A624" s="41"/>
      <c r="B624" s="42"/>
      <c r="C624" s="207" t="s">
        <v>685</v>
      </c>
      <c r="D624" s="207" t="s">
        <v>120</v>
      </c>
      <c r="E624" s="208" t="s">
        <v>686</v>
      </c>
      <c r="F624" s="209" t="s">
        <v>687</v>
      </c>
      <c r="G624" s="210" t="s">
        <v>677</v>
      </c>
      <c r="H624" s="211">
        <v>210</v>
      </c>
      <c r="I624" s="212"/>
      <c r="J624" s="213">
        <f>ROUND(I624*H624,2)</f>
        <v>0</v>
      </c>
      <c r="K624" s="209" t="s">
        <v>688</v>
      </c>
      <c r="L624" s="47"/>
      <c r="M624" s="214" t="s">
        <v>19</v>
      </c>
      <c r="N624" s="215" t="s">
        <v>42</v>
      </c>
      <c r="O624" s="87"/>
      <c r="P624" s="216">
        <f>O624*H624</f>
        <v>0</v>
      </c>
      <c r="Q624" s="216">
        <v>0.00018000000000000001</v>
      </c>
      <c r="R624" s="216">
        <f>Q624*H624</f>
        <v>0.0378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124</v>
      </c>
      <c r="AT624" s="218" t="s">
        <v>120</v>
      </c>
      <c r="AU624" s="218" t="s">
        <v>81</v>
      </c>
      <c r="AY624" s="20" t="s">
        <v>118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79</v>
      </c>
      <c r="BK624" s="219">
        <f>ROUND(I624*H624,2)</f>
        <v>0</v>
      </c>
      <c r="BL624" s="20" t="s">
        <v>124</v>
      </c>
      <c r="BM624" s="218" t="s">
        <v>689</v>
      </c>
    </row>
    <row r="625" s="2" customFormat="1">
      <c r="A625" s="41"/>
      <c r="B625" s="42"/>
      <c r="C625" s="43"/>
      <c r="D625" s="257" t="s">
        <v>137</v>
      </c>
      <c r="E625" s="43"/>
      <c r="F625" s="258" t="s">
        <v>690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137</v>
      </c>
      <c r="AU625" s="20" t="s">
        <v>81</v>
      </c>
    </row>
    <row r="626" s="13" customFormat="1">
      <c r="A626" s="13"/>
      <c r="B626" s="225"/>
      <c r="C626" s="226"/>
      <c r="D626" s="220" t="s">
        <v>128</v>
      </c>
      <c r="E626" s="227" t="s">
        <v>19</v>
      </c>
      <c r="F626" s="228" t="s">
        <v>129</v>
      </c>
      <c r="G626" s="226"/>
      <c r="H626" s="227" t="s">
        <v>19</v>
      </c>
      <c r="I626" s="229"/>
      <c r="J626" s="226"/>
      <c r="K626" s="226"/>
      <c r="L626" s="230"/>
      <c r="M626" s="231"/>
      <c r="N626" s="232"/>
      <c r="O626" s="232"/>
      <c r="P626" s="232"/>
      <c r="Q626" s="232"/>
      <c r="R626" s="232"/>
      <c r="S626" s="232"/>
      <c r="T626" s="23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4" t="s">
        <v>128</v>
      </c>
      <c r="AU626" s="234" t="s">
        <v>81</v>
      </c>
      <c r="AV626" s="13" t="s">
        <v>79</v>
      </c>
      <c r="AW626" s="13" t="s">
        <v>32</v>
      </c>
      <c r="AX626" s="13" t="s">
        <v>71</v>
      </c>
      <c r="AY626" s="234" t="s">
        <v>118</v>
      </c>
    </row>
    <row r="627" s="14" customFormat="1">
      <c r="A627" s="14"/>
      <c r="B627" s="235"/>
      <c r="C627" s="236"/>
      <c r="D627" s="220" t="s">
        <v>128</v>
      </c>
      <c r="E627" s="237" t="s">
        <v>19</v>
      </c>
      <c r="F627" s="238" t="s">
        <v>691</v>
      </c>
      <c r="G627" s="236"/>
      <c r="H627" s="239">
        <v>210</v>
      </c>
      <c r="I627" s="240"/>
      <c r="J627" s="236"/>
      <c r="K627" s="236"/>
      <c r="L627" s="241"/>
      <c r="M627" s="242"/>
      <c r="N627" s="243"/>
      <c r="O627" s="243"/>
      <c r="P627" s="243"/>
      <c r="Q627" s="243"/>
      <c r="R627" s="243"/>
      <c r="S627" s="243"/>
      <c r="T627" s="24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5" t="s">
        <v>128</v>
      </c>
      <c r="AU627" s="245" t="s">
        <v>81</v>
      </c>
      <c r="AV627" s="14" t="s">
        <v>81</v>
      </c>
      <c r="AW627" s="14" t="s">
        <v>32</v>
      </c>
      <c r="AX627" s="14" t="s">
        <v>71</v>
      </c>
      <c r="AY627" s="245" t="s">
        <v>118</v>
      </c>
    </row>
    <row r="628" s="15" customFormat="1">
      <c r="A628" s="15"/>
      <c r="B628" s="246"/>
      <c r="C628" s="247"/>
      <c r="D628" s="220" t="s">
        <v>128</v>
      </c>
      <c r="E628" s="248" t="s">
        <v>19</v>
      </c>
      <c r="F628" s="249" t="s">
        <v>131</v>
      </c>
      <c r="G628" s="247"/>
      <c r="H628" s="250">
        <v>210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56" t="s">
        <v>128</v>
      </c>
      <c r="AU628" s="256" t="s">
        <v>81</v>
      </c>
      <c r="AV628" s="15" t="s">
        <v>124</v>
      </c>
      <c r="AW628" s="15" t="s">
        <v>32</v>
      </c>
      <c r="AX628" s="15" t="s">
        <v>79</v>
      </c>
      <c r="AY628" s="256" t="s">
        <v>118</v>
      </c>
    </row>
    <row r="629" s="2" customFormat="1" ht="44.25" customHeight="1">
      <c r="A629" s="41"/>
      <c r="B629" s="42"/>
      <c r="C629" s="207" t="s">
        <v>692</v>
      </c>
      <c r="D629" s="207" t="s">
        <v>120</v>
      </c>
      <c r="E629" s="208" t="s">
        <v>693</v>
      </c>
      <c r="F629" s="209" t="s">
        <v>694</v>
      </c>
      <c r="G629" s="210" t="s">
        <v>123</v>
      </c>
      <c r="H629" s="211">
        <v>13.640000000000001</v>
      </c>
      <c r="I629" s="212"/>
      <c r="J629" s="213">
        <f>ROUND(I629*H629,2)</f>
        <v>0</v>
      </c>
      <c r="K629" s="209" t="s">
        <v>135</v>
      </c>
      <c r="L629" s="47"/>
      <c r="M629" s="214" t="s">
        <v>19</v>
      </c>
      <c r="N629" s="215" t="s">
        <v>42</v>
      </c>
      <c r="O629" s="87"/>
      <c r="P629" s="216">
        <f>O629*H629</f>
        <v>0</v>
      </c>
      <c r="Q629" s="216">
        <v>0.082460000000000006</v>
      </c>
      <c r="R629" s="216">
        <f>Q629*H629</f>
        <v>1.1247544</v>
      </c>
      <c r="S629" s="216">
        <v>0</v>
      </c>
      <c r="T629" s="217">
        <f>S629*H629</f>
        <v>0</v>
      </c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R629" s="218" t="s">
        <v>124</v>
      </c>
      <c r="AT629" s="218" t="s">
        <v>120</v>
      </c>
      <c r="AU629" s="218" t="s">
        <v>81</v>
      </c>
      <c r="AY629" s="20" t="s">
        <v>118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20" t="s">
        <v>79</v>
      </c>
      <c r="BK629" s="219">
        <f>ROUND(I629*H629,2)</f>
        <v>0</v>
      </c>
      <c r="BL629" s="20" t="s">
        <v>124</v>
      </c>
      <c r="BM629" s="218" t="s">
        <v>695</v>
      </c>
    </row>
    <row r="630" s="2" customFormat="1">
      <c r="A630" s="41"/>
      <c r="B630" s="42"/>
      <c r="C630" s="43"/>
      <c r="D630" s="257" t="s">
        <v>137</v>
      </c>
      <c r="E630" s="43"/>
      <c r="F630" s="258" t="s">
        <v>696</v>
      </c>
      <c r="G630" s="43"/>
      <c r="H630" s="43"/>
      <c r="I630" s="222"/>
      <c r="J630" s="43"/>
      <c r="K630" s="43"/>
      <c r="L630" s="47"/>
      <c r="M630" s="223"/>
      <c r="N630" s="224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137</v>
      </c>
      <c r="AU630" s="20" t="s">
        <v>81</v>
      </c>
    </row>
    <row r="631" s="13" customFormat="1">
      <c r="A631" s="13"/>
      <c r="B631" s="225"/>
      <c r="C631" s="226"/>
      <c r="D631" s="220" t="s">
        <v>128</v>
      </c>
      <c r="E631" s="227" t="s">
        <v>19</v>
      </c>
      <c r="F631" s="228" t="s">
        <v>129</v>
      </c>
      <c r="G631" s="226"/>
      <c r="H631" s="227" t="s">
        <v>19</v>
      </c>
      <c r="I631" s="229"/>
      <c r="J631" s="226"/>
      <c r="K631" s="226"/>
      <c r="L631" s="230"/>
      <c r="M631" s="231"/>
      <c r="N631" s="232"/>
      <c r="O631" s="232"/>
      <c r="P631" s="232"/>
      <c r="Q631" s="232"/>
      <c r="R631" s="232"/>
      <c r="S631" s="232"/>
      <c r="T631" s="23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4" t="s">
        <v>128</v>
      </c>
      <c r="AU631" s="234" t="s">
        <v>81</v>
      </c>
      <c r="AV631" s="13" t="s">
        <v>79</v>
      </c>
      <c r="AW631" s="13" t="s">
        <v>32</v>
      </c>
      <c r="AX631" s="13" t="s">
        <v>71</v>
      </c>
      <c r="AY631" s="234" t="s">
        <v>118</v>
      </c>
    </row>
    <row r="632" s="13" customFormat="1">
      <c r="A632" s="13"/>
      <c r="B632" s="225"/>
      <c r="C632" s="226"/>
      <c r="D632" s="220" t="s">
        <v>128</v>
      </c>
      <c r="E632" s="227" t="s">
        <v>19</v>
      </c>
      <c r="F632" s="228" t="s">
        <v>697</v>
      </c>
      <c r="G632" s="226"/>
      <c r="H632" s="227" t="s">
        <v>19</v>
      </c>
      <c r="I632" s="229"/>
      <c r="J632" s="226"/>
      <c r="K632" s="226"/>
      <c r="L632" s="230"/>
      <c r="M632" s="231"/>
      <c r="N632" s="232"/>
      <c r="O632" s="232"/>
      <c r="P632" s="232"/>
      <c r="Q632" s="232"/>
      <c r="R632" s="232"/>
      <c r="S632" s="232"/>
      <c r="T632" s="23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4" t="s">
        <v>128</v>
      </c>
      <c r="AU632" s="234" t="s">
        <v>81</v>
      </c>
      <c r="AV632" s="13" t="s">
        <v>79</v>
      </c>
      <c r="AW632" s="13" t="s">
        <v>32</v>
      </c>
      <c r="AX632" s="13" t="s">
        <v>71</v>
      </c>
      <c r="AY632" s="234" t="s">
        <v>118</v>
      </c>
    </row>
    <row r="633" s="14" customFormat="1">
      <c r="A633" s="14"/>
      <c r="B633" s="235"/>
      <c r="C633" s="236"/>
      <c r="D633" s="220" t="s">
        <v>128</v>
      </c>
      <c r="E633" s="237" t="s">
        <v>19</v>
      </c>
      <c r="F633" s="238" t="s">
        <v>698</v>
      </c>
      <c r="G633" s="236"/>
      <c r="H633" s="239">
        <v>13.640000000000001</v>
      </c>
      <c r="I633" s="240"/>
      <c r="J633" s="236"/>
      <c r="K633" s="236"/>
      <c r="L633" s="241"/>
      <c r="M633" s="242"/>
      <c r="N633" s="243"/>
      <c r="O633" s="243"/>
      <c r="P633" s="243"/>
      <c r="Q633" s="243"/>
      <c r="R633" s="243"/>
      <c r="S633" s="243"/>
      <c r="T633" s="24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5" t="s">
        <v>128</v>
      </c>
      <c r="AU633" s="245" t="s">
        <v>81</v>
      </c>
      <c r="AV633" s="14" t="s">
        <v>81</v>
      </c>
      <c r="AW633" s="14" t="s">
        <v>32</v>
      </c>
      <c r="AX633" s="14" t="s">
        <v>71</v>
      </c>
      <c r="AY633" s="245" t="s">
        <v>118</v>
      </c>
    </row>
    <row r="634" s="15" customFormat="1">
      <c r="A634" s="15"/>
      <c r="B634" s="246"/>
      <c r="C634" s="247"/>
      <c r="D634" s="220" t="s">
        <v>128</v>
      </c>
      <c r="E634" s="248" t="s">
        <v>19</v>
      </c>
      <c r="F634" s="249" t="s">
        <v>131</v>
      </c>
      <c r="G634" s="247"/>
      <c r="H634" s="250">
        <v>13.640000000000001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56" t="s">
        <v>128</v>
      </c>
      <c r="AU634" s="256" t="s">
        <v>81</v>
      </c>
      <c r="AV634" s="15" t="s">
        <v>124</v>
      </c>
      <c r="AW634" s="15" t="s">
        <v>32</v>
      </c>
      <c r="AX634" s="15" t="s">
        <v>79</v>
      </c>
      <c r="AY634" s="256" t="s">
        <v>118</v>
      </c>
    </row>
    <row r="635" s="2" customFormat="1" ht="16.5" customHeight="1">
      <c r="A635" s="41"/>
      <c r="B635" s="42"/>
      <c r="C635" s="207" t="s">
        <v>699</v>
      </c>
      <c r="D635" s="207" t="s">
        <v>120</v>
      </c>
      <c r="E635" s="208" t="s">
        <v>700</v>
      </c>
      <c r="F635" s="209" t="s">
        <v>701</v>
      </c>
      <c r="G635" s="210" t="s">
        <v>702</v>
      </c>
      <c r="H635" s="211">
        <v>1</v>
      </c>
      <c r="I635" s="212"/>
      <c r="J635" s="213">
        <f>ROUND(I635*H635,2)</f>
        <v>0</v>
      </c>
      <c r="K635" s="209" t="s">
        <v>19</v>
      </c>
      <c r="L635" s="47"/>
      <c r="M635" s="214" t="s">
        <v>19</v>
      </c>
      <c r="N635" s="215" t="s">
        <v>42</v>
      </c>
      <c r="O635" s="87"/>
      <c r="P635" s="216">
        <f>O635*H635</f>
        <v>0</v>
      </c>
      <c r="Q635" s="216">
        <v>0</v>
      </c>
      <c r="R635" s="216">
        <f>Q635*H635</f>
        <v>0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124</v>
      </c>
      <c r="AT635" s="218" t="s">
        <v>120</v>
      </c>
      <c r="AU635" s="218" t="s">
        <v>81</v>
      </c>
      <c r="AY635" s="20" t="s">
        <v>118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79</v>
      </c>
      <c r="BK635" s="219">
        <f>ROUND(I635*H635,2)</f>
        <v>0</v>
      </c>
      <c r="BL635" s="20" t="s">
        <v>124</v>
      </c>
      <c r="BM635" s="218" t="s">
        <v>703</v>
      </c>
    </row>
    <row r="636" s="2" customFormat="1">
      <c r="A636" s="41"/>
      <c r="B636" s="42"/>
      <c r="C636" s="43"/>
      <c r="D636" s="220" t="s">
        <v>126</v>
      </c>
      <c r="E636" s="43"/>
      <c r="F636" s="221" t="s">
        <v>704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126</v>
      </c>
      <c r="AU636" s="20" t="s">
        <v>81</v>
      </c>
    </row>
    <row r="637" s="13" customFormat="1">
      <c r="A637" s="13"/>
      <c r="B637" s="225"/>
      <c r="C637" s="226"/>
      <c r="D637" s="220" t="s">
        <v>128</v>
      </c>
      <c r="E637" s="227" t="s">
        <v>19</v>
      </c>
      <c r="F637" s="228" t="s">
        <v>705</v>
      </c>
      <c r="G637" s="226"/>
      <c r="H637" s="227" t="s">
        <v>19</v>
      </c>
      <c r="I637" s="229"/>
      <c r="J637" s="226"/>
      <c r="K637" s="226"/>
      <c r="L637" s="230"/>
      <c r="M637" s="231"/>
      <c r="N637" s="232"/>
      <c r="O637" s="232"/>
      <c r="P637" s="232"/>
      <c r="Q637" s="232"/>
      <c r="R637" s="232"/>
      <c r="S637" s="232"/>
      <c r="T637" s="23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4" t="s">
        <v>128</v>
      </c>
      <c r="AU637" s="234" t="s">
        <v>81</v>
      </c>
      <c r="AV637" s="13" t="s">
        <v>79</v>
      </c>
      <c r="AW637" s="13" t="s">
        <v>32</v>
      </c>
      <c r="AX637" s="13" t="s">
        <v>71</v>
      </c>
      <c r="AY637" s="234" t="s">
        <v>118</v>
      </c>
    </row>
    <row r="638" s="14" customFormat="1">
      <c r="A638" s="14"/>
      <c r="B638" s="235"/>
      <c r="C638" s="236"/>
      <c r="D638" s="220" t="s">
        <v>128</v>
      </c>
      <c r="E638" s="237" t="s">
        <v>19</v>
      </c>
      <c r="F638" s="238" t="s">
        <v>79</v>
      </c>
      <c r="G638" s="236"/>
      <c r="H638" s="239">
        <v>1</v>
      </c>
      <c r="I638" s="240"/>
      <c r="J638" s="236"/>
      <c r="K638" s="236"/>
      <c r="L638" s="241"/>
      <c r="M638" s="242"/>
      <c r="N638" s="243"/>
      <c r="O638" s="243"/>
      <c r="P638" s="243"/>
      <c r="Q638" s="243"/>
      <c r="R638" s="243"/>
      <c r="S638" s="243"/>
      <c r="T638" s="24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5" t="s">
        <v>128</v>
      </c>
      <c r="AU638" s="245" t="s">
        <v>81</v>
      </c>
      <c r="AV638" s="14" t="s">
        <v>81</v>
      </c>
      <c r="AW638" s="14" t="s">
        <v>32</v>
      </c>
      <c r="AX638" s="14" t="s">
        <v>71</v>
      </c>
      <c r="AY638" s="245" t="s">
        <v>118</v>
      </c>
    </row>
    <row r="639" s="15" customFormat="1">
      <c r="A639" s="15"/>
      <c r="B639" s="246"/>
      <c r="C639" s="247"/>
      <c r="D639" s="220" t="s">
        <v>128</v>
      </c>
      <c r="E639" s="248" t="s">
        <v>19</v>
      </c>
      <c r="F639" s="249" t="s">
        <v>131</v>
      </c>
      <c r="G639" s="247"/>
      <c r="H639" s="250">
        <v>1</v>
      </c>
      <c r="I639" s="251"/>
      <c r="J639" s="247"/>
      <c r="K639" s="247"/>
      <c r="L639" s="252"/>
      <c r="M639" s="253"/>
      <c r="N639" s="254"/>
      <c r="O639" s="254"/>
      <c r="P639" s="254"/>
      <c r="Q639" s="254"/>
      <c r="R639" s="254"/>
      <c r="S639" s="254"/>
      <c r="T639" s="25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56" t="s">
        <v>128</v>
      </c>
      <c r="AU639" s="256" t="s">
        <v>81</v>
      </c>
      <c r="AV639" s="15" t="s">
        <v>124</v>
      </c>
      <c r="AW639" s="15" t="s">
        <v>32</v>
      </c>
      <c r="AX639" s="15" t="s">
        <v>79</v>
      </c>
      <c r="AY639" s="256" t="s">
        <v>118</v>
      </c>
    </row>
    <row r="640" s="2" customFormat="1" ht="16.5" customHeight="1">
      <c r="A640" s="41"/>
      <c r="B640" s="42"/>
      <c r="C640" s="207" t="s">
        <v>706</v>
      </c>
      <c r="D640" s="207" t="s">
        <v>120</v>
      </c>
      <c r="E640" s="208" t="s">
        <v>707</v>
      </c>
      <c r="F640" s="209" t="s">
        <v>708</v>
      </c>
      <c r="G640" s="210" t="s">
        <v>702</v>
      </c>
      <c r="H640" s="211">
        <v>3</v>
      </c>
      <c r="I640" s="212"/>
      <c r="J640" s="213">
        <f>ROUND(I640*H640,2)</f>
        <v>0</v>
      </c>
      <c r="K640" s="209" t="s">
        <v>19</v>
      </c>
      <c r="L640" s="47"/>
      <c r="M640" s="214" t="s">
        <v>19</v>
      </c>
      <c r="N640" s="215" t="s">
        <v>42</v>
      </c>
      <c r="O640" s="87"/>
      <c r="P640" s="216">
        <f>O640*H640</f>
        <v>0</v>
      </c>
      <c r="Q640" s="216">
        <v>0</v>
      </c>
      <c r="R640" s="216">
        <f>Q640*H640</f>
        <v>0</v>
      </c>
      <c r="S640" s="216">
        <v>0</v>
      </c>
      <c r="T640" s="217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18" t="s">
        <v>124</v>
      </c>
      <c r="AT640" s="218" t="s">
        <v>120</v>
      </c>
      <c r="AU640" s="218" t="s">
        <v>81</v>
      </c>
      <c r="AY640" s="20" t="s">
        <v>118</v>
      </c>
      <c r="BE640" s="219">
        <f>IF(N640="základní",J640,0)</f>
        <v>0</v>
      </c>
      <c r="BF640" s="219">
        <f>IF(N640="snížená",J640,0)</f>
        <v>0</v>
      </c>
      <c r="BG640" s="219">
        <f>IF(N640="zákl. přenesená",J640,0)</f>
        <v>0</v>
      </c>
      <c r="BH640" s="219">
        <f>IF(N640="sníž. přenesená",J640,0)</f>
        <v>0</v>
      </c>
      <c r="BI640" s="219">
        <f>IF(N640="nulová",J640,0)</f>
        <v>0</v>
      </c>
      <c r="BJ640" s="20" t="s">
        <v>79</v>
      </c>
      <c r="BK640" s="219">
        <f>ROUND(I640*H640,2)</f>
        <v>0</v>
      </c>
      <c r="BL640" s="20" t="s">
        <v>124</v>
      </c>
      <c r="BM640" s="218" t="s">
        <v>709</v>
      </c>
    </row>
    <row r="641" s="2" customFormat="1">
      <c r="A641" s="41"/>
      <c r="B641" s="42"/>
      <c r="C641" s="43"/>
      <c r="D641" s="220" t="s">
        <v>126</v>
      </c>
      <c r="E641" s="43"/>
      <c r="F641" s="221" t="s">
        <v>710</v>
      </c>
      <c r="G641" s="43"/>
      <c r="H641" s="43"/>
      <c r="I641" s="222"/>
      <c r="J641" s="43"/>
      <c r="K641" s="43"/>
      <c r="L641" s="47"/>
      <c r="M641" s="223"/>
      <c r="N641" s="224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126</v>
      </c>
      <c r="AU641" s="20" t="s">
        <v>81</v>
      </c>
    </row>
    <row r="642" s="13" customFormat="1">
      <c r="A642" s="13"/>
      <c r="B642" s="225"/>
      <c r="C642" s="226"/>
      <c r="D642" s="220" t="s">
        <v>128</v>
      </c>
      <c r="E642" s="227" t="s">
        <v>19</v>
      </c>
      <c r="F642" s="228" t="s">
        <v>129</v>
      </c>
      <c r="G642" s="226"/>
      <c r="H642" s="227" t="s">
        <v>19</v>
      </c>
      <c r="I642" s="229"/>
      <c r="J642" s="226"/>
      <c r="K642" s="226"/>
      <c r="L642" s="230"/>
      <c r="M642" s="231"/>
      <c r="N642" s="232"/>
      <c r="O642" s="232"/>
      <c r="P642" s="232"/>
      <c r="Q642" s="232"/>
      <c r="R642" s="232"/>
      <c r="S642" s="232"/>
      <c r="T642" s="23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4" t="s">
        <v>128</v>
      </c>
      <c r="AU642" s="234" t="s">
        <v>81</v>
      </c>
      <c r="AV642" s="13" t="s">
        <v>79</v>
      </c>
      <c r="AW642" s="13" t="s">
        <v>32</v>
      </c>
      <c r="AX642" s="13" t="s">
        <v>71</v>
      </c>
      <c r="AY642" s="234" t="s">
        <v>118</v>
      </c>
    </row>
    <row r="643" s="14" customFormat="1">
      <c r="A643" s="14"/>
      <c r="B643" s="235"/>
      <c r="C643" s="236"/>
      <c r="D643" s="220" t="s">
        <v>128</v>
      </c>
      <c r="E643" s="237" t="s">
        <v>19</v>
      </c>
      <c r="F643" s="238" t="s">
        <v>79</v>
      </c>
      <c r="G643" s="236"/>
      <c r="H643" s="239">
        <v>1</v>
      </c>
      <c r="I643" s="240"/>
      <c r="J643" s="236"/>
      <c r="K643" s="236"/>
      <c r="L643" s="241"/>
      <c r="M643" s="242"/>
      <c r="N643" s="243"/>
      <c r="O643" s="243"/>
      <c r="P643" s="243"/>
      <c r="Q643" s="243"/>
      <c r="R643" s="243"/>
      <c r="S643" s="243"/>
      <c r="T643" s="24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5" t="s">
        <v>128</v>
      </c>
      <c r="AU643" s="245" t="s">
        <v>81</v>
      </c>
      <c r="AV643" s="14" t="s">
        <v>81</v>
      </c>
      <c r="AW643" s="14" t="s">
        <v>32</v>
      </c>
      <c r="AX643" s="14" t="s">
        <v>71</v>
      </c>
      <c r="AY643" s="245" t="s">
        <v>118</v>
      </c>
    </row>
    <row r="644" s="13" customFormat="1">
      <c r="A644" s="13"/>
      <c r="B644" s="225"/>
      <c r="C644" s="226"/>
      <c r="D644" s="220" t="s">
        <v>128</v>
      </c>
      <c r="E644" s="227" t="s">
        <v>19</v>
      </c>
      <c r="F644" s="228" t="s">
        <v>177</v>
      </c>
      <c r="G644" s="226"/>
      <c r="H644" s="227" t="s">
        <v>19</v>
      </c>
      <c r="I644" s="229"/>
      <c r="J644" s="226"/>
      <c r="K644" s="226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128</v>
      </c>
      <c r="AU644" s="234" t="s">
        <v>81</v>
      </c>
      <c r="AV644" s="13" t="s">
        <v>79</v>
      </c>
      <c r="AW644" s="13" t="s">
        <v>32</v>
      </c>
      <c r="AX644" s="13" t="s">
        <v>71</v>
      </c>
      <c r="AY644" s="234" t="s">
        <v>118</v>
      </c>
    </row>
    <row r="645" s="14" customFormat="1">
      <c r="A645" s="14"/>
      <c r="B645" s="235"/>
      <c r="C645" s="236"/>
      <c r="D645" s="220" t="s">
        <v>128</v>
      </c>
      <c r="E645" s="237" t="s">
        <v>19</v>
      </c>
      <c r="F645" s="238" t="s">
        <v>81</v>
      </c>
      <c r="G645" s="236"/>
      <c r="H645" s="239">
        <v>2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5" t="s">
        <v>128</v>
      </c>
      <c r="AU645" s="245" t="s">
        <v>81</v>
      </c>
      <c r="AV645" s="14" t="s">
        <v>81</v>
      </c>
      <c r="AW645" s="14" t="s">
        <v>32</v>
      </c>
      <c r="AX645" s="14" t="s">
        <v>71</v>
      </c>
      <c r="AY645" s="245" t="s">
        <v>118</v>
      </c>
    </row>
    <row r="646" s="15" customFormat="1">
      <c r="A646" s="15"/>
      <c r="B646" s="246"/>
      <c r="C646" s="247"/>
      <c r="D646" s="220" t="s">
        <v>128</v>
      </c>
      <c r="E646" s="248" t="s">
        <v>19</v>
      </c>
      <c r="F646" s="249" t="s">
        <v>131</v>
      </c>
      <c r="G646" s="247"/>
      <c r="H646" s="250">
        <v>3</v>
      </c>
      <c r="I646" s="251"/>
      <c r="J646" s="247"/>
      <c r="K646" s="247"/>
      <c r="L646" s="252"/>
      <c r="M646" s="253"/>
      <c r="N646" s="254"/>
      <c r="O646" s="254"/>
      <c r="P646" s="254"/>
      <c r="Q646" s="254"/>
      <c r="R646" s="254"/>
      <c r="S646" s="254"/>
      <c r="T646" s="25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56" t="s">
        <v>128</v>
      </c>
      <c r="AU646" s="256" t="s">
        <v>81</v>
      </c>
      <c r="AV646" s="15" t="s">
        <v>124</v>
      </c>
      <c r="AW646" s="15" t="s">
        <v>32</v>
      </c>
      <c r="AX646" s="15" t="s">
        <v>79</v>
      </c>
      <c r="AY646" s="256" t="s">
        <v>118</v>
      </c>
    </row>
    <row r="647" s="2" customFormat="1" ht="44.25" customHeight="1">
      <c r="A647" s="41"/>
      <c r="B647" s="42"/>
      <c r="C647" s="207" t="s">
        <v>711</v>
      </c>
      <c r="D647" s="207" t="s">
        <v>120</v>
      </c>
      <c r="E647" s="208" t="s">
        <v>712</v>
      </c>
      <c r="F647" s="209" t="s">
        <v>713</v>
      </c>
      <c r="G647" s="210" t="s">
        <v>123</v>
      </c>
      <c r="H647" s="211">
        <v>123.75</v>
      </c>
      <c r="I647" s="212"/>
      <c r="J647" s="213">
        <f>ROUND(I647*H647,2)</f>
        <v>0</v>
      </c>
      <c r="K647" s="209" t="s">
        <v>688</v>
      </c>
      <c r="L647" s="47"/>
      <c r="M647" s="214" t="s">
        <v>19</v>
      </c>
      <c r="N647" s="215" t="s">
        <v>42</v>
      </c>
      <c r="O647" s="87"/>
      <c r="P647" s="216">
        <f>O647*H647</f>
        <v>0</v>
      </c>
      <c r="Q647" s="216">
        <v>0.00063000000000000003</v>
      </c>
      <c r="R647" s="216">
        <f>Q647*H647</f>
        <v>0.077962500000000004</v>
      </c>
      <c r="S647" s="216">
        <v>0</v>
      </c>
      <c r="T647" s="217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18" t="s">
        <v>124</v>
      </c>
      <c r="AT647" s="218" t="s">
        <v>120</v>
      </c>
      <c r="AU647" s="218" t="s">
        <v>81</v>
      </c>
      <c r="AY647" s="20" t="s">
        <v>118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20" t="s">
        <v>79</v>
      </c>
      <c r="BK647" s="219">
        <f>ROUND(I647*H647,2)</f>
        <v>0</v>
      </c>
      <c r="BL647" s="20" t="s">
        <v>124</v>
      </c>
      <c r="BM647" s="218" t="s">
        <v>714</v>
      </c>
    </row>
    <row r="648" s="2" customFormat="1">
      <c r="A648" s="41"/>
      <c r="B648" s="42"/>
      <c r="C648" s="43"/>
      <c r="D648" s="257" t="s">
        <v>137</v>
      </c>
      <c r="E648" s="43"/>
      <c r="F648" s="258" t="s">
        <v>715</v>
      </c>
      <c r="G648" s="43"/>
      <c r="H648" s="43"/>
      <c r="I648" s="222"/>
      <c r="J648" s="43"/>
      <c r="K648" s="43"/>
      <c r="L648" s="47"/>
      <c r="M648" s="223"/>
      <c r="N648" s="224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137</v>
      </c>
      <c r="AU648" s="20" t="s">
        <v>81</v>
      </c>
    </row>
    <row r="649" s="13" customFormat="1">
      <c r="A649" s="13"/>
      <c r="B649" s="225"/>
      <c r="C649" s="226"/>
      <c r="D649" s="220" t="s">
        <v>128</v>
      </c>
      <c r="E649" s="227" t="s">
        <v>19</v>
      </c>
      <c r="F649" s="228" t="s">
        <v>129</v>
      </c>
      <c r="G649" s="226"/>
      <c r="H649" s="227" t="s">
        <v>19</v>
      </c>
      <c r="I649" s="229"/>
      <c r="J649" s="226"/>
      <c r="K649" s="226"/>
      <c r="L649" s="230"/>
      <c r="M649" s="231"/>
      <c r="N649" s="232"/>
      <c r="O649" s="232"/>
      <c r="P649" s="232"/>
      <c r="Q649" s="232"/>
      <c r="R649" s="232"/>
      <c r="S649" s="232"/>
      <c r="T649" s="23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4" t="s">
        <v>128</v>
      </c>
      <c r="AU649" s="234" t="s">
        <v>81</v>
      </c>
      <c r="AV649" s="13" t="s">
        <v>79</v>
      </c>
      <c r="AW649" s="13" t="s">
        <v>32</v>
      </c>
      <c r="AX649" s="13" t="s">
        <v>71</v>
      </c>
      <c r="AY649" s="234" t="s">
        <v>118</v>
      </c>
    </row>
    <row r="650" s="13" customFormat="1">
      <c r="A650" s="13"/>
      <c r="B650" s="225"/>
      <c r="C650" s="226"/>
      <c r="D650" s="220" t="s">
        <v>128</v>
      </c>
      <c r="E650" s="227" t="s">
        <v>19</v>
      </c>
      <c r="F650" s="228" t="s">
        <v>716</v>
      </c>
      <c r="G650" s="226"/>
      <c r="H650" s="227" t="s">
        <v>19</v>
      </c>
      <c r="I650" s="229"/>
      <c r="J650" s="226"/>
      <c r="K650" s="226"/>
      <c r="L650" s="230"/>
      <c r="M650" s="231"/>
      <c r="N650" s="232"/>
      <c r="O650" s="232"/>
      <c r="P650" s="232"/>
      <c r="Q650" s="232"/>
      <c r="R650" s="232"/>
      <c r="S650" s="232"/>
      <c r="T650" s="23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4" t="s">
        <v>128</v>
      </c>
      <c r="AU650" s="234" t="s">
        <v>81</v>
      </c>
      <c r="AV650" s="13" t="s">
        <v>79</v>
      </c>
      <c r="AW650" s="13" t="s">
        <v>32</v>
      </c>
      <c r="AX650" s="13" t="s">
        <v>71</v>
      </c>
      <c r="AY650" s="234" t="s">
        <v>118</v>
      </c>
    </row>
    <row r="651" s="14" customFormat="1">
      <c r="A651" s="14"/>
      <c r="B651" s="235"/>
      <c r="C651" s="236"/>
      <c r="D651" s="220" t="s">
        <v>128</v>
      </c>
      <c r="E651" s="237" t="s">
        <v>19</v>
      </c>
      <c r="F651" s="238" t="s">
        <v>717</v>
      </c>
      <c r="G651" s="236"/>
      <c r="H651" s="239">
        <v>123.75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128</v>
      </c>
      <c r="AU651" s="245" t="s">
        <v>81</v>
      </c>
      <c r="AV651" s="14" t="s">
        <v>81</v>
      </c>
      <c r="AW651" s="14" t="s">
        <v>32</v>
      </c>
      <c r="AX651" s="14" t="s">
        <v>71</v>
      </c>
      <c r="AY651" s="245" t="s">
        <v>118</v>
      </c>
    </row>
    <row r="652" s="15" customFormat="1">
      <c r="A652" s="15"/>
      <c r="B652" s="246"/>
      <c r="C652" s="247"/>
      <c r="D652" s="220" t="s">
        <v>128</v>
      </c>
      <c r="E652" s="248" t="s">
        <v>19</v>
      </c>
      <c r="F652" s="249" t="s">
        <v>131</v>
      </c>
      <c r="G652" s="247"/>
      <c r="H652" s="250">
        <v>123.75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6" t="s">
        <v>128</v>
      </c>
      <c r="AU652" s="256" t="s">
        <v>81</v>
      </c>
      <c r="AV652" s="15" t="s">
        <v>124</v>
      </c>
      <c r="AW652" s="15" t="s">
        <v>32</v>
      </c>
      <c r="AX652" s="15" t="s">
        <v>79</v>
      </c>
      <c r="AY652" s="256" t="s">
        <v>118</v>
      </c>
    </row>
    <row r="653" s="2" customFormat="1" ht="37.8" customHeight="1">
      <c r="A653" s="41"/>
      <c r="B653" s="42"/>
      <c r="C653" s="207" t="s">
        <v>718</v>
      </c>
      <c r="D653" s="207" t="s">
        <v>120</v>
      </c>
      <c r="E653" s="208" t="s">
        <v>719</v>
      </c>
      <c r="F653" s="209" t="s">
        <v>720</v>
      </c>
      <c r="G653" s="210" t="s">
        <v>677</v>
      </c>
      <c r="H653" s="211">
        <v>210</v>
      </c>
      <c r="I653" s="212"/>
      <c r="J653" s="213">
        <f>ROUND(I653*H653,2)</f>
        <v>0</v>
      </c>
      <c r="K653" s="209" t="s">
        <v>688</v>
      </c>
      <c r="L653" s="47"/>
      <c r="M653" s="214" t="s">
        <v>19</v>
      </c>
      <c r="N653" s="215" t="s">
        <v>42</v>
      </c>
      <c r="O653" s="87"/>
      <c r="P653" s="216">
        <f>O653*H653</f>
        <v>0</v>
      </c>
      <c r="Q653" s="216">
        <v>0.0053899999999999998</v>
      </c>
      <c r="R653" s="216">
        <f>Q653*H653</f>
        <v>1.1318999999999999</v>
      </c>
      <c r="S653" s="216">
        <v>0</v>
      </c>
      <c r="T653" s="217">
        <f>S653*H653</f>
        <v>0</v>
      </c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R653" s="218" t="s">
        <v>124</v>
      </c>
      <c r="AT653" s="218" t="s">
        <v>120</v>
      </c>
      <c r="AU653" s="218" t="s">
        <v>81</v>
      </c>
      <c r="AY653" s="20" t="s">
        <v>118</v>
      </c>
      <c r="BE653" s="219">
        <f>IF(N653="základní",J653,0)</f>
        <v>0</v>
      </c>
      <c r="BF653" s="219">
        <f>IF(N653="snížená",J653,0)</f>
        <v>0</v>
      </c>
      <c r="BG653" s="219">
        <f>IF(N653="zákl. přenesená",J653,0)</f>
        <v>0</v>
      </c>
      <c r="BH653" s="219">
        <f>IF(N653="sníž. přenesená",J653,0)</f>
        <v>0</v>
      </c>
      <c r="BI653" s="219">
        <f>IF(N653="nulová",J653,0)</f>
        <v>0</v>
      </c>
      <c r="BJ653" s="20" t="s">
        <v>79</v>
      </c>
      <c r="BK653" s="219">
        <f>ROUND(I653*H653,2)</f>
        <v>0</v>
      </c>
      <c r="BL653" s="20" t="s">
        <v>124</v>
      </c>
      <c r="BM653" s="218" t="s">
        <v>721</v>
      </c>
    </row>
    <row r="654" s="2" customFormat="1">
      <c r="A654" s="41"/>
      <c r="B654" s="42"/>
      <c r="C654" s="43"/>
      <c r="D654" s="257" t="s">
        <v>137</v>
      </c>
      <c r="E654" s="43"/>
      <c r="F654" s="258" t="s">
        <v>722</v>
      </c>
      <c r="G654" s="43"/>
      <c r="H654" s="43"/>
      <c r="I654" s="222"/>
      <c r="J654" s="43"/>
      <c r="K654" s="43"/>
      <c r="L654" s="47"/>
      <c r="M654" s="223"/>
      <c r="N654" s="224"/>
      <c r="O654" s="87"/>
      <c r="P654" s="87"/>
      <c r="Q654" s="87"/>
      <c r="R654" s="87"/>
      <c r="S654" s="87"/>
      <c r="T654" s="88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T654" s="20" t="s">
        <v>137</v>
      </c>
      <c r="AU654" s="20" t="s">
        <v>81</v>
      </c>
    </row>
    <row r="655" s="13" customFormat="1">
      <c r="A655" s="13"/>
      <c r="B655" s="225"/>
      <c r="C655" s="226"/>
      <c r="D655" s="220" t="s">
        <v>128</v>
      </c>
      <c r="E655" s="227" t="s">
        <v>19</v>
      </c>
      <c r="F655" s="228" t="s">
        <v>129</v>
      </c>
      <c r="G655" s="226"/>
      <c r="H655" s="227" t="s">
        <v>19</v>
      </c>
      <c r="I655" s="229"/>
      <c r="J655" s="226"/>
      <c r="K655" s="226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128</v>
      </c>
      <c r="AU655" s="234" t="s">
        <v>81</v>
      </c>
      <c r="AV655" s="13" t="s">
        <v>79</v>
      </c>
      <c r="AW655" s="13" t="s">
        <v>32</v>
      </c>
      <c r="AX655" s="13" t="s">
        <v>71</v>
      </c>
      <c r="AY655" s="234" t="s">
        <v>118</v>
      </c>
    </row>
    <row r="656" s="14" customFormat="1">
      <c r="A656" s="14"/>
      <c r="B656" s="235"/>
      <c r="C656" s="236"/>
      <c r="D656" s="220" t="s">
        <v>128</v>
      </c>
      <c r="E656" s="237" t="s">
        <v>19</v>
      </c>
      <c r="F656" s="238" t="s">
        <v>691</v>
      </c>
      <c r="G656" s="236"/>
      <c r="H656" s="239">
        <v>210</v>
      </c>
      <c r="I656" s="240"/>
      <c r="J656" s="236"/>
      <c r="K656" s="236"/>
      <c r="L656" s="241"/>
      <c r="M656" s="242"/>
      <c r="N656" s="243"/>
      <c r="O656" s="243"/>
      <c r="P656" s="243"/>
      <c r="Q656" s="243"/>
      <c r="R656" s="243"/>
      <c r="S656" s="243"/>
      <c r="T656" s="24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5" t="s">
        <v>128</v>
      </c>
      <c r="AU656" s="245" t="s">
        <v>81</v>
      </c>
      <c r="AV656" s="14" t="s">
        <v>81</v>
      </c>
      <c r="AW656" s="14" t="s">
        <v>32</v>
      </c>
      <c r="AX656" s="14" t="s">
        <v>71</v>
      </c>
      <c r="AY656" s="245" t="s">
        <v>118</v>
      </c>
    </row>
    <row r="657" s="15" customFormat="1">
      <c r="A657" s="15"/>
      <c r="B657" s="246"/>
      <c r="C657" s="247"/>
      <c r="D657" s="220" t="s">
        <v>128</v>
      </c>
      <c r="E657" s="248" t="s">
        <v>19</v>
      </c>
      <c r="F657" s="249" t="s">
        <v>131</v>
      </c>
      <c r="G657" s="247"/>
      <c r="H657" s="250">
        <v>210</v>
      </c>
      <c r="I657" s="251"/>
      <c r="J657" s="247"/>
      <c r="K657" s="247"/>
      <c r="L657" s="252"/>
      <c r="M657" s="253"/>
      <c r="N657" s="254"/>
      <c r="O657" s="254"/>
      <c r="P657" s="254"/>
      <c r="Q657" s="254"/>
      <c r="R657" s="254"/>
      <c r="S657" s="254"/>
      <c r="T657" s="25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56" t="s">
        <v>128</v>
      </c>
      <c r="AU657" s="256" t="s">
        <v>81</v>
      </c>
      <c r="AV657" s="15" t="s">
        <v>124</v>
      </c>
      <c r="AW657" s="15" t="s">
        <v>32</v>
      </c>
      <c r="AX657" s="15" t="s">
        <v>79</v>
      </c>
      <c r="AY657" s="256" t="s">
        <v>118</v>
      </c>
    </row>
    <row r="658" s="2" customFormat="1" ht="16.5" customHeight="1">
      <c r="A658" s="41"/>
      <c r="B658" s="42"/>
      <c r="C658" s="207" t="s">
        <v>723</v>
      </c>
      <c r="D658" s="207" t="s">
        <v>120</v>
      </c>
      <c r="E658" s="208" t="s">
        <v>724</v>
      </c>
      <c r="F658" s="209" t="s">
        <v>725</v>
      </c>
      <c r="G658" s="210" t="s">
        <v>197</v>
      </c>
      <c r="H658" s="211">
        <v>4</v>
      </c>
      <c r="I658" s="212"/>
      <c r="J658" s="213">
        <f>ROUND(I658*H658,2)</f>
        <v>0</v>
      </c>
      <c r="K658" s="209" t="s">
        <v>19</v>
      </c>
      <c r="L658" s="47"/>
      <c r="M658" s="214" t="s">
        <v>19</v>
      </c>
      <c r="N658" s="215" t="s">
        <v>42</v>
      </c>
      <c r="O658" s="87"/>
      <c r="P658" s="216">
        <f>O658*H658</f>
        <v>0</v>
      </c>
      <c r="Q658" s="216">
        <v>0</v>
      </c>
      <c r="R658" s="216">
        <f>Q658*H658</f>
        <v>0</v>
      </c>
      <c r="S658" s="216">
        <v>0</v>
      </c>
      <c r="T658" s="217">
        <f>S658*H658</f>
        <v>0</v>
      </c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R658" s="218" t="s">
        <v>124</v>
      </c>
      <c r="AT658" s="218" t="s">
        <v>120</v>
      </c>
      <c r="AU658" s="218" t="s">
        <v>81</v>
      </c>
      <c r="AY658" s="20" t="s">
        <v>118</v>
      </c>
      <c r="BE658" s="219">
        <f>IF(N658="základní",J658,0)</f>
        <v>0</v>
      </c>
      <c r="BF658" s="219">
        <f>IF(N658="snížená",J658,0)</f>
        <v>0</v>
      </c>
      <c r="BG658" s="219">
        <f>IF(N658="zákl. přenesená",J658,0)</f>
        <v>0</v>
      </c>
      <c r="BH658" s="219">
        <f>IF(N658="sníž. přenesená",J658,0)</f>
        <v>0</v>
      </c>
      <c r="BI658" s="219">
        <f>IF(N658="nulová",J658,0)</f>
        <v>0</v>
      </c>
      <c r="BJ658" s="20" t="s">
        <v>79</v>
      </c>
      <c r="BK658" s="219">
        <f>ROUND(I658*H658,2)</f>
        <v>0</v>
      </c>
      <c r="BL658" s="20" t="s">
        <v>124</v>
      </c>
      <c r="BM658" s="218" t="s">
        <v>726</v>
      </c>
    </row>
    <row r="659" s="2" customFormat="1">
      <c r="A659" s="41"/>
      <c r="B659" s="42"/>
      <c r="C659" s="43"/>
      <c r="D659" s="220" t="s">
        <v>126</v>
      </c>
      <c r="E659" s="43"/>
      <c r="F659" s="221" t="s">
        <v>727</v>
      </c>
      <c r="G659" s="43"/>
      <c r="H659" s="43"/>
      <c r="I659" s="222"/>
      <c r="J659" s="43"/>
      <c r="K659" s="43"/>
      <c r="L659" s="47"/>
      <c r="M659" s="223"/>
      <c r="N659" s="224"/>
      <c r="O659" s="87"/>
      <c r="P659" s="87"/>
      <c r="Q659" s="87"/>
      <c r="R659" s="87"/>
      <c r="S659" s="87"/>
      <c r="T659" s="88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T659" s="20" t="s">
        <v>126</v>
      </c>
      <c r="AU659" s="20" t="s">
        <v>81</v>
      </c>
    </row>
    <row r="660" s="13" customFormat="1">
      <c r="A660" s="13"/>
      <c r="B660" s="225"/>
      <c r="C660" s="226"/>
      <c r="D660" s="220" t="s">
        <v>128</v>
      </c>
      <c r="E660" s="227" t="s">
        <v>19</v>
      </c>
      <c r="F660" s="228" t="s">
        <v>129</v>
      </c>
      <c r="G660" s="226"/>
      <c r="H660" s="227" t="s">
        <v>19</v>
      </c>
      <c r="I660" s="229"/>
      <c r="J660" s="226"/>
      <c r="K660" s="226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128</v>
      </c>
      <c r="AU660" s="234" t="s">
        <v>81</v>
      </c>
      <c r="AV660" s="13" t="s">
        <v>79</v>
      </c>
      <c r="AW660" s="13" t="s">
        <v>32</v>
      </c>
      <c r="AX660" s="13" t="s">
        <v>71</v>
      </c>
      <c r="AY660" s="234" t="s">
        <v>118</v>
      </c>
    </row>
    <row r="661" s="14" customFormat="1">
      <c r="A661" s="14"/>
      <c r="B661" s="235"/>
      <c r="C661" s="236"/>
      <c r="D661" s="220" t="s">
        <v>128</v>
      </c>
      <c r="E661" s="237" t="s">
        <v>19</v>
      </c>
      <c r="F661" s="238" t="s">
        <v>728</v>
      </c>
      <c r="G661" s="236"/>
      <c r="H661" s="239">
        <v>4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5" t="s">
        <v>128</v>
      </c>
      <c r="AU661" s="245" t="s">
        <v>81</v>
      </c>
      <c r="AV661" s="14" t="s">
        <v>81</v>
      </c>
      <c r="AW661" s="14" t="s">
        <v>32</v>
      </c>
      <c r="AX661" s="14" t="s">
        <v>71</v>
      </c>
      <c r="AY661" s="245" t="s">
        <v>118</v>
      </c>
    </row>
    <row r="662" s="15" customFormat="1">
      <c r="A662" s="15"/>
      <c r="B662" s="246"/>
      <c r="C662" s="247"/>
      <c r="D662" s="220" t="s">
        <v>128</v>
      </c>
      <c r="E662" s="248" t="s">
        <v>19</v>
      </c>
      <c r="F662" s="249" t="s">
        <v>131</v>
      </c>
      <c r="G662" s="247"/>
      <c r="H662" s="250">
        <v>4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56" t="s">
        <v>128</v>
      </c>
      <c r="AU662" s="256" t="s">
        <v>81</v>
      </c>
      <c r="AV662" s="15" t="s">
        <v>124</v>
      </c>
      <c r="AW662" s="15" t="s">
        <v>32</v>
      </c>
      <c r="AX662" s="15" t="s">
        <v>79</v>
      </c>
      <c r="AY662" s="256" t="s">
        <v>118</v>
      </c>
    </row>
    <row r="663" s="2" customFormat="1" ht="49.05" customHeight="1">
      <c r="A663" s="41"/>
      <c r="B663" s="42"/>
      <c r="C663" s="207" t="s">
        <v>729</v>
      </c>
      <c r="D663" s="207" t="s">
        <v>120</v>
      </c>
      <c r="E663" s="208" t="s">
        <v>730</v>
      </c>
      <c r="F663" s="209" t="s">
        <v>731</v>
      </c>
      <c r="G663" s="210" t="s">
        <v>197</v>
      </c>
      <c r="H663" s="211">
        <v>26</v>
      </c>
      <c r="I663" s="212"/>
      <c r="J663" s="213">
        <f>ROUND(I663*H663,2)</f>
        <v>0</v>
      </c>
      <c r="K663" s="209" t="s">
        <v>135</v>
      </c>
      <c r="L663" s="47"/>
      <c r="M663" s="214" t="s">
        <v>19</v>
      </c>
      <c r="N663" s="215" t="s">
        <v>42</v>
      </c>
      <c r="O663" s="87"/>
      <c r="P663" s="216">
        <f>O663*H663</f>
        <v>0</v>
      </c>
      <c r="Q663" s="216">
        <v>8.0000000000000007E-05</v>
      </c>
      <c r="R663" s="216">
        <f>Q663*H663</f>
        <v>0.0020800000000000003</v>
      </c>
      <c r="S663" s="216">
        <v>0</v>
      </c>
      <c r="T663" s="217">
        <f>S663*H663</f>
        <v>0</v>
      </c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R663" s="218" t="s">
        <v>124</v>
      </c>
      <c r="AT663" s="218" t="s">
        <v>120</v>
      </c>
      <c r="AU663" s="218" t="s">
        <v>81</v>
      </c>
      <c r="AY663" s="20" t="s">
        <v>118</v>
      </c>
      <c r="BE663" s="219">
        <f>IF(N663="základní",J663,0)</f>
        <v>0</v>
      </c>
      <c r="BF663" s="219">
        <f>IF(N663="snížená",J663,0)</f>
        <v>0</v>
      </c>
      <c r="BG663" s="219">
        <f>IF(N663="zákl. přenesená",J663,0)</f>
        <v>0</v>
      </c>
      <c r="BH663" s="219">
        <f>IF(N663="sníž. přenesená",J663,0)</f>
        <v>0</v>
      </c>
      <c r="BI663" s="219">
        <f>IF(N663="nulová",J663,0)</f>
        <v>0</v>
      </c>
      <c r="BJ663" s="20" t="s">
        <v>79</v>
      </c>
      <c r="BK663" s="219">
        <f>ROUND(I663*H663,2)</f>
        <v>0</v>
      </c>
      <c r="BL663" s="20" t="s">
        <v>124</v>
      </c>
      <c r="BM663" s="218" t="s">
        <v>732</v>
      </c>
    </row>
    <row r="664" s="2" customFormat="1">
      <c r="A664" s="41"/>
      <c r="B664" s="42"/>
      <c r="C664" s="43"/>
      <c r="D664" s="257" t="s">
        <v>137</v>
      </c>
      <c r="E664" s="43"/>
      <c r="F664" s="258" t="s">
        <v>733</v>
      </c>
      <c r="G664" s="43"/>
      <c r="H664" s="43"/>
      <c r="I664" s="222"/>
      <c r="J664" s="43"/>
      <c r="K664" s="43"/>
      <c r="L664" s="47"/>
      <c r="M664" s="223"/>
      <c r="N664" s="224"/>
      <c r="O664" s="87"/>
      <c r="P664" s="87"/>
      <c r="Q664" s="87"/>
      <c r="R664" s="87"/>
      <c r="S664" s="87"/>
      <c r="T664" s="88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T664" s="20" t="s">
        <v>137</v>
      </c>
      <c r="AU664" s="20" t="s">
        <v>81</v>
      </c>
    </row>
    <row r="665" s="13" customFormat="1">
      <c r="A665" s="13"/>
      <c r="B665" s="225"/>
      <c r="C665" s="226"/>
      <c r="D665" s="220" t="s">
        <v>128</v>
      </c>
      <c r="E665" s="227" t="s">
        <v>19</v>
      </c>
      <c r="F665" s="228" t="s">
        <v>129</v>
      </c>
      <c r="G665" s="226"/>
      <c r="H665" s="227" t="s">
        <v>19</v>
      </c>
      <c r="I665" s="229"/>
      <c r="J665" s="226"/>
      <c r="K665" s="226"/>
      <c r="L665" s="230"/>
      <c r="M665" s="231"/>
      <c r="N665" s="232"/>
      <c r="O665" s="232"/>
      <c r="P665" s="232"/>
      <c r="Q665" s="232"/>
      <c r="R665" s="232"/>
      <c r="S665" s="232"/>
      <c r="T665" s="23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4" t="s">
        <v>128</v>
      </c>
      <c r="AU665" s="234" t="s">
        <v>81</v>
      </c>
      <c r="AV665" s="13" t="s">
        <v>79</v>
      </c>
      <c r="AW665" s="13" t="s">
        <v>32</v>
      </c>
      <c r="AX665" s="13" t="s">
        <v>71</v>
      </c>
      <c r="AY665" s="234" t="s">
        <v>118</v>
      </c>
    </row>
    <row r="666" s="13" customFormat="1">
      <c r="A666" s="13"/>
      <c r="B666" s="225"/>
      <c r="C666" s="226"/>
      <c r="D666" s="220" t="s">
        <v>128</v>
      </c>
      <c r="E666" s="227" t="s">
        <v>19</v>
      </c>
      <c r="F666" s="228" t="s">
        <v>734</v>
      </c>
      <c r="G666" s="226"/>
      <c r="H666" s="227" t="s">
        <v>19</v>
      </c>
      <c r="I666" s="229"/>
      <c r="J666" s="226"/>
      <c r="K666" s="226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128</v>
      </c>
      <c r="AU666" s="234" t="s">
        <v>81</v>
      </c>
      <c r="AV666" s="13" t="s">
        <v>79</v>
      </c>
      <c r="AW666" s="13" t="s">
        <v>32</v>
      </c>
      <c r="AX666" s="13" t="s">
        <v>71</v>
      </c>
      <c r="AY666" s="234" t="s">
        <v>118</v>
      </c>
    </row>
    <row r="667" s="14" customFormat="1">
      <c r="A667" s="14"/>
      <c r="B667" s="235"/>
      <c r="C667" s="236"/>
      <c r="D667" s="220" t="s">
        <v>128</v>
      </c>
      <c r="E667" s="237" t="s">
        <v>19</v>
      </c>
      <c r="F667" s="238" t="s">
        <v>735</v>
      </c>
      <c r="G667" s="236"/>
      <c r="H667" s="239">
        <v>26</v>
      </c>
      <c r="I667" s="240"/>
      <c r="J667" s="236"/>
      <c r="K667" s="236"/>
      <c r="L667" s="241"/>
      <c r="M667" s="242"/>
      <c r="N667" s="243"/>
      <c r="O667" s="243"/>
      <c r="P667" s="243"/>
      <c r="Q667" s="243"/>
      <c r="R667" s="243"/>
      <c r="S667" s="243"/>
      <c r="T667" s="24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5" t="s">
        <v>128</v>
      </c>
      <c r="AU667" s="245" t="s">
        <v>81</v>
      </c>
      <c r="AV667" s="14" t="s">
        <v>81</v>
      </c>
      <c r="AW667" s="14" t="s">
        <v>32</v>
      </c>
      <c r="AX667" s="14" t="s">
        <v>71</v>
      </c>
      <c r="AY667" s="245" t="s">
        <v>118</v>
      </c>
    </row>
    <row r="668" s="15" customFormat="1">
      <c r="A668" s="15"/>
      <c r="B668" s="246"/>
      <c r="C668" s="247"/>
      <c r="D668" s="220" t="s">
        <v>128</v>
      </c>
      <c r="E668" s="248" t="s">
        <v>19</v>
      </c>
      <c r="F668" s="249" t="s">
        <v>131</v>
      </c>
      <c r="G668" s="247"/>
      <c r="H668" s="250">
        <v>26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56" t="s">
        <v>128</v>
      </c>
      <c r="AU668" s="256" t="s">
        <v>81</v>
      </c>
      <c r="AV668" s="15" t="s">
        <v>124</v>
      </c>
      <c r="AW668" s="15" t="s">
        <v>32</v>
      </c>
      <c r="AX668" s="15" t="s">
        <v>79</v>
      </c>
      <c r="AY668" s="256" t="s">
        <v>118</v>
      </c>
    </row>
    <row r="669" s="2" customFormat="1" ht="16.5" customHeight="1">
      <c r="A669" s="41"/>
      <c r="B669" s="42"/>
      <c r="C669" s="259" t="s">
        <v>736</v>
      </c>
      <c r="D669" s="259" t="s">
        <v>235</v>
      </c>
      <c r="E669" s="260" t="s">
        <v>737</v>
      </c>
      <c r="F669" s="261" t="s">
        <v>738</v>
      </c>
      <c r="G669" s="262" t="s">
        <v>197</v>
      </c>
      <c r="H669" s="263">
        <v>26</v>
      </c>
      <c r="I669" s="264"/>
      <c r="J669" s="265">
        <f>ROUND(I669*H669,2)</f>
        <v>0</v>
      </c>
      <c r="K669" s="261" t="s">
        <v>19</v>
      </c>
      <c r="L669" s="266"/>
      <c r="M669" s="267" t="s">
        <v>19</v>
      </c>
      <c r="N669" s="268" t="s">
        <v>42</v>
      </c>
      <c r="O669" s="87"/>
      <c r="P669" s="216">
        <f>O669*H669</f>
        <v>0</v>
      </c>
      <c r="Q669" s="216">
        <v>0</v>
      </c>
      <c r="R669" s="216">
        <f>Q669*H669</f>
        <v>0</v>
      </c>
      <c r="S669" s="216">
        <v>0</v>
      </c>
      <c r="T669" s="217">
        <f>S669*H669</f>
        <v>0</v>
      </c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R669" s="218" t="s">
        <v>187</v>
      </c>
      <c r="AT669" s="218" t="s">
        <v>235</v>
      </c>
      <c r="AU669" s="218" t="s">
        <v>81</v>
      </c>
      <c r="AY669" s="20" t="s">
        <v>118</v>
      </c>
      <c r="BE669" s="219">
        <f>IF(N669="základní",J669,0)</f>
        <v>0</v>
      </c>
      <c r="BF669" s="219">
        <f>IF(N669="snížená",J669,0)</f>
        <v>0</v>
      </c>
      <c r="BG669" s="219">
        <f>IF(N669="zákl. přenesená",J669,0)</f>
        <v>0</v>
      </c>
      <c r="BH669" s="219">
        <f>IF(N669="sníž. přenesená",J669,0)</f>
        <v>0</v>
      </c>
      <c r="BI669" s="219">
        <f>IF(N669="nulová",J669,0)</f>
        <v>0</v>
      </c>
      <c r="BJ669" s="20" t="s">
        <v>79</v>
      </c>
      <c r="BK669" s="219">
        <f>ROUND(I669*H669,2)</f>
        <v>0</v>
      </c>
      <c r="BL669" s="20" t="s">
        <v>124</v>
      </c>
      <c r="BM669" s="218" t="s">
        <v>739</v>
      </c>
    </row>
    <row r="670" s="13" customFormat="1">
      <c r="A670" s="13"/>
      <c r="B670" s="225"/>
      <c r="C670" s="226"/>
      <c r="D670" s="220" t="s">
        <v>128</v>
      </c>
      <c r="E670" s="227" t="s">
        <v>19</v>
      </c>
      <c r="F670" s="228" t="s">
        <v>740</v>
      </c>
      <c r="G670" s="226"/>
      <c r="H670" s="227" t="s">
        <v>19</v>
      </c>
      <c r="I670" s="229"/>
      <c r="J670" s="226"/>
      <c r="K670" s="226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128</v>
      </c>
      <c r="AU670" s="234" t="s">
        <v>81</v>
      </c>
      <c r="AV670" s="13" t="s">
        <v>79</v>
      </c>
      <c r="AW670" s="13" t="s">
        <v>32</v>
      </c>
      <c r="AX670" s="13" t="s">
        <v>71</v>
      </c>
      <c r="AY670" s="234" t="s">
        <v>118</v>
      </c>
    </row>
    <row r="671" s="14" customFormat="1">
      <c r="A671" s="14"/>
      <c r="B671" s="235"/>
      <c r="C671" s="236"/>
      <c r="D671" s="220" t="s">
        <v>128</v>
      </c>
      <c r="E671" s="237" t="s">
        <v>19</v>
      </c>
      <c r="F671" s="238" t="s">
        <v>735</v>
      </c>
      <c r="G671" s="236"/>
      <c r="H671" s="239">
        <v>26</v>
      </c>
      <c r="I671" s="240"/>
      <c r="J671" s="236"/>
      <c r="K671" s="236"/>
      <c r="L671" s="241"/>
      <c r="M671" s="242"/>
      <c r="N671" s="243"/>
      <c r="O671" s="243"/>
      <c r="P671" s="243"/>
      <c r="Q671" s="243"/>
      <c r="R671" s="243"/>
      <c r="S671" s="243"/>
      <c r="T671" s="24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5" t="s">
        <v>128</v>
      </c>
      <c r="AU671" s="245" t="s">
        <v>81</v>
      </c>
      <c r="AV671" s="14" t="s">
        <v>81</v>
      </c>
      <c r="AW671" s="14" t="s">
        <v>32</v>
      </c>
      <c r="AX671" s="14" t="s">
        <v>71</v>
      </c>
      <c r="AY671" s="245" t="s">
        <v>118</v>
      </c>
    </row>
    <row r="672" s="15" customFormat="1">
      <c r="A672" s="15"/>
      <c r="B672" s="246"/>
      <c r="C672" s="247"/>
      <c r="D672" s="220" t="s">
        <v>128</v>
      </c>
      <c r="E672" s="248" t="s">
        <v>19</v>
      </c>
      <c r="F672" s="249" t="s">
        <v>131</v>
      </c>
      <c r="G672" s="247"/>
      <c r="H672" s="250">
        <v>26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6" t="s">
        <v>128</v>
      </c>
      <c r="AU672" s="256" t="s">
        <v>81</v>
      </c>
      <c r="AV672" s="15" t="s">
        <v>124</v>
      </c>
      <c r="AW672" s="15" t="s">
        <v>32</v>
      </c>
      <c r="AX672" s="15" t="s">
        <v>79</v>
      </c>
      <c r="AY672" s="256" t="s">
        <v>118</v>
      </c>
    </row>
    <row r="673" s="2" customFormat="1" ht="16.5" customHeight="1">
      <c r="A673" s="41"/>
      <c r="B673" s="42"/>
      <c r="C673" s="207" t="s">
        <v>741</v>
      </c>
      <c r="D673" s="207" t="s">
        <v>120</v>
      </c>
      <c r="E673" s="208" t="s">
        <v>742</v>
      </c>
      <c r="F673" s="209" t="s">
        <v>743</v>
      </c>
      <c r="G673" s="210" t="s">
        <v>380</v>
      </c>
      <c r="H673" s="211">
        <v>79.620000000000005</v>
      </c>
      <c r="I673" s="212"/>
      <c r="J673" s="213">
        <f>ROUND(I673*H673,2)</f>
        <v>0</v>
      </c>
      <c r="K673" s="209" t="s">
        <v>19</v>
      </c>
      <c r="L673" s="47"/>
      <c r="M673" s="214" t="s">
        <v>19</v>
      </c>
      <c r="N673" s="215" t="s">
        <v>42</v>
      </c>
      <c r="O673" s="87"/>
      <c r="P673" s="216">
        <f>O673*H673</f>
        <v>0</v>
      </c>
      <c r="Q673" s="216">
        <v>8.0000000000000007E-05</v>
      </c>
      <c r="R673" s="216">
        <f>Q673*H673</f>
        <v>0.0063696000000000013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124</v>
      </c>
      <c r="AT673" s="218" t="s">
        <v>120</v>
      </c>
      <c r="AU673" s="218" t="s">
        <v>81</v>
      </c>
      <c r="AY673" s="20" t="s">
        <v>118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79</v>
      </c>
      <c r="BK673" s="219">
        <f>ROUND(I673*H673,2)</f>
        <v>0</v>
      </c>
      <c r="BL673" s="20" t="s">
        <v>124</v>
      </c>
      <c r="BM673" s="218" t="s">
        <v>744</v>
      </c>
    </row>
    <row r="674" s="2" customFormat="1">
      <c r="A674" s="41"/>
      <c r="B674" s="42"/>
      <c r="C674" s="43"/>
      <c r="D674" s="220" t="s">
        <v>126</v>
      </c>
      <c r="E674" s="43"/>
      <c r="F674" s="221" t="s">
        <v>745</v>
      </c>
      <c r="G674" s="43"/>
      <c r="H674" s="43"/>
      <c r="I674" s="222"/>
      <c r="J674" s="43"/>
      <c r="K674" s="43"/>
      <c r="L674" s="47"/>
      <c r="M674" s="223"/>
      <c r="N674" s="224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126</v>
      </c>
      <c r="AU674" s="20" t="s">
        <v>81</v>
      </c>
    </row>
    <row r="675" s="13" customFormat="1">
      <c r="A675" s="13"/>
      <c r="B675" s="225"/>
      <c r="C675" s="226"/>
      <c r="D675" s="220" t="s">
        <v>128</v>
      </c>
      <c r="E675" s="227" t="s">
        <v>19</v>
      </c>
      <c r="F675" s="228" t="s">
        <v>129</v>
      </c>
      <c r="G675" s="226"/>
      <c r="H675" s="227" t="s">
        <v>19</v>
      </c>
      <c r="I675" s="229"/>
      <c r="J675" s="226"/>
      <c r="K675" s="226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128</v>
      </c>
      <c r="AU675" s="234" t="s">
        <v>81</v>
      </c>
      <c r="AV675" s="13" t="s">
        <v>79</v>
      </c>
      <c r="AW675" s="13" t="s">
        <v>32</v>
      </c>
      <c r="AX675" s="13" t="s">
        <v>71</v>
      </c>
      <c r="AY675" s="234" t="s">
        <v>118</v>
      </c>
    </row>
    <row r="676" s="13" customFormat="1">
      <c r="A676" s="13"/>
      <c r="B676" s="225"/>
      <c r="C676" s="226"/>
      <c r="D676" s="220" t="s">
        <v>128</v>
      </c>
      <c r="E676" s="227" t="s">
        <v>19</v>
      </c>
      <c r="F676" s="228" t="s">
        <v>746</v>
      </c>
      <c r="G676" s="226"/>
      <c r="H676" s="227" t="s">
        <v>19</v>
      </c>
      <c r="I676" s="229"/>
      <c r="J676" s="226"/>
      <c r="K676" s="226"/>
      <c r="L676" s="230"/>
      <c r="M676" s="231"/>
      <c r="N676" s="232"/>
      <c r="O676" s="232"/>
      <c r="P676" s="232"/>
      <c r="Q676" s="232"/>
      <c r="R676" s="232"/>
      <c r="S676" s="232"/>
      <c r="T676" s="23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4" t="s">
        <v>128</v>
      </c>
      <c r="AU676" s="234" t="s">
        <v>81</v>
      </c>
      <c r="AV676" s="13" t="s">
        <v>79</v>
      </c>
      <c r="AW676" s="13" t="s">
        <v>32</v>
      </c>
      <c r="AX676" s="13" t="s">
        <v>71</v>
      </c>
      <c r="AY676" s="234" t="s">
        <v>118</v>
      </c>
    </row>
    <row r="677" s="14" customFormat="1">
      <c r="A677" s="14"/>
      <c r="B677" s="235"/>
      <c r="C677" s="236"/>
      <c r="D677" s="220" t="s">
        <v>128</v>
      </c>
      <c r="E677" s="237" t="s">
        <v>19</v>
      </c>
      <c r="F677" s="238" t="s">
        <v>747</v>
      </c>
      <c r="G677" s="236"/>
      <c r="H677" s="239">
        <v>39.810000000000002</v>
      </c>
      <c r="I677" s="240"/>
      <c r="J677" s="236"/>
      <c r="K677" s="236"/>
      <c r="L677" s="241"/>
      <c r="M677" s="242"/>
      <c r="N677" s="243"/>
      <c r="O677" s="243"/>
      <c r="P677" s="243"/>
      <c r="Q677" s="243"/>
      <c r="R677" s="243"/>
      <c r="S677" s="243"/>
      <c r="T677" s="24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5" t="s">
        <v>128</v>
      </c>
      <c r="AU677" s="245" t="s">
        <v>81</v>
      </c>
      <c r="AV677" s="14" t="s">
        <v>81</v>
      </c>
      <c r="AW677" s="14" t="s">
        <v>32</v>
      </c>
      <c r="AX677" s="14" t="s">
        <v>71</v>
      </c>
      <c r="AY677" s="245" t="s">
        <v>118</v>
      </c>
    </row>
    <row r="678" s="14" customFormat="1">
      <c r="A678" s="14"/>
      <c r="B678" s="235"/>
      <c r="C678" s="236"/>
      <c r="D678" s="220" t="s">
        <v>128</v>
      </c>
      <c r="E678" s="237" t="s">
        <v>19</v>
      </c>
      <c r="F678" s="238" t="s">
        <v>747</v>
      </c>
      <c r="G678" s="236"/>
      <c r="H678" s="239">
        <v>39.810000000000002</v>
      </c>
      <c r="I678" s="240"/>
      <c r="J678" s="236"/>
      <c r="K678" s="236"/>
      <c r="L678" s="241"/>
      <c r="M678" s="242"/>
      <c r="N678" s="243"/>
      <c r="O678" s="243"/>
      <c r="P678" s="243"/>
      <c r="Q678" s="243"/>
      <c r="R678" s="243"/>
      <c r="S678" s="243"/>
      <c r="T678" s="24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5" t="s">
        <v>128</v>
      </c>
      <c r="AU678" s="245" t="s">
        <v>81</v>
      </c>
      <c r="AV678" s="14" t="s">
        <v>81</v>
      </c>
      <c r="AW678" s="14" t="s">
        <v>32</v>
      </c>
      <c r="AX678" s="14" t="s">
        <v>71</v>
      </c>
      <c r="AY678" s="245" t="s">
        <v>118</v>
      </c>
    </row>
    <row r="679" s="15" customFormat="1">
      <c r="A679" s="15"/>
      <c r="B679" s="246"/>
      <c r="C679" s="247"/>
      <c r="D679" s="220" t="s">
        <v>128</v>
      </c>
      <c r="E679" s="248" t="s">
        <v>19</v>
      </c>
      <c r="F679" s="249" t="s">
        <v>131</v>
      </c>
      <c r="G679" s="247"/>
      <c r="H679" s="250">
        <v>79.620000000000005</v>
      </c>
      <c r="I679" s="251"/>
      <c r="J679" s="247"/>
      <c r="K679" s="247"/>
      <c r="L679" s="252"/>
      <c r="M679" s="253"/>
      <c r="N679" s="254"/>
      <c r="O679" s="254"/>
      <c r="P679" s="254"/>
      <c r="Q679" s="254"/>
      <c r="R679" s="254"/>
      <c r="S679" s="254"/>
      <c r="T679" s="25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56" t="s">
        <v>128</v>
      </c>
      <c r="AU679" s="256" t="s">
        <v>81</v>
      </c>
      <c r="AV679" s="15" t="s">
        <v>124</v>
      </c>
      <c r="AW679" s="15" t="s">
        <v>32</v>
      </c>
      <c r="AX679" s="15" t="s">
        <v>79</v>
      </c>
      <c r="AY679" s="256" t="s">
        <v>118</v>
      </c>
    </row>
    <row r="680" s="2" customFormat="1" ht="37.8" customHeight="1">
      <c r="A680" s="41"/>
      <c r="B680" s="42"/>
      <c r="C680" s="207" t="s">
        <v>748</v>
      </c>
      <c r="D680" s="207" t="s">
        <v>120</v>
      </c>
      <c r="E680" s="208" t="s">
        <v>749</v>
      </c>
      <c r="F680" s="209" t="s">
        <v>750</v>
      </c>
      <c r="G680" s="210" t="s">
        <v>197</v>
      </c>
      <c r="H680" s="211">
        <v>68</v>
      </c>
      <c r="I680" s="212"/>
      <c r="J680" s="213">
        <f>ROUND(I680*H680,2)</f>
        <v>0</v>
      </c>
      <c r="K680" s="209" t="s">
        <v>135</v>
      </c>
      <c r="L680" s="47"/>
      <c r="M680" s="214" t="s">
        <v>19</v>
      </c>
      <c r="N680" s="215" t="s">
        <v>42</v>
      </c>
      <c r="O680" s="87"/>
      <c r="P680" s="216">
        <f>O680*H680</f>
        <v>0</v>
      </c>
      <c r="Q680" s="216">
        <v>1.0000000000000001E-05</v>
      </c>
      <c r="R680" s="216">
        <f>Q680*H680</f>
        <v>0.00068000000000000005</v>
      </c>
      <c r="S680" s="216">
        <v>0</v>
      </c>
      <c r="T680" s="217">
        <f>S680*H680</f>
        <v>0</v>
      </c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R680" s="218" t="s">
        <v>124</v>
      </c>
      <c r="AT680" s="218" t="s">
        <v>120</v>
      </c>
      <c r="AU680" s="218" t="s">
        <v>81</v>
      </c>
      <c r="AY680" s="20" t="s">
        <v>118</v>
      </c>
      <c r="BE680" s="219">
        <f>IF(N680="základní",J680,0)</f>
        <v>0</v>
      </c>
      <c r="BF680" s="219">
        <f>IF(N680="snížená",J680,0)</f>
        <v>0</v>
      </c>
      <c r="BG680" s="219">
        <f>IF(N680="zákl. přenesená",J680,0)</f>
        <v>0</v>
      </c>
      <c r="BH680" s="219">
        <f>IF(N680="sníž. přenesená",J680,0)</f>
        <v>0</v>
      </c>
      <c r="BI680" s="219">
        <f>IF(N680="nulová",J680,0)</f>
        <v>0</v>
      </c>
      <c r="BJ680" s="20" t="s">
        <v>79</v>
      </c>
      <c r="BK680" s="219">
        <f>ROUND(I680*H680,2)</f>
        <v>0</v>
      </c>
      <c r="BL680" s="20" t="s">
        <v>124</v>
      </c>
      <c r="BM680" s="218" t="s">
        <v>751</v>
      </c>
    </row>
    <row r="681" s="2" customFormat="1">
      <c r="A681" s="41"/>
      <c r="B681" s="42"/>
      <c r="C681" s="43"/>
      <c r="D681" s="257" t="s">
        <v>137</v>
      </c>
      <c r="E681" s="43"/>
      <c r="F681" s="258" t="s">
        <v>752</v>
      </c>
      <c r="G681" s="43"/>
      <c r="H681" s="43"/>
      <c r="I681" s="222"/>
      <c r="J681" s="43"/>
      <c r="K681" s="43"/>
      <c r="L681" s="47"/>
      <c r="M681" s="223"/>
      <c r="N681" s="224"/>
      <c r="O681" s="87"/>
      <c r="P681" s="87"/>
      <c r="Q681" s="87"/>
      <c r="R681" s="87"/>
      <c r="S681" s="87"/>
      <c r="T681" s="88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T681" s="20" t="s">
        <v>137</v>
      </c>
      <c r="AU681" s="20" t="s">
        <v>81</v>
      </c>
    </row>
    <row r="682" s="13" customFormat="1">
      <c r="A682" s="13"/>
      <c r="B682" s="225"/>
      <c r="C682" s="226"/>
      <c r="D682" s="220" t="s">
        <v>128</v>
      </c>
      <c r="E682" s="227" t="s">
        <v>19</v>
      </c>
      <c r="F682" s="228" t="s">
        <v>681</v>
      </c>
      <c r="G682" s="226"/>
      <c r="H682" s="227" t="s">
        <v>19</v>
      </c>
      <c r="I682" s="229"/>
      <c r="J682" s="226"/>
      <c r="K682" s="226"/>
      <c r="L682" s="230"/>
      <c r="M682" s="231"/>
      <c r="N682" s="232"/>
      <c r="O682" s="232"/>
      <c r="P682" s="232"/>
      <c r="Q682" s="232"/>
      <c r="R682" s="232"/>
      <c r="S682" s="232"/>
      <c r="T682" s="23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4" t="s">
        <v>128</v>
      </c>
      <c r="AU682" s="234" t="s">
        <v>81</v>
      </c>
      <c r="AV682" s="13" t="s">
        <v>79</v>
      </c>
      <c r="AW682" s="13" t="s">
        <v>32</v>
      </c>
      <c r="AX682" s="13" t="s">
        <v>71</v>
      </c>
      <c r="AY682" s="234" t="s">
        <v>118</v>
      </c>
    </row>
    <row r="683" s="13" customFormat="1">
      <c r="A683" s="13"/>
      <c r="B683" s="225"/>
      <c r="C683" s="226"/>
      <c r="D683" s="220" t="s">
        <v>128</v>
      </c>
      <c r="E683" s="227" t="s">
        <v>19</v>
      </c>
      <c r="F683" s="228" t="s">
        <v>753</v>
      </c>
      <c r="G683" s="226"/>
      <c r="H683" s="227" t="s">
        <v>19</v>
      </c>
      <c r="I683" s="229"/>
      <c r="J683" s="226"/>
      <c r="K683" s="226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128</v>
      </c>
      <c r="AU683" s="234" t="s">
        <v>81</v>
      </c>
      <c r="AV683" s="13" t="s">
        <v>79</v>
      </c>
      <c r="AW683" s="13" t="s">
        <v>32</v>
      </c>
      <c r="AX683" s="13" t="s">
        <v>71</v>
      </c>
      <c r="AY683" s="234" t="s">
        <v>118</v>
      </c>
    </row>
    <row r="684" s="13" customFormat="1">
      <c r="A684" s="13"/>
      <c r="B684" s="225"/>
      <c r="C684" s="226"/>
      <c r="D684" s="220" t="s">
        <v>128</v>
      </c>
      <c r="E684" s="227" t="s">
        <v>19</v>
      </c>
      <c r="F684" s="228" t="s">
        <v>754</v>
      </c>
      <c r="G684" s="226"/>
      <c r="H684" s="227" t="s">
        <v>19</v>
      </c>
      <c r="I684" s="229"/>
      <c r="J684" s="226"/>
      <c r="K684" s="226"/>
      <c r="L684" s="230"/>
      <c r="M684" s="231"/>
      <c r="N684" s="232"/>
      <c r="O684" s="232"/>
      <c r="P684" s="232"/>
      <c r="Q684" s="232"/>
      <c r="R684" s="232"/>
      <c r="S684" s="232"/>
      <c r="T684" s="23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4" t="s">
        <v>128</v>
      </c>
      <c r="AU684" s="234" t="s">
        <v>81</v>
      </c>
      <c r="AV684" s="13" t="s">
        <v>79</v>
      </c>
      <c r="AW684" s="13" t="s">
        <v>32</v>
      </c>
      <c r="AX684" s="13" t="s">
        <v>71</v>
      </c>
      <c r="AY684" s="234" t="s">
        <v>118</v>
      </c>
    </row>
    <row r="685" s="14" customFormat="1">
      <c r="A685" s="14"/>
      <c r="B685" s="235"/>
      <c r="C685" s="236"/>
      <c r="D685" s="220" t="s">
        <v>128</v>
      </c>
      <c r="E685" s="237" t="s">
        <v>19</v>
      </c>
      <c r="F685" s="238" t="s">
        <v>667</v>
      </c>
      <c r="G685" s="236"/>
      <c r="H685" s="239">
        <v>68</v>
      </c>
      <c r="I685" s="240"/>
      <c r="J685" s="236"/>
      <c r="K685" s="236"/>
      <c r="L685" s="241"/>
      <c r="M685" s="242"/>
      <c r="N685" s="243"/>
      <c r="O685" s="243"/>
      <c r="P685" s="243"/>
      <c r="Q685" s="243"/>
      <c r="R685" s="243"/>
      <c r="S685" s="243"/>
      <c r="T685" s="24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5" t="s">
        <v>128</v>
      </c>
      <c r="AU685" s="245" t="s">
        <v>81</v>
      </c>
      <c r="AV685" s="14" t="s">
        <v>81</v>
      </c>
      <c r="AW685" s="14" t="s">
        <v>32</v>
      </c>
      <c r="AX685" s="14" t="s">
        <v>71</v>
      </c>
      <c r="AY685" s="245" t="s">
        <v>118</v>
      </c>
    </row>
    <row r="686" s="15" customFormat="1">
      <c r="A686" s="15"/>
      <c r="B686" s="246"/>
      <c r="C686" s="247"/>
      <c r="D686" s="220" t="s">
        <v>128</v>
      </c>
      <c r="E686" s="248" t="s">
        <v>19</v>
      </c>
      <c r="F686" s="249" t="s">
        <v>131</v>
      </c>
      <c r="G686" s="247"/>
      <c r="H686" s="250">
        <v>68</v>
      </c>
      <c r="I686" s="251"/>
      <c r="J686" s="247"/>
      <c r="K686" s="247"/>
      <c r="L686" s="252"/>
      <c r="M686" s="253"/>
      <c r="N686" s="254"/>
      <c r="O686" s="254"/>
      <c r="P686" s="254"/>
      <c r="Q686" s="254"/>
      <c r="R686" s="254"/>
      <c r="S686" s="254"/>
      <c r="T686" s="25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56" t="s">
        <v>128</v>
      </c>
      <c r="AU686" s="256" t="s">
        <v>81</v>
      </c>
      <c r="AV686" s="15" t="s">
        <v>124</v>
      </c>
      <c r="AW686" s="15" t="s">
        <v>32</v>
      </c>
      <c r="AX686" s="15" t="s">
        <v>79</v>
      </c>
      <c r="AY686" s="256" t="s">
        <v>118</v>
      </c>
    </row>
    <row r="687" s="2" customFormat="1" ht="33" customHeight="1">
      <c r="A687" s="41"/>
      <c r="B687" s="42"/>
      <c r="C687" s="207" t="s">
        <v>755</v>
      </c>
      <c r="D687" s="207" t="s">
        <v>120</v>
      </c>
      <c r="E687" s="208" t="s">
        <v>756</v>
      </c>
      <c r="F687" s="209" t="s">
        <v>757</v>
      </c>
      <c r="G687" s="210" t="s">
        <v>197</v>
      </c>
      <c r="H687" s="211">
        <v>324</v>
      </c>
      <c r="I687" s="212"/>
      <c r="J687" s="213">
        <f>ROUND(I687*H687,2)</f>
        <v>0</v>
      </c>
      <c r="K687" s="209" t="s">
        <v>135</v>
      </c>
      <c r="L687" s="47"/>
      <c r="M687" s="214" t="s">
        <v>19</v>
      </c>
      <c r="N687" s="215" t="s">
        <v>42</v>
      </c>
      <c r="O687" s="87"/>
      <c r="P687" s="216">
        <f>O687*H687</f>
        <v>0</v>
      </c>
      <c r="Q687" s="216">
        <v>0.00036999999999999999</v>
      </c>
      <c r="R687" s="216">
        <f>Q687*H687</f>
        <v>0.11988</v>
      </c>
      <c r="S687" s="216">
        <v>0</v>
      </c>
      <c r="T687" s="217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18" t="s">
        <v>124</v>
      </c>
      <c r="AT687" s="218" t="s">
        <v>120</v>
      </c>
      <c r="AU687" s="218" t="s">
        <v>81</v>
      </c>
      <c r="AY687" s="20" t="s">
        <v>118</v>
      </c>
      <c r="BE687" s="219">
        <f>IF(N687="základní",J687,0)</f>
        <v>0</v>
      </c>
      <c r="BF687" s="219">
        <f>IF(N687="snížená",J687,0)</f>
        <v>0</v>
      </c>
      <c r="BG687" s="219">
        <f>IF(N687="zákl. přenesená",J687,0)</f>
        <v>0</v>
      </c>
      <c r="BH687" s="219">
        <f>IF(N687="sníž. přenesená",J687,0)</f>
        <v>0</v>
      </c>
      <c r="BI687" s="219">
        <f>IF(N687="nulová",J687,0)</f>
        <v>0</v>
      </c>
      <c r="BJ687" s="20" t="s">
        <v>79</v>
      </c>
      <c r="BK687" s="219">
        <f>ROUND(I687*H687,2)</f>
        <v>0</v>
      </c>
      <c r="BL687" s="20" t="s">
        <v>124</v>
      </c>
      <c r="BM687" s="218" t="s">
        <v>758</v>
      </c>
    </row>
    <row r="688" s="2" customFormat="1">
      <c r="A688" s="41"/>
      <c r="B688" s="42"/>
      <c r="C688" s="43"/>
      <c r="D688" s="257" t="s">
        <v>137</v>
      </c>
      <c r="E688" s="43"/>
      <c r="F688" s="258" t="s">
        <v>759</v>
      </c>
      <c r="G688" s="43"/>
      <c r="H688" s="43"/>
      <c r="I688" s="222"/>
      <c r="J688" s="43"/>
      <c r="K688" s="43"/>
      <c r="L688" s="47"/>
      <c r="M688" s="223"/>
      <c r="N688" s="224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137</v>
      </c>
      <c r="AU688" s="20" t="s">
        <v>81</v>
      </c>
    </row>
    <row r="689" s="13" customFormat="1">
      <c r="A689" s="13"/>
      <c r="B689" s="225"/>
      <c r="C689" s="226"/>
      <c r="D689" s="220" t="s">
        <v>128</v>
      </c>
      <c r="E689" s="227" t="s">
        <v>19</v>
      </c>
      <c r="F689" s="228" t="s">
        <v>129</v>
      </c>
      <c r="G689" s="226"/>
      <c r="H689" s="227" t="s">
        <v>19</v>
      </c>
      <c r="I689" s="229"/>
      <c r="J689" s="226"/>
      <c r="K689" s="226"/>
      <c r="L689" s="230"/>
      <c r="M689" s="231"/>
      <c r="N689" s="232"/>
      <c r="O689" s="232"/>
      <c r="P689" s="232"/>
      <c r="Q689" s="232"/>
      <c r="R689" s="232"/>
      <c r="S689" s="232"/>
      <c r="T689" s="23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4" t="s">
        <v>128</v>
      </c>
      <c r="AU689" s="234" t="s">
        <v>81</v>
      </c>
      <c r="AV689" s="13" t="s">
        <v>79</v>
      </c>
      <c r="AW689" s="13" t="s">
        <v>32</v>
      </c>
      <c r="AX689" s="13" t="s">
        <v>71</v>
      </c>
      <c r="AY689" s="234" t="s">
        <v>118</v>
      </c>
    </row>
    <row r="690" s="13" customFormat="1">
      <c r="A690" s="13"/>
      <c r="B690" s="225"/>
      <c r="C690" s="226"/>
      <c r="D690" s="220" t="s">
        <v>128</v>
      </c>
      <c r="E690" s="227" t="s">
        <v>19</v>
      </c>
      <c r="F690" s="228" t="s">
        <v>760</v>
      </c>
      <c r="G690" s="226"/>
      <c r="H690" s="227" t="s">
        <v>19</v>
      </c>
      <c r="I690" s="229"/>
      <c r="J690" s="226"/>
      <c r="K690" s="226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128</v>
      </c>
      <c r="AU690" s="234" t="s">
        <v>81</v>
      </c>
      <c r="AV690" s="13" t="s">
        <v>79</v>
      </c>
      <c r="AW690" s="13" t="s">
        <v>32</v>
      </c>
      <c r="AX690" s="13" t="s">
        <v>71</v>
      </c>
      <c r="AY690" s="234" t="s">
        <v>118</v>
      </c>
    </row>
    <row r="691" s="14" customFormat="1">
      <c r="A691" s="14"/>
      <c r="B691" s="235"/>
      <c r="C691" s="236"/>
      <c r="D691" s="220" t="s">
        <v>128</v>
      </c>
      <c r="E691" s="237" t="s">
        <v>19</v>
      </c>
      <c r="F691" s="238" t="s">
        <v>761</v>
      </c>
      <c r="G691" s="236"/>
      <c r="H691" s="239">
        <v>324</v>
      </c>
      <c r="I691" s="240"/>
      <c r="J691" s="236"/>
      <c r="K691" s="236"/>
      <c r="L691" s="241"/>
      <c r="M691" s="242"/>
      <c r="N691" s="243"/>
      <c r="O691" s="243"/>
      <c r="P691" s="243"/>
      <c r="Q691" s="243"/>
      <c r="R691" s="243"/>
      <c r="S691" s="243"/>
      <c r="T691" s="24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5" t="s">
        <v>128</v>
      </c>
      <c r="AU691" s="245" t="s">
        <v>81</v>
      </c>
      <c r="AV691" s="14" t="s">
        <v>81</v>
      </c>
      <c r="AW691" s="14" t="s">
        <v>32</v>
      </c>
      <c r="AX691" s="14" t="s">
        <v>71</v>
      </c>
      <c r="AY691" s="245" t="s">
        <v>118</v>
      </c>
    </row>
    <row r="692" s="15" customFormat="1">
      <c r="A692" s="15"/>
      <c r="B692" s="246"/>
      <c r="C692" s="247"/>
      <c r="D692" s="220" t="s">
        <v>128</v>
      </c>
      <c r="E692" s="248" t="s">
        <v>19</v>
      </c>
      <c r="F692" s="249" t="s">
        <v>131</v>
      </c>
      <c r="G692" s="247"/>
      <c r="H692" s="250">
        <v>324</v>
      </c>
      <c r="I692" s="251"/>
      <c r="J692" s="247"/>
      <c r="K692" s="247"/>
      <c r="L692" s="252"/>
      <c r="M692" s="253"/>
      <c r="N692" s="254"/>
      <c r="O692" s="254"/>
      <c r="P692" s="254"/>
      <c r="Q692" s="254"/>
      <c r="R692" s="254"/>
      <c r="S692" s="254"/>
      <c r="T692" s="25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56" t="s">
        <v>128</v>
      </c>
      <c r="AU692" s="256" t="s">
        <v>81</v>
      </c>
      <c r="AV692" s="15" t="s">
        <v>124</v>
      </c>
      <c r="AW692" s="15" t="s">
        <v>32</v>
      </c>
      <c r="AX692" s="15" t="s">
        <v>79</v>
      </c>
      <c r="AY692" s="256" t="s">
        <v>118</v>
      </c>
    </row>
    <row r="693" s="2" customFormat="1" ht="24.15" customHeight="1">
      <c r="A693" s="41"/>
      <c r="B693" s="42"/>
      <c r="C693" s="207" t="s">
        <v>762</v>
      </c>
      <c r="D693" s="207" t="s">
        <v>120</v>
      </c>
      <c r="E693" s="208" t="s">
        <v>763</v>
      </c>
      <c r="F693" s="209" t="s">
        <v>764</v>
      </c>
      <c r="G693" s="210" t="s">
        <v>765</v>
      </c>
      <c r="H693" s="211">
        <v>1</v>
      </c>
      <c r="I693" s="212"/>
      <c r="J693" s="213">
        <f>ROUND(I693*H693,2)</f>
        <v>0</v>
      </c>
      <c r="K693" s="209" t="s">
        <v>19</v>
      </c>
      <c r="L693" s="47"/>
      <c r="M693" s="214" t="s">
        <v>19</v>
      </c>
      <c r="N693" s="215" t="s">
        <v>42</v>
      </c>
      <c r="O693" s="87"/>
      <c r="P693" s="216">
        <f>O693*H693</f>
        <v>0</v>
      </c>
      <c r="Q693" s="216">
        <v>0</v>
      </c>
      <c r="R693" s="216">
        <f>Q693*H693</f>
        <v>0</v>
      </c>
      <c r="S693" s="216">
        <v>0</v>
      </c>
      <c r="T693" s="217">
        <f>S693*H693</f>
        <v>0</v>
      </c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R693" s="218" t="s">
        <v>766</v>
      </c>
      <c r="AT693" s="218" t="s">
        <v>120</v>
      </c>
      <c r="AU693" s="218" t="s">
        <v>81</v>
      </c>
      <c r="AY693" s="20" t="s">
        <v>118</v>
      </c>
      <c r="BE693" s="219">
        <f>IF(N693="základní",J693,0)</f>
        <v>0</v>
      </c>
      <c r="BF693" s="219">
        <f>IF(N693="snížená",J693,0)</f>
        <v>0</v>
      </c>
      <c r="BG693" s="219">
        <f>IF(N693="zákl. přenesená",J693,0)</f>
        <v>0</v>
      </c>
      <c r="BH693" s="219">
        <f>IF(N693="sníž. přenesená",J693,0)</f>
        <v>0</v>
      </c>
      <c r="BI693" s="219">
        <f>IF(N693="nulová",J693,0)</f>
        <v>0</v>
      </c>
      <c r="BJ693" s="20" t="s">
        <v>79</v>
      </c>
      <c r="BK693" s="219">
        <f>ROUND(I693*H693,2)</f>
        <v>0</v>
      </c>
      <c r="BL693" s="20" t="s">
        <v>766</v>
      </c>
      <c r="BM693" s="218" t="s">
        <v>767</v>
      </c>
    </row>
    <row r="694" s="13" customFormat="1">
      <c r="A694" s="13"/>
      <c r="B694" s="225"/>
      <c r="C694" s="226"/>
      <c r="D694" s="220" t="s">
        <v>128</v>
      </c>
      <c r="E694" s="227" t="s">
        <v>19</v>
      </c>
      <c r="F694" s="228" t="s">
        <v>129</v>
      </c>
      <c r="G694" s="226"/>
      <c r="H694" s="227" t="s">
        <v>19</v>
      </c>
      <c r="I694" s="229"/>
      <c r="J694" s="226"/>
      <c r="K694" s="226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128</v>
      </c>
      <c r="AU694" s="234" t="s">
        <v>81</v>
      </c>
      <c r="AV694" s="13" t="s">
        <v>79</v>
      </c>
      <c r="AW694" s="13" t="s">
        <v>32</v>
      </c>
      <c r="AX694" s="13" t="s">
        <v>71</v>
      </c>
      <c r="AY694" s="234" t="s">
        <v>118</v>
      </c>
    </row>
    <row r="695" s="14" customFormat="1">
      <c r="A695" s="14"/>
      <c r="B695" s="235"/>
      <c r="C695" s="236"/>
      <c r="D695" s="220" t="s">
        <v>128</v>
      </c>
      <c r="E695" s="237" t="s">
        <v>19</v>
      </c>
      <c r="F695" s="238" t="s">
        <v>79</v>
      </c>
      <c r="G695" s="236"/>
      <c r="H695" s="239">
        <v>1</v>
      </c>
      <c r="I695" s="240"/>
      <c r="J695" s="236"/>
      <c r="K695" s="236"/>
      <c r="L695" s="241"/>
      <c r="M695" s="242"/>
      <c r="N695" s="243"/>
      <c r="O695" s="243"/>
      <c r="P695" s="243"/>
      <c r="Q695" s="243"/>
      <c r="R695" s="243"/>
      <c r="S695" s="243"/>
      <c r="T695" s="24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5" t="s">
        <v>128</v>
      </c>
      <c r="AU695" s="245" t="s">
        <v>81</v>
      </c>
      <c r="AV695" s="14" t="s">
        <v>81</v>
      </c>
      <c r="AW695" s="14" t="s">
        <v>32</v>
      </c>
      <c r="AX695" s="14" t="s">
        <v>79</v>
      </c>
      <c r="AY695" s="245" t="s">
        <v>118</v>
      </c>
    </row>
    <row r="696" s="2" customFormat="1" ht="49.05" customHeight="1">
      <c r="A696" s="41"/>
      <c r="B696" s="42"/>
      <c r="C696" s="207" t="s">
        <v>768</v>
      </c>
      <c r="D696" s="207" t="s">
        <v>120</v>
      </c>
      <c r="E696" s="208" t="s">
        <v>769</v>
      </c>
      <c r="F696" s="209" t="s">
        <v>770</v>
      </c>
      <c r="G696" s="210" t="s">
        <v>771</v>
      </c>
      <c r="H696" s="211">
        <v>1</v>
      </c>
      <c r="I696" s="212"/>
      <c r="J696" s="213">
        <f>ROUND(I696*H696,2)</f>
        <v>0</v>
      </c>
      <c r="K696" s="209" t="s">
        <v>19</v>
      </c>
      <c r="L696" s="47"/>
      <c r="M696" s="214" t="s">
        <v>19</v>
      </c>
      <c r="N696" s="215" t="s">
        <v>42</v>
      </c>
      <c r="O696" s="87"/>
      <c r="P696" s="216">
        <f>O696*H696</f>
        <v>0</v>
      </c>
      <c r="Q696" s="216">
        <v>0</v>
      </c>
      <c r="R696" s="216">
        <f>Q696*H696</f>
        <v>0</v>
      </c>
      <c r="S696" s="216">
        <v>0</v>
      </c>
      <c r="T696" s="217">
        <f>S696*H696</f>
        <v>0</v>
      </c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R696" s="218" t="s">
        <v>766</v>
      </c>
      <c r="AT696" s="218" t="s">
        <v>120</v>
      </c>
      <c r="AU696" s="218" t="s">
        <v>81</v>
      </c>
      <c r="AY696" s="20" t="s">
        <v>118</v>
      </c>
      <c r="BE696" s="219">
        <f>IF(N696="základní",J696,0)</f>
        <v>0</v>
      </c>
      <c r="BF696" s="219">
        <f>IF(N696="snížená",J696,0)</f>
        <v>0</v>
      </c>
      <c r="BG696" s="219">
        <f>IF(N696="zákl. přenesená",J696,0)</f>
        <v>0</v>
      </c>
      <c r="BH696" s="219">
        <f>IF(N696="sníž. přenesená",J696,0)</f>
        <v>0</v>
      </c>
      <c r="BI696" s="219">
        <f>IF(N696="nulová",J696,0)</f>
        <v>0</v>
      </c>
      <c r="BJ696" s="20" t="s">
        <v>79</v>
      </c>
      <c r="BK696" s="219">
        <f>ROUND(I696*H696,2)</f>
        <v>0</v>
      </c>
      <c r="BL696" s="20" t="s">
        <v>766</v>
      </c>
      <c r="BM696" s="218" t="s">
        <v>772</v>
      </c>
    </row>
    <row r="697" s="14" customFormat="1">
      <c r="A697" s="14"/>
      <c r="B697" s="235"/>
      <c r="C697" s="236"/>
      <c r="D697" s="220" t="s">
        <v>128</v>
      </c>
      <c r="E697" s="237" t="s">
        <v>19</v>
      </c>
      <c r="F697" s="238" t="s">
        <v>79</v>
      </c>
      <c r="G697" s="236"/>
      <c r="H697" s="239">
        <v>1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5" t="s">
        <v>128</v>
      </c>
      <c r="AU697" s="245" t="s">
        <v>81</v>
      </c>
      <c r="AV697" s="14" t="s">
        <v>81</v>
      </c>
      <c r="AW697" s="14" t="s">
        <v>32</v>
      </c>
      <c r="AX697" s="14" t="s">
        <v>79</v>
      </c>
      <c r="AY697" s="245" t="s">
        <v>118</v>
      </c>
    </row>
    <row r="698" s="2" customFormat="1" ht="49.05" customHeight="1">
      <c r="A698" s="41"/>
      <c r="B698" s="42"/>
      <c r="C698" s="207" t="s">
        <v>773</v>
      </c>
      <c r="D698" s="207" t="s">
        <v>120</v>
      </c>
      <c r="E698" s="208" t="s">
        <v>774</v>
      </c>
      <c r="F698" s="209" t="s">
        <v>775</v>
      </c>
      <c r="G698" s="210" t="s">
        <v>771</v>
      </c>
      <c r="H698" s="211">
        <v>1</v>
      </c>
      <c r="I698" s="212"/>
      <c r="J698" s="213">
        <f>ROUND(I698*H698,2)</f>
        <v>0</v>
      </c>
      <c r="K698" s="209" t="s">
        <v>19</v>
      </c>
      <c r="L698" s="47"/>
      <c r="M698" s="214" t="s">
        <v>19</v>
      </c>
      <c r="N698" s="215" t="s">
        <v>42</v>
      </c>
      <c r="O698" s="87"/>
      <c r="P698" s="216">
        <f>O698*H698</f>
        <v>0</v>
      </c>
      <c r="Q698" s="216">
        <v>0</v>
      </c>
      <c r="R698" s="216">
        <f>Q698*H698</f>
        <v>0</v>
      </c>
      <c r="S698" s="216">
        <v>0</v>
      </c>
      <c r="T698" s="217">
        <f>S698*H698</f>
        <v>0</v>
      </c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R698" s="218" t="s">
        <v>766</v>
      </c>
      <c r="AT698" s="218" t="s">
        <v>120</v>
      </c>
      <c r="AU698" s="218" t="s">
        <v>81</v>
      </c>
      <c r="AY698" s="20" t="s">
        <v>118</v>
      </c>
      <c r="BE698" s="219">
        <f>IF(N698="základní",J698,0)</f>
        <v>0</v>
      </c>
      <c r="BF698" s="219">
        <f>IF(N698="snížená",J698,0)</f>
        <v>0</v>
      </c>
      <c r="BG698" s="219">
        <f>IF(N698="zákl. přenesená",J698,0)</f>
        <v>0</v>
      </c>
      <c r="BH698" s="219">
        <f>IF(N698="sníž. přenesená",J698,0)</f>
        <v>0</v>
      </c>
      <c r="BI698" s="219">
        <f>IF(N698="nulová",J698,0)</f>
        <v>0</v>
      </c>
      <c r="BJ698" s="20" t="s">
        <v>79</v>
      </c>
      <c r="BK698" s="219">
        <f>ROUND(I698*H698,2)</f>
        <v>0</v>
      </c>
      <c r="BL698" s="20" t="s">
        <v>766</v>
      </c>
      <c r="BM698" s="218" t="s">
        <v>776</v>
      </c>
    </row>
    <row r="699" s="14" customFormat="1">
      <c r="A699" s="14"/>
      <c r="B699" s="235"/>
      <c r="C699" s="236"/>
      <c r="D699" s="220" t="s">
        <v>128</v>
      </c>
      <c r="E699" s="237" t="s">
        <v>19</v>
      </c>
      <c r="F699" s="238" t="s">
        <v>79</v>
      </c>
      <c r="G699" s="236"/>
      <c r="H699" s="239">
        <v>1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128</v>
      </c>
      <c r="AU699" s="245" t="s">
        <v>81</v>
      </c>
      <c r="AV699" s="14" t="s">
        <v>81</v>
      </c>
      <c r="AW699" s="14" t="s">
        <v>32</v>
      </c>
      <c r="AX699" s="14" t="s">
        <v>79</v>
      </c>
      <c r="AY699" s="245" t="s">
        <v>118</v>
      </c>
    </row>
    <row r="700" s="2" customFormat="1" ht="44.25" customHeight="1">
      <c r="A700" s="41"/>
      <c r="B700" s="42"/>
      <c r="C700" s="207" t="s">
        <v>777</v>
      </c>
      <c r="D700" s="207" t="s">
        <v>120</v>
      </c>
      <c r="E700" s="208" t="s">
        <v>778</v>
      </c>
      <c r="F700" s="209" t="s">
        <v>779</v>
      </c>
      <c r="G700" s="210" t="s">
        <v>771</v>
      </c>
      <c r="H700" s="211">
        <v>1</v>
      </c>
      <c r="I700" s="212"/>
      <c r="J700" s="213">
        <f>ROUND(I700*H700,2)</f>
        <v>0</v>
      </c>
      <c r="K700" s="209" t="s">
        <v>19</v>
      </c>
      <c r="L700" s="47"/>
      <c r="M700" s="214" t="s">
        <v>19</v>
      </c>
      <c r="N700" s="215" t="s">
        <v>42</v>
      </c>
      <c r="O700" s="87"/>
      <c r="P700" s="216">
        <f>O700*H700</f>
        <v>0</v>
      </c>
      <c r="Q700" s="216">
        <v>0</v>
      </c>
      <c r="R700" s="216">
        <f>Q700*H700</f>
        <v>0</v>
      </c>
      <c r="S700" s="216">
        <v>0</v>
      </c>
      <c r="T700" s="217">
        <f>S700*H700</f>
        <v>0</v>
      </c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R700" s="218" t="s">
        <v>766</v>
      </c>
      <c r="AT700" s="218" t="s">
        <v>120</v>
      </c>
      <c r="AU700" s="218" t="s">
        <v>81</v>
      </c>
      <c r="AY700" s="20" t="s">
        <v>118</v>
      </c>
      <c r="BE700" s="219">
        <f>IF(N700="základní",J700,0)</f>
        <v>0</v>
      </c>
      <c r="BF700" s="219">
        <f>IF(N700="snížená",J700,0)</f>
        <v>0</v>
      </c>
      <c r="BG700" s="219">
        <f>IF(N700="zákl. přenesená",J700,0)</f>
        <v>0</v>
      </c>
      <c r="BH700" s="219">
        <f>IF(N700="sníž. přenesená",J700,0)</f>
        <v>0</v>
      </c>
      <c r="BI700" s="219">
        <f>IF(N700="nulová",J700,0)</f>
        <v>0</v>
      </c>
      <c r="BJ700" s="20" t="s">
        <v>79</v>
      </c>
      <c r="BK700" s="219">
        <f>ROUND(I700*H700,2)</f>
        <v>0</v>
      </c>
      <c r="BL700" s="20" t="s">
        <v>766</v>
      </c>
      <c r="BM700" s="218" t="s">
        <v>780</v>
      </c>
    </row>
    <row r="701" s="14" customFormat="1">
      <c r="A701" s="14"/>
      <c r="B701" s="235"/>
      <c r="C701" s="236"/>
      <c r="D701" s="220" t="s">
        <v>128</v>
      </c>
      <c r="E701" s="237" t="s">
        <v>19</v>
      </c>
      <c r="F701" s="238" t="s">
        <v>79</v>
      </c>
      <c r="G701" s="236"/>
      <c r="H701" s="239">
        <v>1</v>
      </c>
      <c r="I701" s="240"/>
      <c r="J701" s="236"/>
      <c r="K701" s="236"/>
      <c r="L701" s="241"/>
      <c r="M701" s="242"/>
      <c r="N701" s="243"/>
      <c r="O701" s="243"/>
      <c r="P701" s="243"/>
      <c r="Q701" s="243"/>
      <c r="R701" s="243"/>
      <c r="S701" s="243"/>
      <c r="T701" s="24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5" t="s">
        <v>128</v>
      </c>
      <c r="AU701" s="245" t="s">
        <v>81</v>
      </c>
      <c r="AV701" s="14" t="s">
        <v>81</v>
      </c>
      <c r="AW701" s="14" t="s">
        <v>32</v>
      </c>
      <c r="AX701" s="14" t="s">
        <v>79</v>
      </c>
      <c r="AY701" s="245" t="s">
        <v>118</v>
      </c>
    </row>
    <row r="702" s="2" customFormat="1" ht="24.15" customHeight="1">
      <c r="A702" s="41"/>
      <c r="B702" s="42"/>
      <c r="C702" s="207" t="s">
        <v>781</v>
      </c>
      <c r="D702" s="207" t="s">
        <v>120</v>
      </c>
      <c r="E702" s="208" t="s">
        <v>782</v>
      </c>
      <c r="F702" s="209" t="s">
        <v>783</v>
      </c>
      <c r="G702" s="210" t="s">
        <v>765</v>
      </c>
      <c r="H702" s="211">
        <v>1</v>
      </c>
      <c r="I702" s="212"/>
      <c r="J702" s="213">
        <f>ROUND(I702*H702,2)</f>
        <v>0</v>
      </c>
      <c r="K702" s="209" t="s">
        <v>19</v>
      </c>
      <c r="L702" s="47"/>
      <c r="M702" s="214" t="s">
        <v>19</v>
      </c>
      <c r="N702" s="215" t="s">
        <v>42</v>
      </c>
      <c r="O702" s="87"/>
      <c r="P702" s="216">
        <f>O702*H702</f>
        <v>0</v>
      </c>
      <c r="Q702" s="216">
        <v>0</v>
      </c>
      <c r="R702" s="216">
        <f>Q702*H702</f>
        <v>0</v>
      </c>
      <c r="S702" s="216">
        <v>0</v>
      </c>
      <c r="T702" s="217">
        <f>S702*H702</f>
        <v>0</v>
      </c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R702" s="218" t="s">
        <v>766</v>
      </c>
      <c r="AT702" s="218" t="s">
        <v>120</v>
      </c>
      <c r="AU702" s="218" t="s">
        <v>81</v>
      </c>
      <c r="AY702" s="20" t="s">
        <v>118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20" t="s">
        <v>79</v>
      </c>
      <c r="BK702" s="219">
        <f>ROUND(I702*H702,2)</f>
        <v>0</v>
      </c>
      <c r="BL702" s="20" t="s">
        <v>766</v>
      </c>
      <c r="BM702" s="218" t="s">
        <v>784</v>
      </c>
    </row>
    <row r="703" s="2" customFormat="1">
      <c r="A703" s="41"/>
      <c r="B703" s="42"/>
      <c r="C703" s="43"/>
      <c r="D703" s="220" t="s">
        <v>126</v>
      </c>
      <c r="E703" s="43"/>
      <c r="F703" s="221" t="s">
        <v>785</v>
      </c>
      <c r="G703" s="43"/>
      <c r="H703" s="43"/>
      <c r="I703" s="222"/>
      <c r="J703" s="43"/>
      <c r="K703" s="43"/>
      <c r="L703" s="47"/>
      <c r="M703" s="223"/>
      <c r="N703" s="224"/>
      <c r="O703" s="87"/>
      <c r="P703" s="87"/>
      <c r="Q703" s="87"/>
      <c r="R703" s="87"/>
      <c r="S703" s="87"/>
      <c r="T703" s="88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T703" s="20" t="s">
        <v>126</v>
      </c>
      <c r="AU703" s="20" t="s">
        <v>81</v>
      </c>
    </row>
    <row r="704" s="14" customFormat="1">
      <c r="A704" s="14"/>
      <c r="B704" s="235"/>
      <c r="C704" s="236"/>
      <c r="D704" s="220" t="s">
        <v>128</v>
      </c>
      <c r="E704" s="237" t="s">
        <v>19</v>
      </c>
      <c r="F704" s="238" t="s">
        <v>79</v>
      </c>
      <c r="G704" s="236"/>
      <c r="H704" s="239">
        <v>1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5" t="s">
        <v>128</v>
      </c>
      <c r="AU704" s="245" t="s">
        <v>81</v>
      </c>
      <c r="AV704" s="14" t="s">
        <v>81</v>
      </c>
      <c r="AW704" s="14" t="s">
        <v>32</v>
      </c>
      <c r="AX704" s="14" t="s">
        <v>79</v>
      </c>
      <c r="AY704" s="245" t="s">
        <v>118</v>
      </c>
    </row>
    <row r="705" s="12" customFormat="1" ht="22.8" customHeight="1">
      <c r="A705" s="12"/>
      <c r="B705" s="191"/>
      <c r="C705" s="192"/>
      <c r="D705" s="193" t="s">
        <v>70</v>
      </c>
      <c r="E705" s="205" t="s">
        <v>786</v>
      </c>
      <c r="F705" s="205" t="s">
        <v>787</v>
      </c>
      <c r="G705" s="192"/>
      <c r="H705" s="192"/>
      <c r="I705" s="195"/>
      <c r="J705" s="206">
        <f>BK705</f>
        <v>0</v>
      </c>
      <c r="K705" s="192"/>
      <c r="L705" s="197"/>
      <c r="M705" s="198"/>
      <c r="N705" s="199"/>
      <c r="O705" s="199"/>
      <c r="P705" s="200">
        <f>SUM(P706:P735)</f>
        <v>0</v>
      </c>
      <c r="Q705" s="199"/>
      <c r="R705" s="200">
        <f>SUM(R706:R735)</f>
        <v>0</v>
      </c>
      <c r="S705" s="199"/>
      <c r="T705" s="201">
        <f>SUM(T706:T735)</f>
        <v>0</v>
      </c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R705" s="202" t="s">
        <v>79</v>
      </c>
      <c r="AT705" s="203" t="s">
        <v>70</v>
      </c>
      <c r="AU705" s="203" t="s">
        <v>79</v>
      </c>
      <c r="AY705" s="202" t="s">
        <v>118</v>
      </c>
      <c r="BK705" s="204">
        <f>SUM(BK706:BK735)</f>
        <v>0</v>
      </c>
    </row>
    <row r="706" s="2" customFormat="1" ht="37.8" customHeight="1">
      <c r="A706" s="41"/>
      <c r="B706" s="42"/>
      <c r="C706" s="207" t="s">
        <v>788</v>
      </c>
      <c r="D706" s="207" t="s">
        <v>120</v>
      </c>
      <c r="E706" s="208" t="s">
        <v>789</v>
      </c>
      <c r="F706" s="209" t="s">
        <v>790</v>
      </c>
      <c r="G706" s="210" t="s">
        <v>238</v>
      </c>
      <c r="H706" s="211">
        <v>402.49400000000003</v>
      </c>
      <c r="I706" s="212"/>
      <c r="J706" s="213">
        <f>ROUND(I706*H706,2)</f>
        <v>0</v>
      </c>
      <c r="K706" s="209" t="s">
        <v>135</v>
      </c>
      <c r="L706" s="47"/>
      <c r="M706" s="214" t="s">
        <v>19</v>
      </c>
      <c r="N706" s="215" t="s">
        <v>42</v>
      </c>
      <c r="O706" s="87"/>
      <c r="P706" s="216">
        <f>O706*H706</f>
        <v>0</v>
      </c>
      <c r="Q706" s="216">
        <v>0</v>
      </c>
      <c r="R706" s="216">
        <f>Q706*H706</f>
        <v>0</v>
      </c>
      <c r="S706" s="216">
        <v>0</v>
      </c>
      <c r="T706" s="217">
        <f>S706*H706</f>
        <v>0</v>
      </c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R706" s="218" t="s">
        <v>124</v>
      </c>
      <c r="AT706" s="218" t="s">
        <v>120</v>
      </c>
      <c r="AU706" s="218" t="s">
        <v>81</v>
      </c>
      <c r="AY706" s="20" t="s">
        <v>118</v>
      </c>
      <c r="BE706" s="219">
        <f>IF(N706="základní",J706,0)</f>
        <v>0</v>
      </c>
      <c r="BF706" s="219">
        <f>IF(N706="snížená",J706,0)</f>
        <v>0</v>
      </c>
      <c r="BG706" s="219">
        <f>IF(N706="zákl. přenesená",J706,0)</f>
        <v>0</v>
      </c>
      <c r="BH706" s="219">
        <f>IF(N706="sníž. přenesená",J706,0)</f>
        <v>0</v>
      </c>
      <c r="BI706" s="219">
        <f>IF(N706="nulová",J706,0)</f>
        <v>0</v>
      </c>
      <c r="BJ706" s="20" t="s">
        <v>79</v>
      </c>
      <c r="BK706" s="219">
        <f>ROUND(I706*H706,2)</f>
        <v>0</v>
      </c>
      <c r="BL706" s="20" t="s">
        <v>124</v>
      </c>
      <c r="BM706" s="218" t="s">
        <v>791</v>
      </c>
    </row>
    <row r="707" s="2" customFormat="1">
      <c r="A707" s="41"/>
      <c r="B707" s="42"/>
      <c r="C707" s="43"/>
      <c r="D707" s="257" t="s">
        <v>137</v>
      </c>
      <c r="E707" s="43"/>
      <c r="F707" s="258" t="s">
        <v>792</v>
      </c>
      <c r="G707" s="43"/>
      <c r="H707" s="43"/>
      <c r="I707" s="222"/>
      <c r="J707" s="43"/>
      <c r="K707" s="43"/>
      <c r="L707" s="47"/>
      <c r="M707" s="223"/>
      <c r="N707" s="224"/>
      <c r="O707" s="87"/>
      <c r="P707" s="87"/>
      <c r="Q707" s="87"/>
      <c r="R707" s="87"/>
      <c r="S707" s="87"/>
      <c r="T707" s="88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T707" s="20" t="s">
        <v>137</v>
      </c>
      <c r="AU707" s="20" t="s">
        <v>81</v>
      </c>
    </row>
    <row r="708" s="13" customFormat="1">
      <c r="A708" s="13"/>
      <c r="B708" s="225"/>
      <c r="C708" s="226"/>
      <c r="D708" s="220" t="s">
        <v>128</v>
      </c>
      <c r="E708" s="227" t="s">
        <v>19</v>
      </c>
      <c r="F708" s="228" t="s">
        <v>129</v>
      </c>
      <c r="G708" s="226"/>
      <c r="H708" s="227" t="s">
        <v>19</v>
      </c>
      <c r="I708" s="229"/>
      <c r="J708" s="226"/>
      <c r="K708" s="226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128</v>
      </c>
      <c r="AU708" s="234" t="s">
        <v>81</v>
      </c>
      <c r="AV708" s="13" t="s">
        <v>79</v>
      </c>
      <c r="AW708" s="13" t="s">
        <v>32</v>
      </c>
      <c r="AX708" s="13" t="s">
        <v>71</v>
      </c>
      <c r="AY708" s="234" t="s">
        <v>118</v>
      </c>
    </row>
    <row r="709" s="13" customFormat="1">
      <c r="A709" s="13"/>
      <c r="B709" s="225"/>
      <c r="C709" s="226"/>
      <c r="D709" s="220" t="s">
        <v>128</v>
      </c>
      <c r="E709" s="227" t="s">
        <v>19</v>
      </c>
      <c r="F709" s="228" t="s">
        <v>793</v>
      </c>
      <c r="G709" s="226"/>
      <c r="H709" s="227" t="s">
        <v>19</v>
      </c>
      <c r="I709" s="229"/>
      <c r="J709" s="226"/>
      <c r="K709" s="226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128</v>
      </c>
      <c r="AU709" s="234" t="s">
        <v>81</v>
      </c>
      <c r="AV709" s="13" t="s">
        <v>79</v>
      </c>
      <c r="AW709" s="13" t="s">
        <v>32</v>
      </c>
      <c r="AX709" s="13" t="s">
        <v>71</v>
      </c>
      <c r="AY709" s="234" t="s">
        <v>118</v>
      </c>
    </row>
    <row r="710" s="13" customFormat="1">
      <c r="A710" s="13"/>
      <c r="B710" s="225"/>
      <c r="C710" s="226"/>
      <c r="D710" s="220" t="s">
        <v>128</v>
      </c>
      <c r="E710" s="227" t="s">
        <v>19</v>
      </c>
      <c r="F710" s="228" t="s">
        <v>794</v>
      </c>
      <c r="G710" s="226"/>
      <c r="H710" s="227" t="s">
        <v>19</v>
      </c>
      <c r="I710" s="229"/>
      <c r="J710" s="226"/>
      <c r="K710" s="226"/>
      <c r="L710" s="230"/>
      <c r="M710" s="231"/>
      <c r="N710" s="232"/>
      <c r="O710" s="232"/>
      <c r="P710" s="232"/>
      <c r="Q710" s="232"/>
      <c r="R710" s="232"/>
      <c r="S710" s="232"/>
      <c r="T710" s="23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4" t="s">
        <v>128</v>
      </c>
      <c r="AU710" s="234" t="s">
        <v>81</v>
      </c>
      <c r="AV710" s="13" t="s">
        <v>79</v>
      </c>
      <c r="AW710" s="13" t="s">
        <v>32</v>
      </c>
      <c r="AX710" s="13" t="s">
        <v>71</v>
      </c>
      <c r="AY710" s="234" t="s">
        <v>118</v>
      </c>
    </row>
    <row r="711" s="14" customFormat="1">
      <c r="A711" s="14"/>
      <c r="B711" s="235"/>
      <c r="C711" s="236"/>
      <c r="D711" s="220" t="s">
        <v>128</v>
      </c>
      <c r="E711" s="237" t="s">
        <v>19</v>
      </c>
      <c r="F711" s="238" t="s">
        <v>795</v>
      </c>
      <c r="G711" s="236"/>
      <c r="H711" s="239">
        <v>249.61099999999999</v>
      </c>
      <c r="I711" s="240"/>
      <c r="J711" s="236"/>
      <c r="K711" s="236"/>
      <c r="L711" s="241"/>
      <c r="M711" s="242"/>
      <c r="N711" s="243"/>
      <c r="O711" s="243"/>
      <c r="P711" s="243"/>
      <c r="Q711" s="243"/>
      <c r="R711" s="243"/>
      <c r="S711" s="243"/>
      <c r="T711" s="24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5" t="s">
        <v>128</v>
      </c>
      <c r="AU711" s="245" t="s">
        <v>81</v>
      </c>
      <c r="AV711" s="14" t="s">
        <v>81</v>
      </c>
      <c r="AW711" s="14" t="s">
        <v>32</v>
      </c>
      <c r="AX711" s="14" t="s">
        <v>71</v>
      </c>
      <c r="AY711" s="245" t="s">
        <v>118</v>
      </c>
    </row>
    <row r="712" s="14" customFormat="1">
      <c r="A712" s="14"/>
      <c r="B712" s="235"/>
      <c r="C712" s="236"/>
      <c r="D712" s="220" t="s">
        <v>128</v>
      </c>
      <c r="E712" s="237" t="s">
        <v>19</v>
      </c>
      <c r="F712" s="238" t="s">
        <v>276</v>
      </c>
      <c r="G712" s="236"/>
      <c r="H712" s="239">
        <v>10.529</v>
      </c>
      <c r="I712" s="240"/>
      <c r="J712" s="236"/>
      <c r="K712" s="236"/>
      <c r="L712" s="241"/>
      <c r="M712" s="242"/>
      <c r="N712" s="243"/>
      <c r="O712" s="243"/>
      <c r="P712" s="243"/>
      <c r="Q712" s="243"/>
      <c r="R712" s="243"/>
      <c r="S712" s="243"/>
      <c r="T712" s="24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45" t="s">
        <v>128</v>
      </c>
      <c r="AU712" s="245" t="s">
        <v>81</v>
      </c>
      <c r="AV712" s="14" t="s">
        <v>81</v>
      </c>
      <c r="AW712" s="14" t="s">
        <v>32</v>
      </c>
      <c r="AX712" s="14" t="s">
        <v>71</v>
      </c>
      <c r="AY712" s="245" t="s">
        <v>118</v>
      </c>
    </row>
    <row r="713" s="14" customFormat="1">
      <c r="A713" s="14"/>
      <c r="B713" s="235"/>
      <c r="C713" s="236"/>
      <c r="D713" s="220" t="s">
        <v>128</v>
      </c>
      <c r="E713" s="237" t="s">
        <v>19</v>
      </c>
      <c r="F713" s="238" t="s">
        <v>278</v>
      </c>
      <c r="G713" s="236"/>
      <c r="H713" s="239">
        <v>19.286000000000001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5" t="s">
        <v>128</v>
      </c>
      <c r="AU713" s="245" t="s">
        <v>81</v>
      </c>
      <c r="AV713" s="14" t="s">
        <v>81</v>
      </c>
      <c r="AW713" s="14" t="s">
        <v>32</v>
      </c>
      <c r="AX713" s="14" t="s">
        <v>71</v>
      </c>
      <c r="AY713" s="245" t="s">
        <v>118</v>
      </c>
    </row>
    <row r="714" s="13" customFormat="1">
      <c r="A714" s="13"/>
      <c r="B714" s="225"/>
      <c r="C714" s="226"/>
      <c r="D714" s="220" t="s">
        <v>128</v>
      </c>
      <c r="E714" s="227" t="s">
        <v>19</v>
      </c>
      <c r="F714" s="228" t="s">
        <v>219</v>
      </c>
      <c r="G714" s="226"/>
      <c r="H714" s="227" t="s">
        <v>19</v>
      </c>
      <c r="I714" s="229"/>
      <c r="J714" s="226"/>
      <c r="K714" s="226"/>
      <c r="L714" s="230"/>
      <c r="M714" s="231"/>
      <c r="N714" s="232"/>
      <c r="O714" s="232"/>
      <c r="P714" s="232"/>
      <c r="Q714" s="232"/>
      <c r="R714" s="232"/>
      <c r="S714" s="232"/>
      <c r="T714" s="23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4" t="s">
        <v>128</v>
      </c>
      <c r="AU714" s="234" t="s">
        <v>81</v>
      </c>
      <c r="AV714" s="13" t="s">
        <v>79</v>
      </c>
      <c r="AW714" s="13" t="s">
        <v>32</v>
      </c>
      <c r="AX714" s="13" t="s">
        <v>71</v>
      </c>
      <c r="AY714" s="234" t="s">
        <v>118</v>
      </c>
    </row>
    <row r="715" s="14" customFormat="1">
      <c r="A715" s="14"/>
      <c r="B715" s="235"/>
      <c r="C715" s="236"/>
      <c r="D715" s="220" t="s">
        <v>128</v>
      </c>
      <c r="E715" s="237" t="s">
        <v>19</v>
      </c>
      <c r="F715" s="238" t="s">
        <v>796</v>
      </c>
      <c r="G715" s="236"/>
      <c r="H715" s="239">
        <v>114.663</v>
      </c>
      <c r="I715" s="240"/>
      <c r="J715" s="236"/>
      <c r="K715" s="236"/>
      <c r="L715" s="241"/>
      <c r="M715" s="242"/>
      <c r="N715" s="243"/>
      <c r="O715" s="243"/>
      <c r="P715" s="243"/>
      <c r="Q715" s="243"/>
      <c r="R715" s="243"/>
      <c r="S715" s="243"/>
      <c r="T715" s="24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5" t="s">
        <v>128</v>
      </c>
      <c r="AU715" s="245" t="s">
        <v>81</v>
      </c>
      <c r="AV715" s="14" t="s">
        <v>81</v>
      </c>
      <c r="AW715" s="14" t="s">
        <v>32</v>
      </c>
      <c r="AX715" s="14" t="s">
        <v>71</v>
      </c>
      <c r="AY715" s="245" t="s">
        <v>118</v>
      </c>
    </row>
    <row r="716" s="14" customFormat="1">
      <c r="A716" s="14"/>
      <c r="B716" s="235"/>
      <c r="C716" s="236"/>
      <c r="D716" s="220" t="s">
        <v>128</v>
      </c>
      <c r="E716" s="237" t="s">
        <v>19</v>
      </c>
      <c r="F716" s="238" t="s">
        <v>280</v>
      </c>
      <c r="G716" s="236"/>
      <c r="H716" s="239">
        <v>8.4049999999999994</v>
      </c>
      <c r="I716" s="240"/>
      <c r="J716" s="236"/>
      <c r="K716" s="236"/>
      <c r="L716" s="241"/>
      <c r="M716" s="242"/>
      <c r="N716" s="243"/>
      <c r="O716" s="243"/>
      <c r="P716" s="243"/>
      <c r="Q716" s="243"/>
      <c r="R716" s="243"/>
      <c r="S716" s="243"/>
      <c r="T716" s="24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5" t="s">
        <v>128</v>
      </c>
      <c r="AU716" s="245" t="s">
        <v>81</v>
      </c>
      <c r="AV716" s="14" t="s">
        <v>81</v>
      </c>
      <c r="AW716" s="14" t="s">
        <v>32</v>
      </c>
      <c r="AX716" s="14" t="s">
        <v>71</v>
      </c>
      <c r="AY716" s="245" t="s">
        <v>118</v>
      </c>
    </row>
    <row r="717" s="15" customFormat="1">
      <c r="A717" s="15"/>
      <c r="B717" s="246"/>
      <c r="C717" s="247"/>
      <c r="D717" s="220" t="s">
        <v>128</v>
      </c>
      <c r="E717" s="248" t="s">
        <v>19</v>
      </c>
      <c r="F717" s="249" t="s">
        <v>131</v>
      </c>
      <c r="G717" s="247"/>
      <c r="H717" s="250">
        <v>402.49399999999997</v>
      </c>
      <c r="I717" s="251"/>
      <c r="J717" s="247"/>
      <c r="K717" s="247"/>
      <c r="L717" s="252"/>
      <c r="M717" s="253"/>
      <c r="N717" s="254"/>
      <c r="O717" s="254"/>
      <c r="P717" s="254"/>
      <c r="Q717" s="254"/>
      <c r="R717" s="254"/>
      <c r="S717" s="254"/>
      <c r="T717" s="25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56" t="s">
        <v>128</v>
      </c>
      <c r="AU717" s="256" t="s">
        <v>81</v>
      </c>
      <c r="AV717" s="15" t="s">
        <v>124</v>
      </c>
      <c r="AW717" s="15" t="s">
        <v>32</v>
      </c>
      <c r="AX717" s="15" t="s">
        <v>79</v>
      </c>
      <c r="AY717" s="256" t="s">
        <v>118</v>
      </c>
    </row>
    <row r="718" s="2" customFormat="1" ht="44.25" customHeight="1">
      <c r="A718" s="41"/>
      <c r="B718" s="42"/>
      <c r="C718" s="207" t="s">
        <v>797</v>
      </c>
      <c r="D718" s="207" t="s">
        <v>120</v>
      </c>
      <c r="E718" s="208" t="s">
        <v>798</v>
      </c>
      <c r="F718" s="209" t="s">
        <v>351</v>
      </c>
      <c r="G718" s="210" t="s">
        <v>238</v>
      </c>
      <c r="H718" s="211">
        <v>353.39999999999998</v>
      </c>
      <c r="I718" s="212"/>
      <c r="J718" s="213">
        <f>ROUND(I718*H718,2)</f>
        <v>0</v>
      </c>
      <c r="K718" s="209" t="s">
        <v>135</v>
      </c>
      <c r="L718" s="47"/>
      <c r="M718" s="214" t="s">
        <v>19</v>
      </c>
      <c r="N718" s="215" t="s">
        <v>42</v>
      </c>
      <c r="O718" s="87"/>
      <c r="P718" s="216">
        <f>O718*H718</f>
        <v>0</v>
      </c>
      <c r="Q718" s="216">
        <v>0</v>
      </c>
      <c r="R718" s="216">
        <f>Q718*H718</f>
        <v>0</v>
      </c>
      <c r="S718" s="216">
        <v>0</v>
      </c>
      <c r="T718" s="217">
        <f>S718*H718</f>
        <v>0</v>
      </c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R718" s="218" t="s">
        <v>124</v>
      </c>
      <c r="AT718" s="218" t="s">
        <v>120</v>
      </c>
      <c r="AU718" s="218" t="s">
        <v>81</v>
      </c>
      <c r="AY718" s="20" t="s">
        <v>118</v>
      </c>
      <c r="BE718" s="219">
        <f>IF(N718="základní",J718,0)</f>
        <v>0</v>
      </c>
      <c r="BF718" s="219">
        <f>IF(N718="snížená",J718,0)</f>
        <v>0</v>
      </c>
      <c r="BG718" s="219">
        <f>IF(N718="zákl. přenesená",J718,0)</f>
        <v>0</v>
      </c>
      <c r="BH718" s="219">
        <f>IF(N718="sníž. přenesená",J718,0)</f>
        <v>0</v>
      </c>
      <c r="BI718" s="219">
        <f>IF(N718="nulová",J718,0)</f>
        <v>0</v>
      </c>
      <c r="BJ718" s="20" t="s">
        <v>79</v>
      </c>
      <c r="BK718" s="219">
        <f>ROUND(I718*H718,2)</f>
        <v>0</v>
      </c>
      <c r="BL718" s="20" t="s">
        <v>124</v>
      </c>
      <c r="BM718" s="218" t="s">
        <v>799</v>
      </c>
    </row>
    <row r="719" s="2" customFormat="1">
      <c r="A719" s="41"/>
      <c r="B719" s="42"/>
      <c r="C719" s="43"/>
      <c r="D719" s="257" t="s">
        <v>137</v>
      </c>
      <c r="E719" s="43"/>
      <c r="F719" s="258" t="s">
        <v>800</v>
      </c>
      <c r="G719" s="43"/>
      <c r="H719" s="43"/>
      <c r="I719" s="222"/>
      <c r="J719" s="43"/>
      <c r="K719" s="43"/>
      <c r="L719" s="47"/>
      <c r="M719" s="223"/>
      <c r="N719" s="224"/>
      <c r="O719" s="87"/>
      <c r="P719" s="87"/>
      <c r="Q719" s="87"/>
      <c r="R719" s="87"/>
      <c r="S719" s="87"/>
      <c r="T719" s="88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T719" s="20" t="s">
        <v>137</v>
      </c>
      <c r="AU719" s="20" t="s">
        <v>81</v>
      </c>
    </row>
    <row r="720" s="13" customFormat="1">
      <c r="A720" s="13"/>
      <c r="B720" s="225"/>
      <c r="C720" s="226"/>
      <c r="D720" s="220" t="s">
        <v>128</v>
      </c>
      <c r="E720" s="227" t="s">
        <v>19</v>
      </c>
      <c r="F720" s="228" t="s">
        <v>129</v>
      </c>
      <c r="G720" s="226"/>
      <c r="H720" s="227" t="s">
        <v>19</v>
      </c>
      <c r="I720" s="229"/>
      <c r="J720" s="226"/>
      <c r="K720" s="226"/>
      <c r="L720" s="230"/>
      <c r="M720" s="231"/>
      <c r="N720" s="232"/>
      <c r="O720" s="232"/>
      <c r="P720" s="232"/>
      <c r="Q720" s="232"/>
      <c r="R720" s="232"/>
      <c r="S720" s="232"/>
      <c r="T720" s="23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4" t="s">
        <v>128</v>
      </c>
      <c r="AU720" s="234" t="s">
        <v>81</v>
      </c>
      <c r="AV720" s="13" t="s">
        <v>79</v>
      </c>
      <c r="AW720" s="13" t="s">
        <v>32</v>
      </c>
      <c r="AX720" s="13" t="s">
        <v>71</v>
      </c>
      <c r="AY720" s="234" t="s">
        <v>118</v>
      </c>
    </row>
    <row r="721" s="13" customFormat="1">
      <c r="A721" s="13"/>
      <c r="B721" s="225"/>
      <c r="C721" s="226"/>
      <c r="D721" s="220" t="s">
        <v>128</v>
      </c>
      <c r="E721" s="227" t="s">
        <v>19</v>
      </c>
      <c r="F721" s="228" t="s">
        <v>801</v>
      </c>
      <c r="G721" s="226"/>
      <c r="H721" s="227" t="s">
        <v>19</v>
      </c>
      <c r="I721" s="229"/>
      <c r="J721" s="226"/>
      <c r="K721" s="226"/>
      <c r="L721" s="230"/>
      <c r="M721" s="231"/>
      <c r="N721" s="232"/>
      <c r="O721" s="232"/>
      <c r="P721" s="232"/>
      <c r="Q721" s="232"/>
      <c r="R721" s="232"/>
      <c r="S721" s="232"/>
      <c r="T721" s="23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4" t="s">
        <v>128</v>
      </c>
      <c r="AU721" s="234" t="s">
        <v>81</v>
      </c>
      <c r="AV721" s="13" t="s">
        <v>79</v>
      </c>
      <c r="AW721" s="13" t="s">
        <v>32</v>
      </c>
      <c r="AX721" s="13" t="s">
        <v>71</v>
      </c>
      <c r="AY721" s="234" t="s">
        <v>118</v>
      </c>
    </row>
    <row r="722" s="14" customFormat="1">
      <c r="A722" s="14"/>
      <c r="B722" s="235"/>
      <c r="C722" s="236"/>
      <c r="D722" s="220" t="s">
        <v>128</v>
      </c>
      <c r="E722" s="237" t="s">
        <v>19</v>
      </c>
      <c r="F722" s="238" t="s">
        <v>802</v>
      </c>
      <c r="G722" s="236"/>
      <c r="H722" s="239">
        <v>353.39999999999998</v>
      </c>
      <c r="I722" s="240"/>
      <c r="J722" s="236"/>
      <c r="K722" s="236"/>
      <c r="L722" s="241"/>
      <c r="M722" s="242"/>
      <c r="N722" s="243"/>
      <c r="O722" s="243"/>
      <c r="P722" s="243"/>
      <c r="Q722" s="243"/>
      <c r="R722" s="243"/>
      <c r="S722" s="243"/>
      <c r="T722" s="24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5" t="s">
        <v>128</v>
      </c>
      <c r="AU722" s="245" t="s">
        <v>81</v>
      </c>
      <c r="AV722" s="14" t="s">
        <v>81</v>
      </c>
      <c r="AW722" s="14" t="s">
        <v>32</v>
      </c>
      <c r="AX722" s="14" t="s">
        <v>71</v>
      </c>
      <c r="AY722" s="245" t="s">
        <v>118</v>
      </c>
    </row>
    <row r="723" s="15" customFormat="1">
      <c r="A723" s="15"/>
      <c r="B723" s="246"/>
      <c r="C723" s="247"/>
      <c r="D723" s="220" t="s">
        <v>128</v>
      </c>
      <c r="E723" s="248" t="s">
        <v>19</v>
      </c>
      <c r="F723" s="249" t="s">
        <v>131</v>
      </c>
      <c r="G723" s="247"/>
      <c r="H723" s="250">
        <v>353.39999999999998</v>
      </c>
      <c r="I723" s="251"/>
      <c r="J723" s="247"/>
      <c r="K723" s="247"/>
      <c r="L723" s="252"/>
      <c r="M723" s="253"/>
      <c r="N723" s="254"/>
      <c r="O723" s="254"/>
      <c r="P723" s="254"/>
      <c r="Q723" s="254"/>
      <c r="R723" s="254"/>
      <c r="S723" s="254"/>
      <c r="T723" s="25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56" t="s">
        <v>128</v>
      </c>
      <c r="AU723" s="256" t="s">
        <v>81</v>
      </c>
      <c r="AV723" s="15" t="s">
        <v>124</v>
      </c>
      <c r="AW723" s="15" t="s">
        <v>32</v>
      </c>
      <c r="AX723" s="15" t="s">
        <v>79</v>
      </c>
      <c r="AY723" s="256" t="s">
        <v>118</v>
      </c>
    </row>
    <row r="724" s="2" customFormat="1" ht="37.8" customHeight="1">
      <c r="A724" s="41"/>
      <c r="B724" s="42"/>
      <c r="C724" s="207" t="s">
        <v>803</v>
      </c>
      <c r="D724" s="207" t="s">
        <v>120</v>
      </c>
      <c r="E724" s="208" t="s">
        <v>804</v>
      </c>
      <c r="F724" s="209" t="s">
        <v>805</v>
      </c>
      <c r="G724" s="210" t="s">
        <v>238</v>
      </c>
      <c r="H724" s="211">
        <v>353.39999999999998</v>
      </c>
      <c r="I724" s="212"/>
      <c r="J724" s="213">
        <f>ROUND(I724*H724,2)</f>
        <v>0</v>
      </c>
      <c r="K724" s="209" t="s">
        <v>135</v>
      </c>
      <c r="L724" s="47"/>
      <c r="M724" s="214" t="s">
        <v>19</v>
      </c>
      <c r="N724" s="215" t="s">
        <v>42</v>
      </c>
      <c r="O724" s="87"/>
      <c r="P724" s="216">
        <f>O724*H724</f>
        <v>0</v>
      </c>
      <c r="Q724" s="216">
        <v>0</v>
      </c>
      <c r="R724" s="216">
        <f>Q724*H724</f>
        <v>0</v>
      </c>
      <c r="S724" s="216">
        <v>0</v>
      </c>
      <c r="T724" s="217">
        <f>S724*H724</f>
        <v>0</v>
      </c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R724" s="218" t="s">
        <v>124</v>
      </c>
      <c r="AT724" s="218" t="s">
        <v>120</v>
      </c>
      <c r="AU724" s="218" t="s">
        <v>81</v>
      </c>
      <c r="AY724" s="20" t="s">
        <v>118</v>
      </c>
      <c r="BE724" s="219">
        <f>IF(N724="základní",J724,0)</f>
        <v>0</v>
      </c>
      <c r="BF724" s="219">
        <f>IF(N724="snížená",J724,0)</f>
        <v>0</v>
      </c>
      <c r="BG724" s="219">
        <f>IF(N724="zákl. přenesená",J724,0)</f>
        <v>0</v>
      </c>
      <c r="BH724" s="219">
        <f>IF(N724="sníž. přenesená",J724,0)</f>
        <v>0</v>
      </c>
      <c r="BI724" s="219">
        <f>IF(N724="nulová",J724,0)</f>
        <v>0</v>
      </c>
      <c r="BJ724" s="20" t="s">
        <v>79</v>
      </c>
      <c r="BK724" s="219">
        <f>ROUND(I724*H724,2)</f>
        <v>0</v>
      </c>
      <c r="BL724" s="20" t="s">
        <v>124</v>
      </c>
      <c r="BM724" s="218" t="s">
        <v>806</v>
      </c>
    </row>
    <row r="725" s="2" customFormat="1">
      <c r="A725" s="41"/>
      <c r="B725" s="42"/>
      <c r="C725" s="43"/>
      <c r="D725" s="257" t="s">
        <v>137</v>
      </c>
      <c r="E725" s="43"/>
      <c r="F725" s="258" t="s">
        <v>807</v>
      </c>
      <c r="G725" s="43"/>
      <c r="H725" s="43"/>
      <c r="I725" s="222"/>
      <c r="J725" s="43"/>
      <c r="K725" s="43"/>
      <c r="L725" s="47"/>
      <c r="M725" s="223"/>
      <c r="N725" s="224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20" t="s">
        <v>137</v>
      </c>
      <c r="AU725" s="20" t="s">
        <v>81</v>
      </c>
    </row>
    <row r="726" s="13" customFormat="1">
      <c r="A726" s="13"/>
      <c r="B726" s="225"/>
      <c r="C726" s="226"/>
      <c r="D726" s="220" t="s">
        <v>128</v>
      </c>
      <c r="E726" s="227" t="s">
        <v>19</v>
      </c>
      <c r="F726" s="228" t="s">
        <v>129</v>
      </c>
      <c r="G726" s="226"/>
      <c r="H726" s="227" t="s">
        <v>19</v>
      </c>
      <c r="I726" s="229"/>
      <c r="J726" s="226"/>
      <c r="K726" s="226"/>
      <c r="L726" s="230"/>
      <c r="M726" s="231"/>
      <c r="N726" s="232"/>
      <c r="O726" s="232"/>
      <c r="P726" s="232"/>
      <c r="Q726" s="232"/>
      <c r="R726" s="232"/>
      <c r="S726" s="232"/>
      <c r="T726" s="23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4" t="s">
        <v>128</v>
      </c>
      <c r="AU726" s="234" t="s">
        <v>81</v>
      </c>
      <c r="AV726" s="13" t="s">
        <v>79</v>
      </c>
      <c r="AW726" s="13" t="s">
        <v>32</v>
      </c>
      <c r="AX726" s="13" t="s">
        <v>71</v>
      </c>
      <c r="AY726" s="234" t="s">
        <v>118</v>
      </c>
    </row>
    <row r="727" s="13" customFormat="1">
      <c r="A727" s="13"/>
      <c r="B727" s="225"/>
      <c r="C727" s="226"/>
      <c r="D727" s="220" t="s">
        <v>128</v>
      </c>
      <c r="E727" s="227" t="s">
        <v>19</v>
      </c>
      <c r="F727" s="228" t="s">
        <v>808</v>
      </c>
      <c r="G727" s="226"/>
      <c r="H727" s="227" t="s">
        <v>19</v>
      </c>
      <c r="I727" s="229"/>
      <c r="J727" s="226"/>
      <c r="K727" s="226"/>
      <c r="L727" s="230"/>
      <c r="M727" s="231"/>
      <c r="N727" s="232"/>
      <c r="O727" s="232"/>
      <c r="P727" s="232"/>
      <c r="Q727" s="232"/>
      <c r="R727" s="232"/>
      <c r="S727" s="232"/>
      <c r="T727" s="23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4" t="s">
        <v>128</v>
      </c>
      <c r="AU727" s="234" t="s">
        <v>81</v>
      </c>
      <c r="AV727" s="13" t="s">
        <v>79</v>
      </c>
      <c r="AW727" s="13" t="s">
        <v>32</v>
      </c>
      <c r="AX727" s="13" t="s">
        <v>71</v>
      </c>
      <c r="AY727" s="234" t="s">
        <v>118</v>
      </c>
    </row>
    <row r="728" s="14" customFormat="1">
      <c r="A728" s="14"/>
      <c r="B728" s="235"/>
      <c r="C728" s="236"/>
      <c r="D728" s="220" t="s">
        <v>128</v>
      </c>
      <c r="E728" s="237" t="s">
        <v>19</v>
      </c>
      <c r="F728" s="238" t="s">
        <v>802</v>
      </c>
      <c r="G728" s="236"/>
      <c r="H728" s="239">
        <v>353.39999999999998</v>
      </c>
      <c r="I728" s="240"/>
      <c r="J728" s="236"/>
      <c r="K728" s="236"/>
      <c r="L728" s="241"/>
      <c r="M728" s="242"/>
      <c r="N728" s="243"/>
      <c r="O728" s="243"/>
      <c r="P728" s="243"/>
      <c r="Q728" s="243"/>
      <c r="R728" s="243"/>
      <c r="S728" s="243"/>
      <c r="T728" s="24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5" t="s">
        <v>128</v>
      </c>
      <c r="AU728" s="245" t="s">
        <v>81</v>
      </c>
      <c r="AV728" s="14" t="s">
        <v>81</v>
      </c>
      <c r="AW728" s="14" t="s">
        <v>32</v>
      </c>
      <c r="AX728" s="14" t="s">
        <v>71</v>
      </c>
      <c r="AY728" s="245" t="s">
        <v>118</v>
      </c>
    </row>
    <row r="729" s="15" customFormat="1">
      <c r="A729" s="15"/>
      <c r="B729" s="246"/>
      <c r="C729" s="247"/>
      <c r="D729" s="220" t="s">
        <v>128</v>
      </c>
      <c r="E729" s="248" t="s">
        <v>19</v>
      </c>
      <c r="F729" s="249" t="s">
        <v>131</v>
      </c>
      <c r="G729" s="247"/>
      <c r="H729" s="250">
        <v>353.39999999999998</v>
      </c>
      <c r="I729" s="251"/>
      <c r="J729" s="247"/>
      <c r="K729" s="247"/>
      <c r="L729" s="252"/>
      <c r="M729" s="253"/>
      <c r="N729" s="254"/>
      <c r="O729" s="254"/>
      <c r="P729" s="254"/>
      <c r="Q729" s="254"/>
      <c r="R729" s="254"/>
      <c r="S729" s="254"/>
      <c r="T729" s="25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56" t="s">
        <v>128</v>
      </c>
      <c r="AU729" s="256" t="s">
        <v>81</v>
      </c>
      <c r="AV729" s="15" t="s">
        <v>124</v>
      </c>
      <c r="AW729" s="15" t="s">
        <v>32</v>
      </c>
      <c r="AX729" s="15" t="s">
        <v>79</v>
      </c>
      <c r="AY729" s="256" t="s">
        <v>118</v>
      </c>
    </row>
    <row r="730" s="2" customFormat="1" ht="49.05" customHeight="1">
      <c r="A730" s="41"/>
      <c r="B730" s="42"/>
      <c r="C730" s="207" t="s">
        <v>809</v>
      </c>
      <c r="D730" s="207" t="s">
        <v>120</v>
      </c>
      <c r="E730" s="208" t="s">
        <v>810</v>
      </c>
      <c r="F730" s="209" t="s">
        <v>811</v>
      </c>
      <c r="G730" s="210" t="s">
        <v>238</v>
      </c>
      <c r="H730" s="211">
        <v>4240.8000000000002</v>
      </c>
      <c r="I730" s="212"/>
      <c r="J730" s="213">
        <f>ROUND(I730*H730,2)</f>
        <v>0</v>
      </c>
      <c r="K730" s="209" t="s">
        <v>135</v>
      </c>
      <c r="L730" s="47"/>
      <c r="M730" s="214" t="s">
        <v>19</v>
      </c>
      <c r="N730" s="215" t="s">
        <v>42</v>
      </c>
      <c r="O730" s="87"/>
      <c r="P730" s="216">
        <f>O730*H730</f>
        <v>0</v>
      </c>
      <c r="Q730" s="216">
        <v>0</v>
      </c>
      <c r="R730" s="216">
        <f>Q730*H730</f>
        <v>0</v>
      </c>
      <c r="S730" s="216">
        <v>0</v>
      </c>
      <c r="T730" s="217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8" t="s">
        <v>124</v>
      </c>
      <c r="AT730" s="218" t="s">
        <v>120</v>
      </c>
      <c r="AU730" s="218" t="s">
        <v>81</v>
      </c>
      <c r="AY730" s="20" t="s">
        <v>118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20" t="s">
        <v>79</v>
      </c>
      <c r="BK730" s="219">
        <f>ROUND(I730*H730,2)</f>
        <v>0</v>
      </c>
      <c r="BL730" s="20" t="s">
        <v>124</v>
      </c>
      <c r="BM730" s="218" t="s">
        <v>812</v>
      </c>
    </row>
    <row r="731" s="2" customFormat="1">
      <c r="A731" s="41"/>
      <c r="B731" s="42"/>
      <c r="C731" s="43"/>
      <c r="D731" s="257" t="s">
        <v>137</v>
      </c>
      <c r="E731" s="43"/>
      <c r="F731" s="258" t="s">
        <v>813</v>
      </c>
      <c r="G731" s="43"/>
      <c r="H731" s="43"/>
      <c r="I731" s="222"/>
      <c r="J731" s="43"/>
      <c r="K731" s="43"/>
      <c r="L731" s="47"/>
      <c r="M731" s="223"/>
      <c r="N731" s="224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137</v>
      </c>
      <c r="AU731" s="20" t="s">
        <v>81</v>
      </c>
    </row>
    <row r="732" s="13" customFormat="1">
      <c r="A732" s="13"/>
      <c r="B732" s="225"/>
      <c r="C732" s="226"/>
      <c r="D732" s="220" t="s">
        <v>128</v>
      </c>
      <c r="E732" s="227" t="s">
        <v>19</v>
      </c>
      <c r="F732" s="228" t="s">
        <v>129</v>
      </c>
      <c r="G732" s="226"/>
      <c r="H732" s="227" t="s">
        <v>19</v>
      </c>
      <c r="I732" s="229"/>
      <c r="J732" s="226"/>
      <c r="K732" s="226"/>
      <c r="L732" s="230"/>
      <c r="M732" s="231"/>
      <c r="N732" s="232"/>
      <c r="O732" s="232"/>
      <c r="P732" s="232"/>
      <c r="Q732" s="232"/>
      <c r="R732" s="232"/>
      <c r="S732" s="232"/>
      <c r="T732" s="23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4" t="s">
        <v>128</v>
      </c>
      <c r="AU732" s="234" t="s">
        <v>81</v>
      </c>
      <c r="AV732" s="13" t="s">
        <v>79</v>
      </c>
      <c r="AW732" s="13" t="s">
        <v>32</v>
      </c>
      <c r="AX732" s="13" t="s">
        <v>71</v>
      </c>
      <c r="AY732" s="234" t="s">
        <v>118</v>
      </c>
    </row>
    <row r="733" s="13" customFormat="1">
      <c r="A733" s="13"/>
      <c r="B733" s="225"/>
      <c r="C733" s="226"/>
      <c r="D733" s="220" t="s">
        <v>128</v>
      </c>
      <c r="E733" s="227" t="s">
        <v>19</v>
      </c>
      <c r="F733" s="228" t="s">
        <v>814</v>
      </c>
      <c r="G733" s="226"/>
      <c r="H733" s="227" t="s">
        <v>19</v>
      </c>
      <c r="I733" s="229"/>
      <c r="J733" s="226"/>
      <c r="K733" s="226"/>
      <c r="L733" s="230"/>
      <c r="M733" s="231"/>
      <c r="N733" s="232"/>
      <c r="O733" s="232"/>
      <c r="P733" s="232"/>
      <c r="Q733" s="232"/>
      <c r="R733" s="232"/>
      <c r="S733" s="232"/>
      <c r="T733" s="23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4" t="s">
        <v>128</v>
      </c>
      <c r="AU733" s="234" t="s">
        <v>81</v>
      </c>
      <c r="AV733" s="13" t="s">
        <v>79</v>
      </c>
      <c r="AW733" s="13" t="s">
        <v>32</v>
      </c>
      <c r="AX733" s="13" t="s">
        <v>71</v>
      </c>
      <c r="AY733" s="234" t="s">
        <v>118</v>
      </c>
    </row>
    <row r="734" s="14" customFormat="1">
      <c r="A734" s="14"/>
      <c r="B734" s="235"/>
      <c r="C734" s="236"/>
      <c r="D734" s="220" t="s">
        <v>128</v>
      </c>
      <c r="E734" s="237" t="s">
        <v>19</v>
      </c>
      <c r="F734" s="238" t="s">
        <v>815</v>
      </c>
      <c r="G734" s="236"/>
      <c r="H734" s="239">
        <v>4240.8000000000002</v>
      </c>
      <c r="I734" s="240"/>
      <c r="J734" s="236"/>
      <c r="K734" s="236"/>
      <c r="L734" s="241"/>
      <c r="M734" s="242"/>
      <c r="N734" s="243"/>
      <c r="O734" s="243"/>
      <c r="P734" s="243"/>
      <c r="Q734" s="243"/>
      <c r="R734" s="243"/>
      <c r="S734" s="243"/>
      <c r="T734" s="24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5" t="s">
        <v>128</v>
      </c>
      <c r="AU734" s="245" t="s">
        <v>81</v>
      </c>
      <c r="AV734" s="14" t="s">
        <v>81</v>
      </c>
      <c r="AW734" s="14" t="s">
        <v>32</v>
      </c>
      <c r="AX734" s="14" t="s">
        <v>71</v>
      </c>
      <c r="AY734" s="245" t="s">
        <v>118</v>
      </c>
    </row>
    <row r="735" s="15" customFormat="1">
      <c r="A735" s="15"/>
      <c r="B735" s="246"/>
      <c r="C735" s="247"/>
      <c r="D735" s="220" t="s">
        <v>128</v>
      </c>
      <c r="E735" s="248" t="s">
        <v>19</v>
      </c>
      <c r="F735" s="249" t="s">
        <v>131</v>
      </c>
      <c r="G735" s="247"/>
      <c r="H735" s="250">
        <v>4240.8000000000002</v>
      </c>
      <c r="I735" s="251"/>
      <c r="J735" s="247"/>
      <c r="K735" s="247"/>
      <c r="L735" s="252"/>
      <c r="M735" s="253"/>
      <c r="N735" s="254"/>
      <c r="O735" s="254"/>
      <c r="P735" s="254"/>
      <c r="Q735" s="254"/>
      <c r="R735" s="254"/>
      <c r="S735" s="254"/>
      <c r="T735" s="25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56" t="s">
        <v>128</v>
      </c>
      <c r="AU735" s="256" t="s">
        <v>81</v>
      </c>
      <c r="AV735" s="15" t="s">
        <v>124</v>
      </c>
      <c r="AW735" s="15" t="s">
        <v>32</v>
      </c>
      <c r="AX735" s="15" t="s">
        <v>79</v>
      </c>
      <c r="AY735" s="256" t="s">
        <v>118</v>
      </c>
    </row>
    <row r="736" s="12" customFormat="1" ht="22.8" customHeight="1">
      <c r="A736" s="12"/>
      <c r="B736" s="191"/>
      <c r="C736" s="192"/>
      <c r="D736" s="193" t="s">
        <v>70</v>
      </c>
      <c r="E736" s="205" t="s">
        <v>816</v>
      </c>
      <c r="F736" s="205" t="s">
        <v>817</v>
      </c>
      <c r="G736" s="192"/>
      <c r="H736" s="192"/>
      <c r="I736" s="195"/>
      <c r="J736" s="206">
        <f>BK736</f>
        <v>0</v>
      </c>
      <c r="K736" s="192"/>
      <c r="L736" s="197"/>
      <c r="M736" s="198"/>
      <c r="N736" s="199"/>
      <c r="O736" s="199"/>
      <c r="P736" s="200">
        <f>SUM(P737:P738)</f>
        <v>0</v>
      </c>
      <c r="Q736" s="199"/>
      <c r="R736" s="200">
        <f>SUM(R737:R738)</f>
        <v>0</v>
      </c>
      <c r="S736" s="199"/>
      <c r="T736" s="201">
        <f>SUM(T737:T738)</f>
        <v>0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2" t="s">
        <v>79</v>
      </c>
      <c r="AT736" s="203" t="s">
        <v>70</v>
      </c>
      <c r="AU736" s="203" t="s">
        <v>79</v>
      </c>
      <c r="AY736" s="202" t="s">
        <v>118</v>
      </c>
      <c r="BK736" s="204">
        <f>SUM(BK737:BK738)</f>
        <v>0</v>
      </c>
    </row>
    <row r="737" s="2" customFormat="1" ht="33" customHeight="1">
      <c r="A737" s="41"/>
      <c r="B737" s="42"/>
      <c r="C737" s="207" t="s">
        <v>818</v>
      </c>
      <c r="D737" s="207" t="s">
        <v>120</v>
      </c>
      <c r="E737" s="208" t="s">
        <v>819</v>
      </c>
      <c r="F737" s="209" t="s">
        <v>820</v>
      </c>
      <c r="G737" s="210" t="s">
        <v>238</v>
      </c>
      <c r="H737" s="211">
        <v>1835.0119999999999</v>
      </c>
      <c r="I737" s="212"/>
      <c r="J737" s="213">
        <f>ROUND(I737*H737,2)</f>
        <v>0</v>
      </c>
      <c r="K737" s="209" t="s">
        <v>135</v>
      </c>
      <c r="L737" s="47"/>
      <c r="M737" s="214" t="s">
        <v>19</v>
      </c>
      <c r="N737" s="215" t="s">
        <v>42</v>
      </c>
      <c r="O737" s="87"/>
      <c r="P737" s="216">
        <f>O737*H737</f>
        <v>0</v>
      </c>
      <c r="Q737" s="216">
        <v>0</v>
      </c>
      <c r="R737" s="216">
        <f>Q737*H737</f>
        <v>0</v>
      </c>
      <c r="S737" s="216">
        <v>0</v>
      </c>
      <c r="T737" s="217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8" t="s">
        <v>124</v>
      </c>
      <c r="AT737" s="218" t="s">
        <v>120</v>
      </c>
      <c r="AU737" s="218" t="s">
        <v>81</v>
      </c>
      <c r="AY737" s="20" t="s">
        <v>118</v>
      </c>
      <c r="BE737" s="219">
        <f>IF(N737="základní",J737,0)</f>
        <v>0</v>
      </c>
      <c r="BF737" s="219">
        <f>IF(N737="snížená",J737,0)</f>
        <v>0</v>
      </c>
      <c r="BG737" s="219">
        <f>IF(N737="zákl. přenesená",J737,0)</f>
        <v>0</v>
      </c>
      <c r="BH737" s="219">
        <f>IF(N737="sníž. přenesená",J737,0)</f>
        <v>0</v>
      </c>
      <c r="BI737" s="219">
        <f>IF(N737="nulová",J737,0)</f>
        <v>0</v>
      </c>
      <c r="BJ737" s="20" t="s">
        <v>79</v>
      </c>
      <c r="BK737" s="219">
        <f>ROUND(I737*H737,2)</f>
        <v>0</v>
      </c>
      <c r="BL737" s="20" t="s">
        <v>124</v>
      </c>
      <c r="BM737" s="218" t="s">
        <v>821</v>
      </c>
    </row>
    <row r="738" s="2" customFormat="1">
      <c r="A738" s="41"/>
      <c r="B738" s="42"/>
      <c r="C738" s="43"/>
      <c r="D738" s="257" t="s">
        <v>137</v>
      </c>
      <c r="E738" s="43"/>
      <c r="F738" s="258" t="s">
        <v>822</v>
      </c>
      <c r="G738" s="43"/>
      <c r="H738" s="43"/>
      <c r="I738" s="222"/>
      <c r="J738" s="43"/>
      <c r="K738" s="43"/>
      <c r="L738" s="47"/>
      <c r="M738" s="223"/>
      <c r="N738" s="224"/>
      <c r="O738" s="87"/>
      <c r="P738" s="87"/>
      <c r="Q738" s="87"/>
      <c r="R738" s="87"/>
      <c r="S738" s="87"/>
      <c r="T738" s="88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T738" s="20" t="s">
        <v>137</v>
      </c>
      <c r="AU738" s="20" t="s">
        <v>81</v>
      </c>
    </row>
    <row r="739" s="12" customFormat="1" ht="25.92" customHeight="1">
      <c r="A739" s="12"/>
      <c r="B739" s="191"/>
      <c r="C739" s="192"/>
      <c r="D739" s="193" t="s">
        <v>70</v>
      </c>
      <c r="E739" s="194" t="s">
        <v>823</v>
      </c>
      <c r="F739" s="194" t="s">
        <v>824</v>
      </c>
      <c r="G739" s="192"/>
      <c r="H739" s="192"/>
      <c r="I739" s="195"/>
      <c r="J739" s="196">
        <f>BK739</f>
        <v>0</v>
      </c>
      <c r="K739" s="192"/>
      <c r="L739" s="197"/>
      <c r="M739" s="198"/>
      <c r="N739" s="199"/>
      <c r="O739" s="199"/>
      <c r="P739" s="200">
        <f>P740+P756</f>
        <v>0</v>
      </c>
      <c r="Q739" s="199"/>
      <c r="R739" s="200">
        <f>R740+R756</f>
        <v>0.76323999999999992</v>
      </c>
      <c r="S739" s="199"/>
      <c r="T739" s="201">
        <f>T740+T756</f>
        <v>0</v>
      </c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R739" s="202" t="s">
        <v>81</v>
      </c>
      <c r="AT739" s="203" t="s">
        <v>70</v>
      </c>
      <c r="AU739" s="203" t="s">
        <v>71</v>
      </c>
      <c r="AY739" s="202" t="s">
        <v>118</v>
      </c>
      <c r="BK739" s="204">
        <f>BK740+BK756</f>
        <v>0</v>
      </c>
    </row>
    <row r="740" s="12" customFormat="1" ht="22.8" customHeight="1">
      <c r="A740" s="12"/>
      <c r="B740" s="191"/>
      <c r="C740" s="192"/>
      <c r="D740" s="193" t="s">
        <v>70</v>
      </c>
      <c r="E740" s="205" t="s">
        <v>825</v>
      </c>
      <c r="F740" s="205" t="s">
        <v>826</v>
      </c>
      <c r="G740" s="192"/>
      <c r="H740" s="192"/>
      <c r="I740" s="195"/>
      <c r="J740" s="206">
        <f>BK740</f>
        <v>0</v>
      </c>
      <c r="K740" s="192"/>
      <c r="L740" s="197"/>
      <c r="M740" s="198"/>
      <c r="N740" s="199"/>
      <c r="O740" s="199"/>
      <c r="P740" s="200">
        <f>SUM(P741:P755)</f>
        <v>0</v>
      </c>
      <c r="Q740" s="199"/>
      <c r="R740" s="200">
        <f>SUM(R741:R755)</f>
        <v>0.24099999999999999</v>
      </c>
      <c r="S740" s="199"/>
      <c r="T740" s="201">
        <f>SUM(T741:T755)</f>
        <v>0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02" t="s">
        <v>81</v>
      </c>
      <c r="AT740" s="203" t="s">
        <v>70</v>
      </c>
      <c r="AU740" s="203" t="s">
        <v>79</v>
      </c>
      <c r="AY740" s="202" t="s">
        <v>118</v>
      </c>
      <c r="BK740" s="204">
        <f>SUM(BK741:BK755)</f>
        <v>0</v>
      </c>
    </row>
    <row r="741" s="2" customFormat="1" ht="33" customHeight="1">
      <c r="A741" s="41"/>
      <c r="B741" s="42"/>
      <c r="C741" s="207" t="s">
        <v>827</v>
      </c>
      <c r="D741" s="207" t="s">
        <v>120</v>
      </c>
      <c r="E741" s="208" t="s">
        <v>828</v>
      </c>
      <c r="F741" s="209" t="s">
        <v>829</v>
      </c>
      <c r="G741" s="210" t="s">
        <v>123</v>
      </c>
      <c r="H741" s="211">
        <v>709.38999999999999</v>
      </c>
      <c r="I741" s="212"/>
      <c r="J741" s="213">
        <f>ROUND(I741*H741,2)</f>
        <v>0</v>
      </c>
      <c r="K741" s="209" t="s">
        <v>135</v>
      </c>
      <c r="L741" s="47"/>
      <c r="M741" s="214" t="s">
        <v>19</v>
      </c>
      <c r="N741" s="215" t="s">
        <v>42</v>
      </c>
      <c r="O741" s="87"/>
      <c r="P741" s="216">
        <f>O741*H741</f>
        <v>0</v>
      </c>
      <c r="Q741" s="216">
        <v>0</v>
      </c>
      <c r="R741" s="216">
        <f>Q741*H741</f>
        <v>0</v>
      </c>
      <c r="S741" s="216">
        <v>0</v>
      </c>
      <c r="T741" s="217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18" t="s">
        <v>251</v>
      </c>
      <c r="AT741" s="218" t="s">
        <v>120</v>
      </c>
      <c r="AU741" s="218" t="s">
        <v>81</v>
      </c>
      <c r="AY741" s="20" t="s">
        <v>118</v>
      </c>
      <c r="BE741" s="219">
        <f>IF(N741="základní",J741,0)</f>
        <v>0</v>
      </c>
      <c r="BF741" s="219">
        <f>IF(N741="snížená",J741,0)</f>
        <v>0</v>
      </c>
      <c r="BG741" s="219">
        <f>IF(N741="zákl. přenesená",J741,0)</f>
        <v>0</v>
      </c>
      <c r="BH741" s="219">
        <f>IF(N741="sníž. přenesená",J741,0)</f>
        <v>0</v>
      </c>
      <c r="BI741" s="219">
        <f>IF(N741="nulová",J741,0)</f>
        <v>0</v>
      </c>
      <c r="BJ741" s="20" t="s">
        <v>79</v>
      </c>
      <c r="BK741" s="219">
        <f>ROUND(I741*H741,2)</f>
        <v>0</v>
      </c>
      <c r="BL741" s="20" t="s">
        <v>251</v>
      </c>
      <c r="BM741" s="218" t="s">
        <v>830</v>
      </c>
    </row>
    <row r="742" s="2" customFormat="1">
      <c r="A742" s="41"/>
      <c r="B742" s="42"/>
      <c r="C742" s="43"/>
      <c r="D742" s="257" t="s">
        <v>137</v>
      </c>
      <c r="E742" s="43"/>
      <c r="F742" s="258" t="s">
        <v>831</v>
      </c>
      <c r="G742" s="43"/>
      <c r="H742" s="43"/>
      <c r="I742" s="222"/>
      <c r="J742" s="43"/>
      <c r="K742" s="43"/>
      <c r="L742" s="47"/>
      <c r="M742" s="223"/>
      <c r="N742" s="224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137</v>
      </c>
      <c r="AU742" s="20" t="s">
        <v>81</v>
      </c>
    </row>
    <row r="743" s="13" customFormat="1">
      <c r="A743" s="13"/>
      <c r="B743" s="225"/>
      <c r="C743" s="226"/>
      <c r="D743" s="220" t="s">
        <v>128</v>
      </c>
      <c r="E743" s="227" t="s">
        <v>19</v>
      </c>
      <c r="F743" s="228" t="s">
        <v>129</v>
      </c>
      <c r="G743" s="226"/>
      <c r="H743" s="227" t="s">
        <v>19</v>
      </c>
      <c r="I743" s="229"/>
      <c r="J743" s="226"/>
      <c r="K743" s="226"/>
      <c r="L743" s="230"/>
      <c r="M743" s="231"/>
      <c r="N743" s="232"/>
      <c r="O743" s="232"/>
      <c r="P743" s="232"/>
      <c r="Q743" s="232"/>
      <c r="R743" s="232"/>
      <c r="S743" s="232"/>
      <c r="T743" s="23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4" t="s">
        <v>128</v>
      </c>
      <c r="AU743" s="234" t="s">
        <v>81</v>
      </c>
      <c r="AV743" s="13" t="s">
        <v>79</v>
      </c>
      <c r="AW743" s="13" t="s">
        <v>32</v>
      </c>
      <c r="AX743" s="13" t="s">
        <v>71</v>
      </c>
      <c r="AY743" s="234" t="s">
        <v>118</v>
      </c>
    </row>
    <row r="744" s="13" customFormat="1">
      <c r="A744" s="13"/>
      <c r="B744" s="225"/>
      <c r="C744" s="226"/>
      <c r="D744" s="220" t="s">
        <v>128</v>
      </c>
      <c r="E744" s="227" t="s">
        <v>19</v>
      </c>
      <c r="F744" s="228" t="s">
        <v>832</v>
      </c>
      <c r="G744" s="226"/>
      <c r="H744" s="227" t="s">
        <v>19</v>
      </c>
      <c r="I744" s="229"/>
      <c r="J744" s="226"/>
      <c r="K744" s="226"/>
      <c r="L744" s="230"/>
      <c r="M744" s="231"/>
      <c r="N744" s="232"/>
      <c r="O744" s="232"/>
      <c r="P744" s="232"/>
      <c r="Q744" s="232"/>
      <c r="R744" s="232"/>
      <c r="S744" s="232"/>
      <c r="T744" s="23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4" t="s">
        <v>128</v>
      </c>
      <c r="AU744" s="234" t="s">
        <v>81</v>
      </c>
      <c r="AV744" s="13" t="s">
        <v>79</v>
      </c>
      <c r="AW744" s="13" t="s">
        <v>32</v>
      </c>
      <c r="AX744" s="13" t="s">
        <v>71</v>
      </c>
      <c r="AY744" s="234" t="s">
        <v>118</v>
      </c>
    </row>
    <row r="745" s="14" customFormat="1">
      <c r="A745" s="14"/>
      <c r="B745" s="235"/>
      <c r="C745" s="236"/>
      <c r="D745" s="220" t="s">
        <v>128</v>
      </c>
      <c r="E745" s="237" t="s">
        <v>19</v>
      </c>
      <c r="F745" s="238" t="s">
        <v>833</v>
      </c>
      <c r="G745" s="236"/>
      <c r="H745" s="239">
        <v>702</v>
      </c>
      <c r="I745" s="240"/>
      <c r="J745" s="236"/>
      <c r="K745" s="236"/>
      <c r="L745" s="241"/>
      <c r="M745" s="242"/>
      <c r="N745" s="243"/>
      <c r="O745" s="243"/>
      <c r="P745" s="243"/>
      <c r="Q745" s="243"/>
      <c r="R745" s="243"/>
      <c r="S745" s="243"/>
      <c r="T745" s="24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5" t="s">
        <v>128</v>
      </c>
      <c r="AU745" s="245" t="s">
        <v>81</v>
      </c>
      <c r="AV745" s="14" t="s">
        <v>81</v>
      </c>
      <c r="AW745" s="14" t="s">
        <v>32</v>
      </c>
      <c r="AX745" s="14" t="s">
        <v>71</v>
      </c>
      <c r="AY745" s="245" t="s">
        <v>118</v>
      </c>
    </row>
    <row r="746" s="14" customFormat="1">
      <c r="A746" s="14"/>
      <c r="B746" s="235"/>
      <c r="C746" s="236"/>
      <c r="D746" s="220" t="s">
        <v>128</v>
      </c>
      <c r="E746" s="237" t="s">
        <v>19</v>
      </c>
      <c r="F746" s="238" t="s">
        <v>536</v>
      </c>
      <c r="G746" s="236"/>
      <c r="H746" s="239">
        <v>3.2999999999999998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5" t="s">
        <v>128</v>
      </c>
      <c r="AU746" s="245" t="s">
        <v>81</v>
      </c>
      <c r="AV746" s="14" t="s">
        <v>81</v>
      </c>
      <c r="AW746" s="14" t="s">
        <v>32</v>
      </c>
      <c r="AX746" s="14" t="s">
        <v>71</v>
      </c>
      <c r="AY746" s="245" t="s">
        <v>118</v>
      </c>
    </row>
    <row r="747" s="14" customFormat="1">
      <c r="A747" s="14"/>
      <c r="B747" s="235"/>
      <c r="C747" s="236"/>
      <c r="D747" s="220" t="s">
        <v>128</v>
      </c>
      <c r="E747" s="237" t="s">
        <v>19</v>
      </c>
      <c r="F747" s="238" t="s">
        <v>834</v>
      </c>
      <c r="G747" s="236"/>
      <c r="H747" s="239">
        <v>1.69</v>
      </c>
      <c r="I747" s="240"/>
      <c r="J747" s="236"/>
      <c r="K747" s="236"/>
      <c r="L747" s="241"/>
      <c r="M747" s="242"/>
      <c r="N747" s="243"/>
      <c r="O747" s="243"/>
      <c r="P747" s="243"/>
      <c r="Q747" s="243"/>
      <c r="R747" s="243"/>
      <c r="S747" s="243"/>
      <c r="T747" s="24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5" t="s">
        <v>128</v>
      </c>
      <c r="AU747" s="245" t="s">
        <v>81</v>
      </c>
      <c r="AV747" s="14" t="s">
        <v>81</v>
      </c>
      <c r="AW747" s="14" t="s">
        <v>32</v>
      </c>
      <c r="AX747" s="14" t="s">
        <v>71</v>
      </c>
      <c r="AY747" s="245" t="s">
        <v>118</v>
      </c>
    </row>
    <row r="748" s="14" customFormat="1">
      <c r="A748" s="14"/>
      <c r="B748" s="235"/>
      <c r="C748" s="236"/>
      <c r="D748" s="220" t="s">
        <v>128</v>
      </c>
      <c r="E748" s="237" t="s">
        <v>19</v>
      </c>
      <c r="F748" s="238" t="s">
        <v>835</v>
      </c>
      <c r="G748" s="236"/>
      <c r="H748" s="239">
        <v>2.3999999999999999</v>
      </c>
      <c r="I748" s="240"/>
      <c r="J748" s="236"/>
      <c r="K748" s="236"/>
      <c r="L748" s="241"/>
      <c r="M748" s="242"/>
      <c r="N748" s="243"/>
      <c r="O748" s="243"/>
      <c r="P748" s="243"/>
      <c r="Q748" s="243"/>
      <c r="R748" s="243"/>
      <c r="S748" s="243"/>
      <c r="T748" s="24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45" t="s">
        <v>128</v>
      </c>
      <c r="AU748" s="245" t="s">
        <v>81</v>
      </c>
      <c r="AV748" s="14" t="s">
        <v>81</v>
      </c>
      <c r="AW748" s="14" t="s">
        <v>32</v>
      </c>
      <c r="AX748" s="14" t="s">
        <v>71</v>
      </c>
      <c r="AY748" s="245" t="s">
        <v>118</v>
      </c>
    </row>
    <row r="749" s="15" customFormat="1">
      <c r="A749" s="15"/>
      <c r="B749" s="246"/>
      <c r="C749" s="247"/>
      <c r="D749" s="220" t="s">
        <v>128</v>
      </c>
      <c r="E749" s="248" t="s">
        <v>19</v>
      </c>
      <c r="F749" s="249" t="s">
        <v>131</v>
      </c>
      <c r="G749" s="247"/>
      <c r="H749" s="250">
        <v>709.38999999999999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56" t="s">
        <v>128</v>
      </c>
      <c r="AU749" s="256" t="s">
        <v>81</v>
      </c>
      <c r="AV749" s="15" t="s">
        <v>124</v>
      </c>
      <c r="AW749" s="15" t="s">
        <v>32</v>
      </c>
      <c r="AX749" s="15" t="s">
        <v>79</v>
      </c>
      <c r="AY749" s="256" t="s">
        <v>118</v>
      </c>
    </row>
    <row r="750" s="2" customFormat="1" ht="16.5" customHeight="1">
      <c r="A750" s="41"/>
      <c r="B750" s="42"/>
      <c r="C750" s="259" t="s">
        <v>836</v>
      </c>
      <c r="D750" s="259" t="s">
        <v>235</v>
      </c>
      <c r="E750" s="260" t="s">
        <v>837</v>
      </c>
      <c r="F750" s="261" t="s">
        <v>838</v>
      </c>
      <c r="G750" s="262" t="s">
        <v>238</v>
      </c>
      <c r="H750" s="263">
        <v>0.24099999999999999</v>
      </c>
      <c r="I750" s="264"/>
      <c r="J750" s="265">
        <f>ROUND(I750*H750,2)</f>
        <v>0</v>
      </c>
      <c r="K750" s="261" t="s">
        <v>135</v>
      </c>
      <c r="L750" s="266"/>
      <c r="M750" s="267" t="s">
        <v>19</v>
      </c>
      <c r="N750" s="268" t="s">
        <v>42</v>
      </c>
      <c r="O750" s="87"/>
      <c r="P750" s="216">
        <f>O750*H750</f>
        <v>0</v>
      </c>
      <c r="Q750" s="216">
        <v>1</v>
      </c>
      <c r="R750" s="216">
        <f>Q750*H750</f>
        <v>0.24099999999999999</v>
      </c>
      <c r="S750" s="216">
        <v>0</v>
      </c>
      <c r="T750" s="217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18" t="s">
        <v>372</v>
      </c>
      <c r="AT750" s="218" t="s">
        <v>235</v>
      </c>
      <c r="AU750" s="218" t="s">
        <v>81</v>
      </c>
      <c r="AY750" s="20" t="s">
        <v>118</v>
      </c>
      <c r="BE750" s="219">
        <f>IF(N750="základní",J750,0)</f>
        <v>0</v>
      </c>
      <c r="BF750" s="219">
        <f>IF(N750="snížená",J750,0)</f>
        <v>0</v>
      </c>
      <c r="BG750" s="219">
        <f>IF(N750="zákl. přenesená",J750,0)</f>
        <v>0</v>
      </c>
      <c r="BH750" s="219">
        <f>IF(N750="sníž. přenesená",J750,0)</f>
        <v>0</v>
      </c>
      <c r="BI750" s="219">
        <f>IF(N750="nulová",J750,0)</f>
        <v>0</v>
      </c>
      <c r="BJ750" s="20" t="s">
        <v>79</v>
      </c>
      <c r="BK750" s="219">
        <f>ROUND(I750*H750,2)</f>
        <v>0</v>
      </c>
      <c r="BL750" s="20" t="s">
        <v>251</v>
      </c>
      <c r="BM750" s="218" t="s">
        <v>839</v>
      </c>
    </row>
    <row r="751" s="13" customFormat="1">
      <c r="A751" s="13"/>
      <c r="B751" s="225"/>
      <c r="C751" s="226"/>
      <c r="D751" s="220" t="s">
        <v>128</v>
      </c>
      <c r="E751" s="227" t="s">
        <v>19</v>
      </c>
      <c r="F751" s="228" t="s">
        <v>840</v>
      </c>
      <c r="G751" s="226"/>
      <c r="H751" s="227" t="s">
        <v>19</v>
      </c>
      <c r="I751" s="229"/>
      <c r="J751" s="226"/>
      <c r="K751" s="226"/>
      <c r="L751" s="230"/>
      <c r="M751" s="231"/>
      <c r="N751" s="232"/>
      <c r="O751" s="232"/>
      <c r="P751" s="232"/>
      <c r="Q751" s="232"/>
      <c r="R751" s="232"/>
      <c r="S751" s="232"/>
      <c r="T751" s="23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4" t="s">
        <v>128</v>
      </c>
      <c r="AU751" s="234" t="s">
        <v>81</v>
      </c>
      <c r="AV751" s="13" t="s">
        <v>79</v>
      </c>
      <c r="AW751" s="13" t="s">
        <v>32</v>
      </c>
      <c r="AX751" s="13" t="s">
        <v>71</v>
      </c>
      <c r="AY751" s="234" t="s">
        <v>118</v>
      </c>
    </row>
    <row r="752" s="13" customFormat="1">
      <c r="A752" s="13"/>
      <c r="B752" s="225"/>
      <c r="C752" s="226"/>
      <c r="D752" s="220" t="s">
        <v>128</v>
      </c>
      <c r="E752" s="227" t="s">
        <v>19</v>
      </c>
      <c r="F752" s="228" t="s">
        <v>417</v>
      </c>
      <c r="G752" s="226"/>
      <c r="H752" s="227" t="s">
        <v>19</v>
      </c>
      <c r="I752" s="229"/>
      <c r="J752" s="226"/>
      <c r="K752" s="226"/>
      <c r="L752" s="230"/>
      <c r="M752" s="231"/>
      <c r="N752" s="232"/>
      <c r="O752" s="232"/>
      <c r="P752" s="232"/>
      <c r="Q752" s="232"/>
      <c r="R752" s="232"/>
      <c r="S752" s="232"/>
      <c r="T752" s="23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4" t="s">
        <v>128</v>
      </c>
      <c r="AU752" s="234" t="s">
        <v>81</v>
      </c>
      <c r="AV752" s="13" t="s">
        <v>79</v>
      </c>
      <c r="AW752" s="13" t="s">
        <v>32</v>
      </c>
      <c r="AX752" s="13" t="s">
        <v>71</v>
      </c>
      <c r="AY752" s="234" t="s">
        <v>118</v>
      </c>
    </row>
    <row r="753" s="14" customFormat="1">
      <c r="A753" s="14"/>
      <c r="B753" s="235"/>
      <c r="C753" s="236"/>
      <c r="D753" s="220" t="s">
        <v>128</v>
      </c>
      <c r="E753" s="237" t="s">
        <v>19</v>
      </c>
      <c r="F753" s="238" t="s">
        <v>841</v>
      </c>
      <c r="G753" s="236"/>
      <c r="H753" s="239">
        <v>709.38999999999999</v>
      </c>
      <c r="I753" s="240"/>
      <c r="J753" s="236"/>
      <c r="K753" s="236"/>
      <c r="L753" s="241"/>
      <c r="M753" s="242"/>
      <c r="N753" s="243"/>
      <c r="O753" s="243"/>
      <c r="P753" s="243"/>
      <c r="Q753" s="243"/>
      <c r="R753" s="243"/>
      <c r="S753" s="243"/>
      <c r="T753" s="24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5" t="s">
        <v>128</v>
      </c>
      <c r="AU753" s="245" t="s">
        <v>81</v>
      </c>
      <c r="AV753" s="14" t="s">
        <v>81</v>
      </c>
      <c r="AW753" s="14" t="s">
        <v>32</v>
      </c>
      <c r="AX753" s="14" t="s">
        <v>71</v>
      </c>
      <c r="AY753" s="245" t="s">
        <v>118</v>
      </c>
    </row>
    <row r="754" s="15" customFormat="1">
      <c r="A754" s="15"/>
      <c r="B754" s="246"/>
      <c r="C754" s="247"/>
      <c r="D754" s="220" t="s">
        <v>128</v>
      </c>
      <c r="E754" s="248" t="s">
        <v>19</v>
      </c>
      <c r="F754" s="249" t="s">
        <v>131</v>
      </c>
      <c r="G754" s="247"/>
      <c r="H754" s="250">
        <v>709.38999999999999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56" t="s">
        <v>128</v>
      </c>
      <c r="AU754" s="256" t="s">
        <v>81</v>
      </c>
      <c r="AV754" s="15" t="s">
        <v>124</v>
      </c>
      <c r="AW754" s="15" t="s">
        <v>32</v>
      </c>
      <c r="AX754" s="15" t="s">
        <v>71</v>
      </c>
      <c r="AY754" s="256" t="s">
        <v>118</v>
      </c>
    </row>
    <row r="755" s="14" customFormat="1">
      <c r="A755" s="14"/>
      <c r="B755" s="235"/>
      <c r="C755" s="236"/>
      <c r="D755" s="220" t="s">
        <v>128</v>
      </c>
      <c r="E755" s="237" t="s">
        <v>19</v>
      </c>
      <c r="F755" s="238" t="s">
        <v>842</v>
      </c>
      <c r="G755" s="236"/>
      <c r="H755" s="239">
        <v>0.24099999999999999</v>
      </c>
      <c r="I755" s="240"/>
      <c r="J755" s="236"/>
      <c r="K755" s="236"/>
      <c r="L755" s="241"/>
      <c r="M755" s="242"/>
      <c r="N755" s="243"/>
      <c r="O755" s="243"/>
      <c r="P755" s="243"/>
      <c r="Q755" s="243"/>
      <c r="R755" s="243"/>
      <c r="S755" s="243"/>
      <c r="T755" s="24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5" t="s">
        <v>128</v>
      </c>
      <c r="AU755" s="245" t="s">
        <v>81</v>
      </c>
      <c r="AV755" s="14" t="s">
        <v>81</v>
      </c>
      <c r="AW755" s="14" t="s">
        <v>32</v>
      </c>
      <c r="AX755" s="14" t="s">
        <v>79</v>
      </c>
      <c r="AY755" s="245" t="s">
        <v>118</v>
      </c>
    </row>
    <row r="756" s="12" customFormat="1" ht="22.8" customHeight="1">
      <c r="A756" s="12"/>
      <c r="B756" s="191"/>
      <c r="C756" s="192"/>
      <c r="D756" s="193" t="s">
        <v>70</v>
      </c>
      <c r="E756" s="205" t="s">
        <v>843</v>
      </c>
      <c r="F756" s="205" t="s">
        <v>844</v>
      </c>
      <c r="G756" s="192"/>
      <c r="H756" s="192"/>
      <c r="I756" s="195"/>
      <c r="J756" s="206">
        <f>BK756</f>
        <v>0</v>
      </c>
      <c r="K756" s="192"/>
      <c r="L756" s="197"/>
      <c r="M756" s="198"/>
      <c r="N756" s="199"/>
      <c r="O756" s="199"/>
      <c r="P756" s="200">
        <f>SUM(P757:P777)</f>
        <v>0</v>
      </c>
      <c r="Q756" s="199"/>
      <c r="R756" s="200">
        <f>SUM(R757:R777)</f>
        <v>0.52223999999999993</v>
      </c>
      <c r="S756" s="199"/>
      <c r="T756" s="201">
        <f>SUM(T757:T777)</f>
        <v>0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202" t="s">
        <v>81</v>
      </c>
      <c r="AT756" s="203" t="s">
        <v>70</v>
      </c>
      <c r="AU756" s="203" t="s">
        <v>79</v>
      </c>
      <c r="AY756" s="202" t="s">
        <v>118</v>
      </c>
      <c r="BK756" s="204">
        <f>SUM(BK757:BK777)</f>
        <v>0</v>
      </c>
    </row>
    <row r="757" s="2" customFormat="1" ht="24.15" customHeight="1">
      <c r="A757" s="41"/>
      <c r="B757" s="42"/>
      <c r="C757" s="207" t="s">
        <v>845</v>
      </c>
      <c r="D757" s="207" t="s">
        <v>120</v>
      </c>
      <c r="E757" s="208" t="s">
        <v>846</v>
      </c>
      <c r="F757" s="209" t="s">
        <v>847</v>
      </c>
      <c r="G757" s="210" t="s">
        <v>677</v>
      </c>
      <c r="H757" s="211">
        <v>81.599999999999994</v>
      </c>
      <c r="I757" s="212"/>
      <c r="J757" s="213">
        <f>ROUND(I757*H757,2)</f>
        <v>0</v>
      </c>
      <c r="K757" s="209" t="s">
        <v>135</v>
      </c>
      <c r="L757" s="47"/>
      <c r="M757" s="214" t="s">
        <v>19</v>
      </c>
      <c r="N757" s="215" t="s">
        <v>42</v>
      </c>
      <c r="O757" s="87"/>
      <c r="P757" s="216">
        <f>O757*H757</f>
        <v>0</v>
      </c>
      <c r="Q757" s="216">
        <v>0.00020000000000000001</v>
      </c>
      <c r="R757" s="216">
        <f>Q757*H757</f>
        <v>0.016320000000000001</v>
      </c>
      <c r="S757" s="216">
        <v>0</v>
      </c>
      <c r="T757" s="217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8" t="s">
        <v>251</v>
      </c>
      <c r="AT757" s="218" t="s">
        <v>120</v>
      </c>
      <c r="AU757" s="218" t="s">
        <v>81</v>
      </c>
      <c r="AY757" s="20" t="s">
        <v>118</v>
      </c>
      <c r="BE757" s="219">
        <f>IF(N757="základní",J757,0)</f>
        <v>0</v>
      </c>
      <c r="BF757" s="219">
        <f>IF(N757="snížená",J757,0)</f>
        <v>0</v>
      </c>
      <c r="BG757" s="219">
        <f>IF(N757="zákl. přenesená",J757,0)</f>
        <v>0</v>
      </c>
      <c r="BH757" s="219">
        <f>IF(N757="sníž. přenesená",J757,0)</f>
        <v>0</v>
      </c>
      <c r="BI757" s="219">
        <f>IF(N757="nulová",J757,0)</f>
        <v>0</v>
      </c>
      <c r="BJ757" s="20" t="s">
        <v>79</v>
      </c>
      <c r="BK757" s="219">
        <f>ROUND(I757*H757,2)</f>
        <v>0</v>
      </c>
      <c r="BL757" s="20" t="s">
        <v>251</v>
      </c>
      <c r="BM757" s="218" t="s">
        <v>848</v>
      </c>
    </row>
    <row r="758" s="2" customFormat="1">
      <c r="A758" s="41"/>
      <c r="B758" s="42"/>
      <c r="C758" s="43"/>
      <c r="D758" s="257" t="s">
        <v>137</v>
      </c>
      <c r="E758" s="43"/>
      <c r="F758" s="258" t="s">
        <v>849</v>
      </c>
      <c r="G758" s="43"/>
      <c r="H758" s="43"/>
      <c r="I758" s="222"/>
      <c r="J758" s="43"/>
      <c r="K758" s="43"/>
      <c r="L758" s="47"/>
      <c r="M758" s="223"/>
      <c r="N758" s="224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20" t="s">
        <v>137</v>
      </c>
      <c r="AU758" s="20" t="s">
        <v>81</v>
      </c>
    </row>
    <row r="759" s="13" customFormat="1">
      <c r="A759" s="13"/>
      <c r="B759" s="225"/>
      <c r="C759" s="226"/>
      <c r="D759" s="220" t="s">
        <v>128</v>
      </c>
      <c r="E759" s="227" t="s">
        <v>19</v>
      </c>
      <c r="F759" s="228" t="s">
        <v>129</v>
      </c>
      <c r="G759" s="226"/>
      <c r="H759" s="227" t="s">
        <v>19</v>
      </c>
      <c r="I759" s="229"/>
      <c r="J759" s="226"/>
      <c r="K759" s="226"/>
      <c r="L759" s="230"/>
      <c r="M759" s="231"/>
      <c r="N759" s="232"/>
      <c r="O759" s="232"/>
      <c r="P759" s="232"/>
      <c r="Q759" s="232"/>
      <c r="R759" s="232"/>
      <c r="S759" s="232"/>
      <c r="T759" s="23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4" t="s">
        <v>128</v>
      </c>
      <c r="AU759" s="234" t="s">
        <v>81</v>
      </c>
      <c r="AV759" s="13" t="s">
        <v>79</v>
      </c>
      <c r="AW759" s="13" t="s">
        <v>32</v>
      </c>
      <c r="AX759" s="13" t="s">
        <v>71</v>
      </c>
      <c r="AY759" s="234" t="s">
        <v>118</v>
      </c>
    </row>
    <row r="760" s="13" customFormat="1">
      <c r="A760" s="13"/>
      <c r="B760" s="225"/>
      <c r="C760" s="226"/>
      <c r="D760" s="220" t="s">
        <v>128</v>
      </c>
      <c r="E760" s="227" t="s">
        <v>19</v>
      </c>
      <c r="F760" s="228" t="s">
        <v>850</v>
      </c>
      <c r="G760" s="226"/>
      <c r="H760" s="227" t="s">
        <v>19</v>
      </c>
      <c r="I760" s="229"/>
      <c r="J760" s="226"/>
      <c r="K760" s="226"/>
      <c r="L760" s="230"/>
      <c r="M760" s="231"/>
      <c r="N760" s="232"/>
      <c r="O760" s="232"/>
      <c r="P760" s="232"/>
      <c r="Q760" s="232"/>
      <c r="R760" s="232"/>
      <c r="S760" s="232"/>
      <c r="T760" s="23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4" t="s">
        <v>128</v>
      </c>
      <c r="AU760" s="234" t="s">
        <v>81</v>
      </c>
      <c r="AV760" s="13" t="s">
        <v>79</v>
      </c>
      <c r="AW760" s="13" t="s">
        <v>32</v>
      </c>
      <c r="AX760" s="13" t="s">
        <v>71</v>
      </c>
      <c r="AY760" s="234" t="s">
        <v>118</v>
      </c>
    </row>
    <row r="761" s="14" customFormat="1">
      <c r="A761" s="14"/>
      <c r="B761" s="235"/>
      <c r="C761" s="236"/>
      <c r="D761" s="220" t="s">
        <v>128</v>
      </c>
      <c r="E761" s="237" t="s">
        <v>19</v>
      </c>
      <c r="F761" s="238" t="s">
        <v>851</v>
      </c>
      <c r="G761" s="236"/>
      <c r="H761" s="239">
        <v>81.599999999999994</v>
      </c>
      <c r="I761" s="240"/>
      <c r="J761" s="236"/>
      <c r="K761" s="236"/>
      <c r="L761" s="241"/>
      <c r="M761" s="242"/>
      <c r="N761" s="243"/>
      <c r="O761" s="243"/>
      <c r="P761" s="243"/>
      <c r="Q761" s="243"/>
      <c r="R761" s="243"/>
      <c r="S761" s="243"/>
      <c r="T761" s="24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5" t="s">
        <v>128</v>
      </c>
      <c r="AU761" s="245" t="s">
        <v>81</v>
      </c>
      <c r="AV761" s="14" t="s">
        <v>81</v>
      </c>
      <c r="AW761" s="14" t="s">
        <v>32</v>
      </c>
      <c r="AX761" s="14" t="s">
        <v>71</v>
      </c>
      <c r="AY761" s="245" t="s">
        <v>118</v>
      </c>
    </row>
    <row r="762" s="15" customFormat="1">
      <c r="A762" s="15"/>
      <c r="B762" s="246"/>
      <c r="C762" s="247"/>
      <c r="D762" s="220" t="s">
        <v>128</v>
      </c>
      <c r="E762" s="248" t="s">
        <v>19</v>
      </c>
      <c r="F762" s="249" t="s">
        <v>131</v>
      </c>
      <c r="G762" s="247"/>
      <c r="H762" s="250">
        <v>81.599999999999994</v>
      </c>
      <c r="I762" s="251"/>
      <c r="J762" s="247"/>
      <c r="K762" s="247"/>
      <c r="L762" s="252"/>
      <c r="M762" s="253"/>
      <c r="N762" s="254"/>
      <c r="O762" s="254"/>
      <c r="P762" s="254"/>
      <c r="Q762" s="254"/>
      <c r="R762" s="254"/>
      <c r="S762" s="254"/>
      <c r="T762" s="25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56" t="s">
        <v>128</v>
      </c>
      <c r="AU762" s="256" t="s">
        <v>81</v>
      </c>
      <c r="AV762" s="15" t="s">
        <v>124</v>
      </c>
      <c r="AW762" s="15" t="s">
        <v>32</v>
      </c>
      <c r="AX762" s="15" t="s">
        <v>79</v>
      </c>
      <c r="AY762" s="256" t="s">
        <v>118</v>
      </c>
    </row>
    <row r="763" s="2" customFormat="1" ht="24.15" customHeight="1">
      <c r="A763" s="41"/>
      <c r="B763" s="42"/>
      <c r="C763" s="259" t="s">
        <v>852</v>
      </c>
      <c r="D763" s="259" t="s">
        <v>235</v>
      </c>
      <c r="E763" s="260" t="s">
        <v>853</v>
      </c>
      <c r="F763" s="261" t="s">
        <v>854</v>
      </c>
      <c r="G763" s="262" t="s">
        <v>677</v>
      </c>
      <c r="H763" s="263">
        <v>81.599999999999994</v>
      </c>
      <c r="I763" s="264"/>
      <c r="J763" s="265">
        <f>ROUND(I763*H763,2)</f>
        <v>0</v>
      </c>
      <c r="K763" s="261" t="s">
        <v>135</v>
      </c>
      <c r="L763" s="266"/>
      <c r="M763" s="267" t="s">
        <v>19</v>
      </c>
      <c r="N763" s="268" t="s">
        <v>42</v>
      </c>
      <c r="O763" s="87"/>
      <c r="P763" s="216">
        <f>O763*H763</f>
        <v>0</v>
      </c>
      <c r="Q763" s="216">
        <v>0.0061999999999999998</v>
      </c>
      <c r="R763" s="216">
        <f>Q763*H763</f>
        <v>0.50591999999999993</v>
      </c>
      <c r="S763" s="216">
        <v>0</v>
      </c>
      <c r="T763" s="217">
        <f>S763*H763</f>
        <v>0</v>
      </c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R763" s="218" t="s">
        <v>372</v>
      </c>
      <c r="AT763" s="218" t="s">
        <v>235</v>
      </c>
      <c r="AU763" s="218" t="s">
        <v>81</v>
      </c>
      <c r="AY763" s="20" t="s">
        <v>118</v>
      </c>
      <c r="BE763" s="219">
        <f>IF(N763="základní",J763,0)</f>
        <v>0</v>
      </c>
      <c r="BF763" s="219">
        <f>IF(N763="snížená",J763,0)</f>
        <v>0</v>
      </c>
      <c r="BG763" s="219">
        <f>IF(N763="zákl. přenesená",J763,0)</f>
        <v>0</v>
      </c>
      <c r="BH763" s="219">
        <f>IF(N763="sníž. přenesená",J763,0)</f>
        <v>0</v>
      </c>
      <c r="BI763" s="219">
        <f>IF(N763="nulová",J763,0)</f>
        <v>0</v>
      </c>
      <c r="BJ763" s="20" t="s">
        <v>79</v>
      </c>
      <c r="BK763" s="219">
        <f>ROUND(I763*H763,2)</f>
        <v>0</v>
      </c>
      <c r="BL763" s="20" t="s">
        <v>251</v>
      </c>
      <c r="BM763" s="218" t="s">
        <v>855</v>
      </c>
    </row>
    <row r="764" s="2" customFormat="1">
      <c r="A764" s="41"/>
      <c r="B764" s="42"/>
      <c r="C764" s="43"/>
      <c r="D764" s="220" t="s">
        <v>126</v>
      </c>
      <c r="E764" s="43"/>
      <c r="F764" s="221" t="s">
        <v>856</v>
      </c>
      <c r="G764" s="43"/>
      <c r="H764" s="43"/>
      <c r="I764" s="222"/>
      <c r="J764" s="43"/>
      <c r="K764" s="43"/>
      <c r="L764" s="47"/>
      <c r="M764" s="223"/>
      <c r="N764" s="224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20" t="s">
        <v>126</v>
      </c>
      <c r="AU764" s="20" t="s">
        <v>81</v>
      </c>
    </row>
    <row r="765" s="13" customFormat="1">
      <c r="A765" s="13"/>
      <c r="B765" s="225"/>
      <c r="C765" s="226"/>
      <c r="D765" s="220" t="s">
        <v>128</v>
      </c>
      <c r="E765" s="227" t="s">
        <v>19</v>
      </c>
      <c r="F765" s="228" t="s">
        <v>857</v>
      </c>
      <c r="G765" s="226"/>
      <c r="H765" s="227" t="s">
        <v>19</v>
      </c>
      <c r="I765" s="229"/>
      <c r="J765" s="226"/>
      <c r="K765" s="226"/>
      <c r="L765" s="230"/>
      <c r="M765" s="231"/>
      <c r="N765" s="232"/>
      <c r="O765" s="232"/>
      <c r="P765" s="232"/>
      <c r="Q765" s="232"/>
      <c r="R765" s="232"/>
      <c r="S765" s="232"/>
      <c r="T765" s="23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4" t="s">
        <v>128</v>
      </c>
      <c r="AU765" s="234" t="s">
        <v>81</v>
      </c>
      <c r="AV765" s="13" t="s">
        <v>79</v>
      </c>
      <c r="AW765" s="13" t="s">
        <v>32</v>
      </c>
      <c r="AX765" s="13" t="s">
        <v>71</v>
      </c>
      <c r="AY765" s="234" t="s">
        <v>118</v>
      </c>
    </row>
    <row r="766" s="14" customFormat="1">
      <c r="A766" s="14"/>
      <c r="B766" s="235"/>
      <c r="C766" s="236"/>
      <c r="D766" s="220" t="s">
        <v>128</v>
      </c>
      <c r="E766" s="237" t="s">
        <v>19</v>
      </c>
      <c r="F766" s="238" t="s">
        <v>851</v>
      </c>
      <c r="G766" s="236"/>
      <c r="H766" s="239">
        <v>81.599999999999994</v>
      </c>
      <c r="I766" s="240"/>
      <c r="J766" s="236"/>
      <c r="K766" s="236"/>
      <c r="L766" s="241"/>
      <c r="M766" s="242"/>
      <c r="N766" s="243"/>
      <c r="O766" s="243"/>
      <c r="P766" s="243"/>
      <c r="Q766" s="243"/>
      <c r="R766" s="243"/>
      <c r="S766" s="243"/>
      <c r="T766" s="24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5" t="s">
        <v>128</v>
      </c>
      <c r="AU766" s="245" t="s">
        <v>81</v>
      </c>
      <c r="AV766" s="14" t="s">
        <v>81</v>
      </c>
      <c r="AW766" s="14" t="s">
        <v>32</v>
      </c>
      <c r="AX766" s="14" t="s">
        <v>71</v>
      </c>
      <c r="AY766" s="245" t="s">
        <v>118</v>
      </c>
    </row>
    <row r="767" s="15" customFormat="1">
      <c r="A767" s="15"/>
      <c r="B767" s="246"/>
      <c r="C767" s="247"/>
      <c r="D767" s="220" t="s">
        <v>128</v>
      </c>
      <c r="E767" s="248" t="s">
        <v>19</v>
      </c>
      <c r="F767" s="249" t="s">
        <v>131</v>
      </c>
      <c r="G767" s="247"/>
      <c r="H767" s="250">
        <v>81.599999999999994</v>
      </c>
      <c r="I767" s="251"/>
      <c r="J767" s="247"/>
      <c r="K767" s="247"/>
      <c r="L767" s="252"/>
      <c r="M767" s="253"/>
      <c r="N767" s="254"/>
      <c r="O767" s="254"/>
      <c r="P767" s="254"/>
      <c r="Q767" s="254"/>
      <c r="R767" s="254"/>
      <c r="S767" s="254"/>
      <c r="T767" s="25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T767" s="256" t="s">
        <v>128</v>
      </c>
      <c r="AU767" s="256" t="s">
        <v>81</v>
      </c>
      <c r="AV767" s="15" t="s">
        <v>124</v>
      </c>
      <c r="AW767" s="15" t="s">
        <v>32</v>
      </c>
      <c r="AX767" s="15" t="s">
        <v>79</v>
      </c>
      <c r="AY767" s="256" t="s">
        <v>118</v>
      </c>
    </row>
    <row r="768" s="2" customFormat="1" ht="16.5" customHeight="1">
      <c r="A768" s="41"/>
      <c r="B768" s="42"/>
      <c r="C768" s="259" t="s">
        <v>641</v>
      </c>
      <c r="D768" s="259" t="s">
        <v>235</v>
      </c>
      <c r="E768" s="260" t="s">
        <v>858</v>
      </c>
      <c r="F768" s="261" t="s">
        <v>859</v>
      </c>
      <c r="G768" s="262" t="s">
        <v>702</v>
      </c>
      <c r="H768" s="263">
        <v>1</v>
      </c>
      <c r="I768" s="264"/>
      <c r="J768" s="265">
        <f>ROUND(I768*H768,2)</f>
        <v>0</v>
      </c>
      <c r="K768" s="261" t="s">
        <v>19</v>
      </c>
      <c r="L768" s="266"/>
      <c r="M768" s="267" t="s">
        <v>19</v>
      </c>
      <c r="N768" s="268" t="s">
        <v>42</v>
      </c>
      <c r="O768" s="87"/>
      <c r="P768" s="216">
        <f>O768*H768</f>
        <v>0</v>
      </c>
      <c r="Q768" s="216">
        <v>0</v>
      </c>
      <c r="R768" s="216">
        <f>Q768*H768</f>
        <v>0</v>
      </c>
      <c r="S768" s="216">
        <v>0</v>
      </c>
      <c r="T768" s="217">
        <f>S768*H768</f>
        <v>0</v>
      </c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R768" s="218" t="s">
        <v>187</v>
      </c>
      <c r="AT768" s="218" t="s">
        <v>235</v>
      </c>
      <c r="AU768" s="218" t="s">
        <v>81</v>
      </c>
      <c r="AY768" s="20" t="s">
        <v>118</v>
      </c>
      <c r="BE768" s="219">
        <f>IF(N768="základní",J768,0)</f>
        <v>0</v>
      </c>
      <c r="BF768" s="219">
        <f>IF(N768="snížená",J768,0)</f>
        <v>0</v>
      </c>
      <c r="BG768" s="219">
        <f>IF(N768="zákl. přenesená",J768,0)</f>
        <v>0</v>
      </c>
      <c r="BH768" s="219">
        <f>IF(N768="sníž. přenesená",J768,0)</f>
        <v>0</v>
      </c>
      <c r="BI768" s="219">
        <f>IF(N768="nulová",J768,0)</f>
        <v>0</v>
      </c>
      <c r="BJ768" s="20" t="s">
        <v>79</v>
      </c>
      <c r="BK768" s="219">
        <f>ROUND(I768*H768,2)</f>
        <v>0</v>
      </c>
      <c r="BL768" s="20" t="s">
        <v>124</v>
      </c>
      <c r="BM768" s="218" t="s">
        <v>860</v>
      </c>
    </row>
    <row r="769" s="2" customFormat="1">
      <c r="A769" s="41"/>
      <c r="B769" s="42"/>
      <c r="C769" s="43"/>
      <c r="D769" s="220" t="s">
        <v>126</v>
      </c>
      <c r="E769" s="43"/>
      <c r="F769" s="221" t="s">
        <v>861</v>
      </c>
      <c r="G769" s="43"/>
      <c r="H769" s="43"/>
      <c r="I769" s="222"/>
      <c r="J769" s="43"/>
      <c r="K769" s="43"/>
      <c r="L769" s="47"/>
      <c r="M769" s="223"/>
      <c r="N769" s="224"/>
      <c r="O769" s="87"/>
      <c r="P769" s="87"/>
      <c r="Q769" s="87"/>
      <c r="R769" s="87"/>
      <c r="S769" s="87"/>
      <c r="T769" s="88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T769" s="20" t="s">
        <v>126</v>
      </c>
      <c r="AU769" s="20" t="s">
        <v>81</v>
      </c>
    </row>
    <row r="770" s="13" customFormat="1">
      <c r="A770" s="13"/>
      <c r="B770" s="225"/>
      <c r="C770" s="226"/>
      <c r="D770" s="220" t="s">
        <v>128</v>
      </c>
      <c r="E770" s="227" t="s">
        <v>19</v>
      </c>
      <c r="F770" s="228" t="s">
        <v>862</v>
      </c>
      <c r="G770" s="226"/>
      <c r="H770" s="227" t="s">
        <v>19</v>
      </c>
      <c r="I770" s="229"/>
      <c r="J770" s="226"/>
      <c r="K770" s="226"/>
      <c r="L770" s="230"/>
      <c r="M770" s="231"/>
      <c r="N770" s="232"/>
      <c r="O770" s="232"/>
      <c r="P770" s="232"/>
      <c r="Q770" s="232"/>
      <c r="R770" s="232"/>
      <c r="S770" s="232"/>
      <c r="T770" s="23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4" t="s">
        <v>128</v>
      </c>
      <c r="AU770" s="234" t="s">
        <v>81</v>
      </c>
      <c r="AV770" s="13" t="s">
        <v>79</v>
      </c>
      <c r="AW770" s="13" t="s">
        <v>32</v>
      </c>
      <c r="AX770" s="13" t="s">
        <v>71</v>
      </c>
      <c r="AY770" s="234" t="s">
        <v>118</v>
      </c>
    </row>
    <row r="771" s="13" customFormat="1">
      <c r="A771" s="13"/>
      <c r="B771" s="225"/>
      <c r="C771" s="226"/>
      <c r="D771" s="220" t="s">
        <v>128</v>
      </c>
      <c r="E771" s="227" t="s">
        <v>19</v>
      </c>
      <c r="F771" s="228" t="s">
        <v>863</v>
      </c>
      <c r="G771" s="226"/>
      <c r="H771" s="227" t="s">
        <v>19</v>
      </c>
      <c r="I771" s="229"/>
      <c r="J771" s="226"/>
      <c r="K771" s="226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128</v>
      </c>
      <c r="AU771" s="234" t="s">
        <v>81</v>
      </c>
      <c r="AV771" s="13" t="s">
        <v>79</v>
      </c>
      <c r="AW771" s="13" t="s">
        <v>32</v>
      </c>
      <c r="AX771" s="13" t="s">
        <v>71</v>
      </c>
      <c r="AY771" s="234" t="s">
        <v>118</v>
      </c>
    </row>
    <row r="772" s="13" customFormat="1">
      <c r="A772" s="13"/>
      <c r="B772" s="225"/>
      <c r="C772" s="226"/>
      <c r="D772" s="220" t="s">
        <v>128</v>
      </c>
      <c r="E772" s="227" t="s">
        <v>19</v>
      </c>
      <c r="F772" s="228" t="s">
        <v>864</v>
      </c>
      <c r="G772" s="226"/>
      <c r="H772" s="227" t="s">
        <v>19</v>
      </c>
      <c r="I772" s="229"/>
      <c r="J772" s="226"/>
      <c r="K772" s="226"/>
      <c r="L772" s="230"/>
      <c r="M772" s="231"/>
      <c r="N772" s="232"/>
      <c r="O772" s="232"/>
      <c r="P772" s="232"/>
      <c r="Q772" s="232"/>
      <c r="R772" s="232"/>
      <c r="S772" s="232"/>
      <c r="T772" s="23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4" t="s">
        <v>128</v>
      </c>
      <c r="AU772" s="234" t="s">
        <v>81</v>
      </c>
      <c r="AV772" s="13" t="s">
        <v>79</v>
      </c>
      <c r="AW772" s="13" t="s">
        <v>32</v>
      </c>
      <c r="AX772" s="13" t="s">
        <v>71</v>
      </c>
      <c r="AY772" s="234" t="s">
        <v>118</v>
      </c>
    </row>
    <row r="773" s="13" customFormat="1">
      <c r="A773" s="13"/>
      <c r="B773" s="225"/>
      <c r="C773" s="226"/>
      <c r="D773" s="220" t="s">
        <v>128</v>
      </c>
      <c r="E773" s="227" t="s">
        <v>19</v>
      </c>
      <c r="F773" s="228" t="s">
        <v>865</v>
      </c>
      <c r="G773" s="226"/>
      <c r="H773" s="227" t="s">
        <v>19</v>
      </c>
      <c r="I773" s="229"/>
      <c r="J773" s="226"/>
      <c r="K773" s="226"/>
      <c r="L773" s="230"/>
      <c r="M773" s="231"/>
      <c r="N773" s="232"/>
      <c r="O773" s="232"/>
      <c r="P773" s="232"/>
      <c r="Q773" s="232"/>
      <c r="R773" s="232"/>
      <c r="S773" s="232"/>
      <c r="T773" s="23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4" t="s">
        <v>128</v>
      </c>
      <c r="AU773" s="234" t="s">
        <v>81</v>
      </c>
      <c r="AV773" s="13" t="s">
        <v>79</v>
      </c>
      <c r="AW773" s="13" t="s">
        <v>32</v>
      </c>
      <c r="AX773" s="13" t="s">
        <v>71</v>
      </c>
      <c r="AY773" s="234" t="s">
        <v>118</v>
      </c>
    </row>
    <row r="774" s="14" customFormat="1">
      <c r="A774" s="14"/>
      <c r="B774" s="235"/>
      <c r="C774" s="236"/>
      <c r="D774" s="220" t="s">
        <v>128</v>
      </c>
      <c r="E774" s="237" t="s">
        <v>19</v>
      </c>
      <c r="F774" s="238" t="s">
        <v>79</v>
      </c>
      <c r="G774" s="236"/>
      <c r="H774" s="239">
        <v>1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5" t="s">
        <v>128</v>
      </c>
      <c r="AU774" s="245" t="s">
        <v>81</v>
      </c>
      <c r="AV774" s="14" t="s">
        <v>81</v>
      </c>
      <c r="AW774" s="14" t="s">
        <v>32</v>
      </c>
      <c r="AX774" s="14" t="s">
        <v>71</v>
      </c>
      <c r="AY774" s="245" t="s">
        <v>118</v>
      </c>
    </row>
    <row r="775" s="15" customFormat="1">
      <c r="A775" s="15"/>
      <c r="B775" s="246"/>
      <c r="C775" s="247"/>
      <c r="D775" s="220" t="s">
        <v>128</v>
      </c>
      <c r="E775" s="248" t="s">
        <v>19</v>
      </c>
      <c r="F775" s="249" t="s">
        <v>131</v>
      </c>
      <c r="G775" s="247"/>
      <c r="H775" s="250">
        <v>1</v>
      </c>
      <c r="I775" s="251"/>
      <c r="J775" s="247"/>
      <c r="K775" s="247"/>
      <c r="L775" s="252"/>
      <c r="M775" s="253"/>
      <c r="N775" s="254"/>
      <c r="O775" s="254"/>
      <c r="P775" s="254"/>
      <c r="Q775" s="254"/>
      <c r="R775" s="254"/>
      <c r="S775" s="254"/>
      <c r="T775" s="25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56" t="s">
        <v>128</v>
      </c>
      <c r="AU775" s="256" t="s">
        <v>81</v>
      </c>
      <c r="AV775" s="15" t="s">
        <v>124</v>
      </c>
      <c r="AW775" s="15" t="s">
        <v>32</v>
      </c>
      <c r="AX775" s="15" t="s">
        <v>79</v>
      </c>
      <c r="AY775" s="256" t="s">
        <v>118</v>
      </c>
    </row>
    <row r="776" s="2" customFormat="1" ht="44.25" customHeight="1">
      <c r="A776" s="41"/>
      <c r="B776" s="42"/>
      <c r="C776" s="207" t="s">
        <v>866</v>
      </c>
      <c r="D776" s="207" t="s">
        <v>120</v>
      </c>
      <c r="E776" s="208" t="s">
        <v>867</v>
      </c>
      <c r="F776" s="209" t="s">
        <v>868</v>
      </c>
      <c r="G776" s="210" t="s">
        <v>238</v>
      </c>
      <c r="H776" s="211">
        <v>0.52200000000000002</v>
      </c>
      <c r="I776" s="212"/>
      <c r="J776" s="213">
        <f>ROUND(I776*H776,2)</f>
        <v>0</v>
      </c>
      <c r="K776" s="209" t="s">
        <v>135</v>
      </c>
      <c r="L776" s="47"/>
      <c r="M776" s="214" t="s">
        <v>19</v>
      </c>
      <c r="N776" s="215" t="s">
        <v>42</v>
      </c>
      <c r="O776" s="87"/>
      <c r="P776" s="216">
        <f>O776*H776</f>
        <v>0</v>
      </c>
      <c r="Q776" s="216">
        <v>0</v>
      </c>
      <c r="R776" s="216">
        <f>Q776*H776</f>
        <v>0</v>
      </c>
      <c r="S776" s="216">
        <v>0</v>
      </c>
      <c r="T776" s="217">
        <f>S776*H776</f>
        <v>0</v>
      </c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R776" s="218" t="s">
        <v>251</v>
      </c>
      <c r="AT776" s="218" t="s">
        <v>120</v>
      </c>
      <c r="AU776" s="218" t="s">
        <v>81</v>
      </c>
      <c r="AY776" s="20" t="s">
        <v>118</v>
      </c>
      <c r="BE776" s="219">
        <f>IF(N776="základní",J776,0)</f>
        <v>0</v>
      </c>
      <c r="BF776" s="219">
        <f>IF(N776="snížená",J776,0)</f>
        <v>0</v>
      </c>
      <c r="BG776" s="219">
        <f>IF(N776="zákl. přenesená",J776,0)</f>
        <v>0</v>
      </c>
      <c r="BH776" s="219">
        <f>IF(N776="sníž. přenesená",J776,0)</f>
        <v>0</v>
      </c>
      <c r="BI776" s="219">
        <f>IF(N776="nulová",J776,0)</f>
        <v>0</v>
      </c>
      <c r="BJ776" s="20" t="s">
        <v>79</v>
      </c>
      <c r="BK776" s="219">
        <f>ROUND(I776*H776,2)</f>
        <v>0</v>
      </c>
      <c r="BL776" s="20" t="s">
        <v>251</v>
      </c>
      <c r="BM776" s="218" t="s">
        <v>869</v>
      </c>
    </row>
    <row r="777" s="2" customFormat="1">
      <c r="A777" s="41"/>
      <c r="B777" s="42"/>
      <c r="C777" s="43"/>
      <c r="D777" s="257" t="s">
        <v>137</v>
      </c>
      <c r="E777" s="43"/>
      <c r="F777" s="258" t="s">
        <v>870</v>
      </c>
      <c r="G777" s="43"/>
      <c r="H777" s="43"/>
      <c r="I777" s="222"/>
      <c r="J777" s="43"/>
      <c r="K777" s="43"/>
      <c r="L777" s="47"/>
      <c r="M777" s="280"/>
      <c r="N777" s="281"/>
      <c r="O777" s="282"/>
      <c r="P777" s="282"/>
      <c r="Q777" s="282"/>
      <c r="R777" s="282"/>
      <c r="S777" s="282"/>
      <c r="T777" s="283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T777" s="20" t="s">
        <v>137</v>
      </c>
      <c r="AU777" s="20" t="s">
        <v>81</v>
      </c>
    </row>
    <row r="778" s="2" customFormat="1" ht="6.96" customHeight="1">
      <c r="A778" s="41"/>
      <c r="B778" s="62"/>
      <c r="C778" s="63"/>
      <c r="D778" s="63"/>
      <c r="E778" s="63"/>
      <c r="F778" s="63"/>
      <c r="G778" s="63"/>
      <c r="H778" s="63"/>
      <c r="I778" s="63"/>
      <c r="J778" s="63"/>
      <c r="K778" s="63"/>
      <c r="L778" s="47"/>
      <c r="M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</sheetData>
  <sheetProtection sheet="1" autoFilter="0" formatColumns="0" formatRows="0" objects="1" scenarios="1" spinCount="100000" saltValue="qjI+rDSTqgN/1IgiMoowc1QmBwjQMPyhMInt3J3x6/FenizQkhhLpaqXVZ9Z3XttqX9vS58sLG1Us7tiPRPjZA==" hashValue="NFpJ9zrGMF8crmmXFmusc2/vw/MJwhYxuLgad+M4QfEQLnKLcd/XTtFxKlULfR+JZjzvomCDY71JTSumEalkMw==" algorithmName="SHA-512" password="CC35"/>
  <autoFilter ref="C89:K77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9" r:id="rId1" display="https://podminky.urs.cz/item/CS_URS_2023_01/114203103"/>
    <hyperlink ref="F105" r:id="rId2" display="https://podminky.urs.cz/item/CS_URS_2023_01/115101201"/>
    <hyperlink ref="F111" r:id="rId3" display="https://podminky.urs.cz/item/CS_URS_2023_01/115101301"/>
    <hyperlink ref="F122" r:id="rId4" display="https://podminky.urs.cz/item/CS_URS_2023_01/131151103"/>
    <hyperlink ref="F137" r:id="rId5" display="https://podminky.urs.cz/item/CS_URS_2023_01/131151106"/>
    <hyperlink ref="F144" r:id="rId6" display="https://podminky.urs.cz/item/CS_URS_2023_01/131151206"/>
    <hyperlink ref="F151" r:id="rId7" display="https://podminky.urs.cz/item/CS_URS_2023_01/153111114"/>
    <hyperlink ref="F158" r:id="rId8" display="https://podminky.urs.cz/item/CS_URS_2023_01/153111136"/>
    <hyperlink ref="F165" r:id="rId9" display="https://podminky.urs.cz/item/CS_URS_2023_01/153112111"/>
    <hyperlink ref="F176" r:id="rId10" display="https://podminky.urs.cz/item/CS_URS_2023_01/153112122"/>
    <hyperlink ref="F183" r:id="rId11" display="https://podminky.urs.cz/item/CS_URS_2023_01/153112123"/>
    <hyperlink ref="F205" r:id="rId12" display="https://podminky.urs.cz/item/CS_URS_2023_01/153113112"/>
    <hyperlink ref="F212" r:id="rId13" display="https://podminky.urs.cz/item/CS_URS_2023_01/153113113"/>
    <hyperlink ref="F220" r:id="rId14" display="https://podminky.urs.cz/item/CS_URS_2023_01/153116111"/>
    <hyperlink ref="F226" r:id="rId15" display="https://podminky.urs.cz/item/CS_URS_2023_01/153116112"/>
    <hyperlink ref="F254" r:id="rId16" display="https://podminky.urs.cz/item/CS_URS_2023_01/153116113"/>
    <hyperlink ref="F261" r:id="rId17" display="https://podminky.urs.cz/item/CS_URS_2023_01/162351103"/>
    <hyperlink ref="F274" r:id="rId18" display="https://podminky.urs.cz/item/CS_URS_2023_01/162751117"/>
    <hyperlink ref="F283" r:id="rId19" display="https://podminky.urs.cz/item/CS_URS_2023_01/162751119"/>
    <hyperlink ref="F289" r:id="rId20" display="https://podminky.urs.cz/item/CS_URS_2023_01/167151111"/>
    <hyperlink ref="F301" r:id="rId21" display="https://podminky.urs.cz/item/CS_URS_2023_01/171201201"/>
    <hyperlink ref="F310" r:id="rId22" display="https://podminky.urs.cz/item/CS_URS_2023_01/171201231"/>
    <hyperlink ref="F316" r:id="rId23" display="https://podminky.urs.cz/item/CS_URS_2023_01/174101101"/>
    <hyperlink ref="F333" r:id="rId24" display="https://podminky.urs.cz/item/CS_URS_2023_01/181351113"/>
    <hyperlink ref="F338" r:id="rId25" display="https://podminky.urs.cz/item/CS_URS_2023_01/181411121"/>
    <hyperlink ref="F347" r:id="rId26" display="https://podminky.urs.cz/item/CS_URS_2023_01/181951112"/>
    <hyperlink ref="F353" r:id="rId27" display="https://podminky.urs.cz/item/CS_URS_2023_01/182151111"/>
    <hyperlink ref="F366" r:id="rId28" display="https://podminky.urs.cz/item/CS_URS_2023_01/213141112"/>
    <hyperlink ref="F377" r:id="rId29" display="https://podminky.urs.cz/item/CS_URS_2023_01/213311141"/>
    <hyperlink ref="F384" r:id="rId30" display="https://podminky.urs.cz/item/CS_URS_2023_01/273321311"/>
    <hyperlink ref="F391" r:id="rId31" display="https://podminky.urs.cz/item/CS_URS_2023_01/273362021"/>
    <hyperlink ref="F398" r:id="rId32" display="https://podminky.urs.cz/item/CS_URS_2023_01/274313611"/>
    <hyperlink ref="F404" r:id="rId33" display="https://podminky.urs.cz/item/CS_URS_2023_01/275315513"/>
    <hyperlink ref="F411" r:id="rId34" display="https://podminky.urs.cz/item/CS_URS_2023_01/275322611"/>
    <hyperlink ref="F417" r:id="rId35" display="https://podminky.urs.cz/item/CS_URS_2023_01/275351111"/>
    <hyperlink ref="F423" r:id="rId36" display="https://podminky.urs.cz/item/CS_URS_2023_01/275351121"/>
    <hyperlink ref="F429" r:id="rId37" display="https://podminky.urs.cz/item/CS_URS_2023_01/275351122"/>
    <hyperlink ref="F434" r:id="rId38" display="https://podminky.urs.cz/item/CS_URS_2023_01/275361821"/>
    <hyperlink ref="F440" r:id="rId39" display="https://podminky.urs.cz/item/CS_URS_2023_01/317941121"/>
    <hyperlink ref="F453" r:id="rId40" display="https://podminky.urs.cz/item/CS_URS_2023_01/321321116"/>
    <hyperlink ref="F479" r:id="rId41" display="https://podminky.urs.cz/item/CS_URS_2023_01/321351010"/>
    <hyperlink ref="F511" r:id="rId42" display="https://podminky.urs.cz/item/CS_URS_2023_01/321352010"/>
    <hyperlink ref="F516" r:id="rId43" display="https://podminky.urs.cz/item/CS_URS_2023_01/321366112"/>
    <hyperlink ref="F528" r:id="rId44" display="https://podminky.urs.cz/item/CS_URS_2023_01/451313531"/>
    <hyperlink ref="F533" r:id="rId45" display="https://podminky.urs.cz/item/CS_URS_2023_01/452311131"/>
    <hyperlink ref="F543" r:id="rId46" display="https://podminky.urs.cz/item/CS_URS_2023_01/452311141"/>
    <hyperlink ref="F549" r:id="rId47" display="https://podminky.urs.cz/item/CS_URS_2023_01/452318510"/>
    <hyperlink ref="F555" r:id="rId48" display="https://podminky.urs.cz/item/CS_URS_2023_01/452368211"/>
    <hyperlink ref="F561" r:id="rId49" display="https://podminky.urs.cz/item/CS_URS_2023_01/457572111"/>
    <hyperlink ref="F586" r:id="rId50" display="https://podminky.urs.cz/item/CS_URS_2023_01/463212111"/>
    <hyperlink ref="F594" r:id="rId51" display="https://podminky.urs.cz/item/CS_URS_2023_01/463212191"/>
    <hyperlink ref="F599" r:id="rId52" display="https://podminky.urs.cz/item/CS_URS_2023_01/465512327"/>
    <hyperlink ref="F616" r:id="rId53" display="https://podminky.urs.cz/item/CS_URS_2023_01/931994106"/>
    <hyperlink ref="F625" r:id="rId54" display="https://podminky.urs.cz/item/CS_URS_2022_01/931994132"/>
    <hyperlink ref="F630" r:id="rId55" display="https://podminky.urs.cz/item/CS_URS_2023_01/934956127"/>
    <hyperlink ref="F648" r:id="rId56" display="https://podminky.urs.cz/item/CS_URS_2022_01/953312122"/>
    <hyperlink ref="F654" r:id="rId57" display="https://podminky.urs.cz/item/CS_URS_2022_01/953333327"/>
    <hyperlink ref="F664" r:id="rId58" display="https://podminky.urs.cz/item/CS_URS_2023_01/953943121"/>
    <hyperlink ref="F681" r:id="rId59" display="https://podminky.urs.cz/item/CS_URS_2023_01/953961113"/>
    <hyperlink ref="F688" r:id="rId60" display="https://podminky.urs.cz/item/CS_URS_2023_01/953965132"/>
    <hyperlink ref="F707" r:id="rId61" display="https://podminky.urs.cz/item/CS_URS_2023_01/997002511"/>
    <hyperlink ref="F719" r:id="rId62" display="https://podminky.urs.cz/item/CS_URS_2023_01/997013873"/>
    <hyperlink ref="F725" r:id="rId63" display="https://podminky.urs.cz/item/CS_URS_2023_01/997321511"/>
    <hyperlink ref="F731" r:id="rId64" display="https://podminky.urs.cz/item/CS_URS_2023_01/997321519"/>
    <hyperlink ref="F738" r:id="rId65" display="https://podminky.urs.cz/item/CS_URS_2023_01/998332011"/>
    <hyperlink ref="F742" r:id="rId66" display="https://podminky.urs.cz/item/CS_URS_2023_01/711112001"/>
    <hyperlink ref="F758" r:id="rId67" display="https://podminky.urs.cz/item/CS_URS_2023_01/767221003"/>
    <hyperlink ref="F777" r:id="rId68" display="https://podminky.urs.cz/item/CS_URS_2023_01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81</v>
      </c>
    </row>
    <row r="4" s="1" customFormat="1" ht="24.96" customHeight="1">
      <c r="B4" s="23"/>
      <c r="D4" s="133" t="s">
        <v>85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Olše, Dětmarovice, zprůchodnění jezu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871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23. 4. 2023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27</v>
      </c>
      <c r="F21" s="41"/>
      <c r="G21" s="41"/>
      <c r="H21" s="41"/>
      <c r="I21" s="135" t="s">
        <v>28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34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35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39</v>
      </c>
      <c r="G32" s="41"/>
      <c r="H32" s="41"/>
      <c r="I32" s="148" t="s">
        <v>38</v>
      </c>
      <c r="J32" s="148" t="s">
        <v>40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41</v>
      </c>
      <c r="E33" s="135" t="s">
        <v>42</v>
      </c>
      <c r="F33" s="150">
        <f>ROUND((SUM(BE84:BE128)),  2)</f>
        <v>0</v>
      </c>
      <c r="G33" s="41"/>
      <c r="H33" s="41"/>
      <c r="I33" s="151">
        <v>0.20999999999999999</v>
      </c>
      <c r="J33" s="150">
        <f>ROUND(((SUM(BE84:BE128))*I33),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43</v>
      </c>
      <c r="F34" s="150">
        <f>ROUND((SUM(BF84:BF128)),  2)</f>
        <v>0</v>
      </c>
      <c r="G34" s="41"/>
      <c r="H34" s="41"/>
      <c r="I34" s="151">
        <v>0.14999999999999999</v>
      </c>
      <c r="J34" s="150">
        <f>ROUND(((SUM(BF84:BF128))*I34),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44</v>
      </c>
      <c r="F35" s="150">
        <f>ROUND((SUM(BG84:BG128)),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45</v>
      </c>
      <c r="F36" s="150">
        <f>ROUND((SUM(BH84:BH128)),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46</v>
      </c>
      <c r="F37" s="150">
        <f>ROUND((SUM(BI84:BI128)),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88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Olše, Dětmarovice, zprůchodnění jezu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Koukolná</v>
      </c>
      <c r="G52" s="43"/>
      <c r="H52" s="43"/>
      <c r="I52" s="35" t="s">
        <v>23</v>
      </c>
      <c r="J52" s="75" t="str">
        <f>IF(J12="","",J12)</f>
        <v>23. 4. 2023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>Vodohospodářský rozvoj a výstavba a.s., Divize 06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89</v>
      </c>
      <c r="D57" s="165"/>
      <c r="E57" s="165"/>
      <c r="F57" s="165"/>
      <c r="G57" s="165"/>
      <c r="H57" s="165"/>
      <c r="I57" s="165"/>
      <c r="J57" s="166" t="s">
        <v>90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69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91</v>
      </c>
    </row>
    <row r="60" s="9" customFormat="1" ht="24.96" customHeight="1">
      <c r="A60" s="9"/>
      <c r="B60" s="168"/>
      <c r="C60" s="169"/>
      <c r="D60" s="170" t="s">
        <v>871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872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873</v>
      </c>
      <c r="E62" s="177"/>
      <c r="F62" s="177"/>
      <c r="G62" s="177"/>
      <c r="H62" s="177"/>
      <c r="I62" s="177"/>
      <c r="J62" s="178">
        <f>J96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874</v>
      </c>
      <c r="E63" s="177"/>
      <c r="F63" s="177"/>
      <c r="G63" s="177"/>
      <c r="H63" s="177"/>
      <c r="I63" s="177"/>
      <c r="J63" s="178">
        <f>J105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875</v>
      </c>
      <c r="E64" s="177"/>
      <c r="F64" s="177"/>
      <c r="G64" s="177"/>
      <c r="H64" s="177"/>
      <c r="I64" s="177"/>
      <c r="J64" s="178">
        <f>J116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103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Olše, Dětmarovice, zprůchodnění jezu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86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VRN - Vedlejší rozpočtové náklady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k.ú. Koukolná</v>
      </c>
      <c r="G78" s="43"/>
      <c r="H78" s="43"/>
      <c r="I78" s="35" t="s">
        <v>23</v>
      </c>
      <c r="J78" s="75" t="str">
        <f>IF(J12="","",J12)</f>
        <v>23. 4. 2023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31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40.0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33</v>
      </c>
      <c r="J81" s="39" t="str">
        <f>E24</f>
        <v>Vodohospodářský rozvoj a výstavba a.s., Divize 06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104</v>
      </c>
      <c r="D83" s="183" t="s">
        <v>56</v>
      </c>
      <c r="E83" s="183" t="s">
        <v>52</v>
      </c>
      <c r="F83" s="183" t="s">
        <v>53</v>
      </c>
      <c r="G83" s="183" t="s">
        <v>105</v>
      </c>
      <c r="H83" s="183" t="s">
        <v>106</v>
      </c>
      <c r="I83" s="183" t="s">
        <v>107</v>
      </c>
      <c r="J83" s="183" t="s">
        <v>90</v>
      </c>
      <c r="K83" s="184" t="s">
        <v>108</v>
      </c>
      <c r="L83" s="185"/>
      <c r="M83" s="95" t="s">
        <v>19</v>
      </c>
      <c r="N83" s="96" t="s">
        <v>41</v>
      </c>
      <c r="O83" s="96" t="s">
        <v>109</v>
      </c>
      <c r="P83" s="96" t="s">
        <v>110</v>
      </c>
      <c r="Q83" s="96" t="s">
        <v>111</v>
      </c>
      <c r="R83" s="96" t="s">
        <v>112</v>
      </c>
      <c r="S83" s="96" t="s">
        <v>113</v>
      </c>
      <c r="T83" s="97" t="s">
        <v>114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115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0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70</v>
      </c>
      <c r="AU84" s="20" t="s">
        <v>91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70</v>
      </c>
      <c r="E85" s="194" t="s">
        <v>82</v>
      </c>
      <c r="F85" s="194" t="s">
        <v>83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P86+P96+P105+P116</f>
        <v>0</v>
      </c>
      <c r="Q85" s="199"/>
      <c r="R85" s="200">
        <f>R86+R96+R105+R116</f>
        <v>0</v>
      </c>
      <c r="S85" s="199"/>
      <c r="T85" s="201">
        <f>T86+T96+T105+T116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156</v>
      </c>
      <c r="AT85" s="203" t="s">
        <v>70</v>
      </c>
      <c r="AU85" s="203" t="s">
        <v>71</v>
      </c>
      <c r="AY85" s="202" t="s">
        <v>118</v>
      </c>
      <c r="BK85" s="204">
        <f>BK86+BK96+BK105+BK116</f>
        <v>0</v>
      </c>
    </row>
    <row r="86" s="12" customFormat="1" ht="22.8" customHeight="1">
      <c r="A86" s="12"/>
      <c r="B86" s="191"/>
      <c r="C86" s="192"/>
      <c r="D86" s="193" t="s">
        <v>70</v>
      </c>
      <c r="E86" s="205" t="s">
        <v>876</v>
      </c>
      <c r="F86" s="205" t="s">
        <v>877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SUM(P87:P95)</f>
        <v>0</v>
      </c>
      <c r="Q86" s="199"/>
      <c r="R86" s="200">
        <f>SUM(R87:R95)</f>
        <v>0</v>
      </c>
      <c r="S86" s="199"/>
      <c r="T86" s="201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156</v>
      </c>
      <c r="AT86" s="203" t="s">
        <v>70</v>
      </c>
      <c r="AU86" s="203" t="s">
        <v>79</v>
      </c>
      <c r="AY86" s="202" t="s">
        <v>118</v>
      </c>
      <c r="BK86" s="204">
        <f>SUM(BK87:BK95)</f>
        <v>0</v>
      </c>
    </row>
    <row r="87" s="2" customFormat="1" ht="21.75" customHeight="1">
      <c r="A87" s="41"/>
      <c r="B87" s="42"/>
      <c r="C87" s="207" t="s">
        <v>79</v>
      </c>
      <c r="D87" s="207" t="s">
        <v>120</v>
      </c>
      <c r="E87" s="208" t="s">
        <v>878</v>
      </c>
      <c r="F87" s="209" t="s">
        <v>879</v>
      </c>
      <c r="G87" s="210" t="s">
        <v>771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42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766</v>
      </c>
      <c r="AT87" s="218" t="s">
        <v>120</v>
      </c>
      <c r="AU87" s="218" t="s">
        <v>81</v>
      </c>
      <c r="AY87" s="20" t="s">
        <v>118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79</v>
      </c>
      <c r="BK87" s="219">
        <f>ROUND(I87*H87,2)</f>
        <v>0</v>
      </c>
      <c r="BL87" s="20" t="s">
        <v>766</v>
      </c>
      <c r="BM87" s="218" t="s">
        <v>880</v>
      </c>
    </row>
    <row r="88" s="14" customFormat="1">
      <c r="A88" s="14"/>
      <c r="B88" s="235"/>
      <c r="C88" s="236"/>
      <c r="D88" s="220" t="s">
        <v>128</v>
      </c>
      <c r="E88" s="237" t="s">
        <v>19</v>
      </c>
      <c r="F88" s="238" t="s">
        <v>79</v>
      </c>
      <c r="G88" s="236"/>
      <c r="H88" s="239">
        <v>1</v>
      </c>
      <c r="I88" s="240"/>
      <c r="J88" s="236"/>
      <c r="K88" s="236"/>
      <c r="L88" s="241"/>
      <c r="M88" s="242"/>
      <c r="N88" s="243"/>
      <c r="O88" s="243"/>
      <c r="P88" s="243"/>
      <c r="Q88" s="243"/>
      <c r="R88" s="243"/>
      <c r="S88" s="243"/>
      <c r="T88" s="24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5" t="s">
        <v>128</v>
      </c>
      <c r="AU88" s="245" t="s">
        <v>81</v>
      </c>
      <c r="AV88" s="14" t="s">
        <v>81</v>
      </c>
      <c r="AW88" s="14" t="s">
        <v>32</v>
      </c>
      <c r="AX88" s="14" t="s">
        <v>79</v>
      </c>
      <c r="AY88" s="245" t="s">
        <v>118</v>
      </c>
    </row>
    <row r="89" s="2" customFormat="1" ht="37.8" customHeight="1">
      <c r="A89" s="41"/>
      <c r="B89" s="42"/>
      <c r="C89" s="207" t="s">
        <v>81</v>
      </c>
      <c r="D89" s="207" t="s">
        <v>120</v>
      </c>
      <c r="E89" s="208" t="s">
        <v>881</v>
      </c>
      <c r="F89" s="209" t="s">
        <v>882</v>
      </c>
      <c r="G89" s="210" t="s">
        <v>771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42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766</v>
      </c>
      <c r="AT89" s="218" t="s">
        <v>120</v>
      </c>
      <c r="AU89" s="218" t="s">
        <v>81</v>
      </c>
      <c r="AY89" s="20" t="s">
        <v>118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79</v>
      </c>
      <c r="BK89" s="219">
        <f>ROUND(I89*H89,2)</f>
        <v>0</v>
      </c>
      <c r="BL89" s="20" t="s">
        <v>766</v>
      </c>
      <c r="BM89" s="218" t="s">
        <v>883</v>
      </c>
    </row>
    <row r="90" s="14" customFormat="1">
      <c r="A90" s="14"/>
      <c r="B90" s="235"/>
      <c r="C90" s="236"/>
      <c r="D90" s="220" t="s">
        <v>128</v>
      </c>
      <c r="E90" s="237" t="s">
        <v>19</v>
      </c>
      <c r="F90" s="238" t="s">
        <v>79</v>
      </c>
      <c r="G90" s="236"/>
      <c r="H90" s="239">
        <v>1</v>
      </c>
      <c r="I90" s="240"/>
      <c r="J90" s="236"/>
      <c r="K90" s="236"/>
      <c r="L90" s="241"/>
      <c r="M90" s="242"/>
      <c r="N90" s="243"/>
      <c r="O90" s="243"/>
      <c r="P90" s="243"/>
      <c r="Q90" s="243"/>
      <c r="R90" s="243"/>
      <c r="S90" s="243"/>
      <c r="T90" s="24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5" t="s">
        <v>128</v>
      </c>
      <c r="AU90" s="245" t="s">
        <v>81</v>
      </c>
      <c r="AV90" s="14" t="s">
        <v>81</v>
      </c>
      <c r="AW90" s="14" t="s">
        <v>32</v>
      </c>
      <c r="AX90" s="14" t="s">
        <v>79</v>
      </c>
      <c r="AY90" s="245" t="s">
        <v>118</v>
      </c>
    </row>
    <row r="91" s="2" customFormat="1" ht="37.8" customHeight="1">
      <c r="A91" s="41"/>
      <c r="B91" s="42"/>
      <c r="C91" s="207" t="s">
        <v>141</v>
      </c>
      <c r="D91" s="207" t="s">
        <v>120</v>
      </c>
      <c r="E91" s="208" t="s">
        <v>884</v>
      </c>
      <c r="F91" s="209" t="s">
        <v>885</v>
      </c>
      <c r="G91" s="210" t="s">
        <v>771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42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766</v>
      </c>
      <c r="AT91" s="218" t="s">
        <v>120</v>
      </c>
      <c r="AU91" s="218" t="s">
        <v>81</v>
      </c>
      <c r="AY91" s="20" t="s">
        <v>118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79</v>
      </c>
      <c r="BK91" s="219">
        <f>ROUND(I91*H91,2)</f>
        <v>0</v>
      </c>
      <c r="BL91" s="20" t="s">
        <v>766</v>
      </c>
      <c r="BM91" s="218" t="s">
        <v>886</v>
      </c>
    </row>
    <row r="92" s="14" customFormat="1">
      <c r="A92" s="14"/>
      <c r="B92" s="235"/>
      <c r="C92" s="236"/>
      <c r="D92" s="220" t="s">
        <v>128</v>
      </c>
      <c r="E92" s="237" t="s">
        <v>19</v>
      </c>
      <c r="F92" s="238" t="s">
        <v>79</v>
      </c>
      <c r="G92" s="236"/>
      <c r="H92" s="239">
        <v>1</v>
      </c>
      <c r="I92" s="240"/>
      <c r="J92" s="236"/>
      <c r="K92" s="236"/>
      <c r="L92" s="241"/>
      <c r="M92" s="242"/>
      <c r="N92" s="243"/>
      <c r="O92" s="243"/>
      <c r="P92" s="243"/>
      <c r="Q92" s="243"/>
      <c r="R92" s="243"/>
      <c r="S92" s="243"/>
      <c r="T92" s="24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5" t="s">
        <v>128</v>
      </c>
      <c r="AU92" s="245" t="s">
        <v>81</v>
      </c>
      <c r="AV92" s="14" t="s">
        <v>81</v>
      </c>
      <c r="AW92" s="14" t="s">
        <v>32</v>
      </c>
      <c r="AX92" s="14" t="s">
        <v>79</v>
      </c>
      <c r="AY92" s="245" t="s">
        <v>118</v>
      </c>
    </row>
    <row r="93" s="2" customFormat="1" ht="16.5" customHeight="1">
      <c r="A93" s="41"/>
      <c r="B93" s="42"/>
      <c r="C93" s="207" t="s">
        <v>124</v>
      </c>
      <c r="D93" s="207" t="s">
        <v>120</v>
      </c>
      <c r="E93" s="208" t="s">
        <v>887</v>
      </c>
      <c r="F93" s="209" t="s">
        <v>888</v>
      </c>
      <c r="G93" s="210" t="s">
        <v>771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42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766</v>
      </c>
      <c r="AT93" s="218" t="s">
        <v>120</v>
      </c>
      <c r="AU93" s="218" t="s">
        <v>81</v>
      </c>
      <c r="AY93" s="20" t="s">
        <v>118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79</v>
      </c>
      <c r="BK93" s="219">
        <f>ROUND(I93*H93,2)</f>
        <v>0</v>
      </c>
      <c r="BL93" s="20" t="s">
        <v>766</v>
      </c>
      <c r="BM93" s="218" t="s">
        <v>889</v>
      </c>
    </row>
    <row r="94" s="2" customFormat="1">
      <c r="A94" s="41"/>
      <c r="B94" s="42"/>
      <c r="C94" s="43"/>
      <c r="D94" s="220" t="s">
        <v>126</v>
      </c>
      <c r="E94" s="43"/>
      <c r="F94" s="221" t="s">
        <v>890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126</v>
      </c>
      <c r="AU94" s="20" t="s">
        <v>81</v>
      </c>
    </row>
    <row r="95" s="14" customFormat="1">
      <c r="A95" s="14"/>
      <c r="B95" s="235"/>
      <c r="C95" s="236"/>
      <c r="D95" s="220" t="s">
        <v>128</v>
      </c>
      <c r="E95" s="237" t="s">
        <v>19</v>
      </c>
      <c r="F95" s="238" t="s">
        <v>79</v>
      </c>
      <c r="G95" s="236"/>
      <c r="H95" s="239">
        <v>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128</v>
      </c>
      <c r="AU95" s="245" t="s">
        <v>81</v>
      </c>
      <c r="AV95" s="14" t="s">
        <v>81</v>
      </c>
      <c r="AW95" s="14" t="s">
        <v>32</v>
      </c>
      <c r="AX95" s="14" t="s">
        <v>79</v>
      </c>
      <c r="AY95" s="245" t="s">
        <v>118</v>
      </c>
    </row>
    <row r="96" s="12" customFormat="1" ht="22.8" customHeight="1">
      <c r="A96" s="12"/>
      <c r="B96" s="191"/>
      <c r="C96" s="192"/>
      <c r="D96" s="193" t="s">
        <v>70</v>
      </c>
      <c r="E96" s="205" t="s">
        <v>891</v>
      </c>
      <c r="F96" s="205" t="s">
        <v>892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SUM(P97:P104)</f>
        <v>0</v>
      </c>
      <c r="Q96" s="199"/>
      <c r="R96" s="200">
        <f>SUM(R97:R104)</f>
        <v>0</v>
      </c>
      <c r="S96" s="199"/>
      <c r="T96" s="201">
        <f>SUM(T97:T104)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156</v>
      </c>
      <c r="AT96" s="203" t="s">
        <v>70</v>
      </c>
      <c r="AU96" s="203" t="s">
        <v>79</v>
      </c>
      <c r="AY96" s="202" t="s">
        <v>118</v>
      </c>
      <c r="BK96" s="204">
        <f>SUM(BK97:BK104)</f>
        <v>0</v>
      </c>
    </row>
    <row r="97" s="2" customFormat="1" ht="24.15" customHeight="1">
      <c r="A97" s="41"/>
      <c r="B97" s="42"/>
      <c r="C97" s="207" t="s">
        <v>156</v>
      </c>
      <c r="D97" s="207" t="s">
        <v>120</v>
      </c>
      <c r="E97" s="208" t="s">
        <v>893</v>
      </c>
      <c r="F97" s="209" t="s">
        <v>894</v>
      </c>
      <c r="G97" s="210" t="s">
        <v>771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42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766</v>
      </c>
      <c r="AT97" s="218" t="s">
        <v>120</v>
      </c>
      <c r="AU97" s="218" t="s">
        <v>81</v>
      </c>
      <c r="AY97" s="20" t="s">
        <v>118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79</v>
      </c>
      <c r="BK97" s="219">
        <f>ROUND(I97*H97,2)</f>
        <v>0</v>
      </c>
      <c r="BL97" s="20" t="s">
        <v>766</v>
      </c>
      <c r="BM97" s="218" t="s">
        <v>895</v>
      </c>
    </row>
    <row r="98" s="2" customFormat="1">
      <c r="A98" s="41"/>
      <c r="B98" s="42"/>
      <c r="C98" s="43"/>
      <c r="D98" s="220" t="s">
        <v>126</v>
      </c>
      <c r="E98" s="43"/>
      <c r="F98" s="221" t="s">
        <v>896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126</v>
      </c>
      <c r="AU98" s="20" t="s">
        <v>81</v>
      </c>
    </row>
    <row r="99" s="14" customFormat="1">
      <c r="A99" s="14"/>
      <c r="B99" s="235"/>
      <c r="C99" s="236"/>
      <c r="D99" s="220" t="s">
        <v>128</v>
      </c>
      <c r="E99" s="237" t="s">
        <v>19</v>
      </c>
      <c r="F99" s="238" t="s">
        <v>79</v>
      </c>
      <c r="G99" s="236"/>
      <c r="H99" s="239">
        <v>1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128</v>
      </c>
      <c r="AU99" s="245" t="s">
        <v>81</v>
      </c>
      <c r="AV99" s="14" t="s">
        <v>81</v>
      </c>
      <c r="AW99" s="14" t="s">
        <v>32</v>
      </c>
      <c r="AX99" s="14" t="s">
        <v>79</v>
      </c>
      <c r="AY99" s="245" t="s">
        <v>118</v>
      </c>
    </row>
    <row r="100" s="2" customFormat="1" ht="52.2" customHeight="1">
      <c r="A100" s="41"/>
      <c r="B100" s="42"/>
      <c r="C100" s="207" t="s">
        <v>163</v>
      </c>
      <c r="D100" s="207" t="s">
        <v>120</v>
      </c>
      <c r="E100" s="208" t="s">
        <v>897</v>
      </c>
      <c r="F100" s="209" t="s">
        <v>898</v>
      </c>
      <c r="G100" s="210" t="s">
        <v>771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42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766</v>
      </c>
      <c r="AT100" s="218" t="s">
        <v>120</v>
      </c>
      <c r="AU100" s="218" t="s">
        <v>81</v>
      </c>
      <c r="AY100" s="20" t="s">
        <v>118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79</v>
      </c>
      <c r="BK100" s="219">
        <f>ROUND(I100*H100,2)</f>
        <v>0</v>
      </c>
      <c r="BL100" s="20" t="s">
        <v>766</v>
      </c>
      <c r="BM100" s="218" t="s">
        <v>899</v>
      </c>
    </row>
    <row r="101" s="2" customFormat="1" ht="24.15" customHeight="1">
      <c r="A101" s="41"/>
      <c r="B101" s="42"/>
      <c r="C101" s="207" t="s">
        <v>179</v>
      </c>
      <c r="D101" s="207" t="s">
        <v>120</v>
      </c>
      <c r="E101" s="208" t="s">
        <v>900</v>
      </c>
      <c r="F101" s="209" t="s">
        <v>901</v>
      </c>
      <c r="G101" s="210" t="s">
        <v>771</v>
      </c>
      <c r="H101" s="211">
        <v>1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42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766</v>
      </c>
      <c r="AT101" s="218" t="s">
        <v>120</v>
      </c>
      <c r="AU101" s="218" t="s">
        <v>81</v>
      </c>
      <c r="AY101" s="20" t="s">
        <v>118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79</v>
      </c>
      <c r="BK101" s="219">
        <f>ROUND(I101*H101,2)</f>
        <v>0</v>
      </c>
      <c r="BL101" s="20" t="s">
        <v>766</v>
      </c>
      <c r="BM101" s="218" t="s">
        <v>902</v>
      </c>
    </row>
    <row r="102" s="14" customFormat="1">
      <c r="A102" s="14"/>
      <c r="B102" s="235"/>
      <c r="C102" s="236"/>
      <c r="D102" s="220" t="s">
        <v>128</v>
      </c>
      <c r="E102" s="237" t="s">
        <v>19</v>
      </c>
      <c r="F102" s="238" t="s">
        <v>79</v>
      </c>
      <c r="G102" s="236"/>
      <c r="H102" s="239">
        <v>1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128</v>
      </c>
      <c r="AU102" s="245" t="s">
        <v>81</v>
      </c>
      <c r="AV102" s="14" t="s">
        <v>81</v>
      </c>
      <c r="AW102" s="14" t="s">
        <v>32</v>
      </c>
      <c r="AX102" s="14" t="s">
        <v>79</v>
      </c>
      <c r="AY102" s="245" t="s">
        <v>118</v>
      </c>
    </row>
    <row r="103" s="2" customFormat="1" ht="16.5" customHeight="1">
      <c r="A103" s="41"/>
      <c r="B103" s="42"/>
      <c r="C103" s="207" t="s">
        <v>187</v>
      </c>
      <c r="D103" s="207" t="s">
        <v>120</v>
      </c>
      <c r="E103" s="208" t="s">
        <v>903</v>
      </c>
      <c r="F103" s="209" t="s">
        <v>904</v>
      </c>
      <c r="G103" s="210" t="s">
        <v>771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42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766</v>
      </c>
      <c r="AT103" s="218" t="s">
        <v>120</v>
      </c>
      <c r="AU103" s="218" t="s">
        <v>81</v>
      </c>
      <c r="AY103" s="20" t="s">
        <v>118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79</v>
      </c>
      <c r="BK103" s="219">
        <f>ROUND(I103*H103,2)</f>
        <v>0</v>
      </c>
      <c r="BL103" s="20" t="s">
        <v>766</v>
      </c>
      <c r="BM103" s="218" t="s">
        <v>905</v>
      </c>
    </row>
    <row r="104" s="14" customFormat="1">
      <c r="A104" s="14"/>
      <c r="B104" s="235"/>
      <c r="C104" s="236"/>
      <c r="D104" s="220" t="s">
        <v>128</v>
      </c>
      <c r="E104" s="237" t="s">
        <v>19</v>
      </c>
      <c r="F104" s="238" t="s">
        <v>79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128</v>
      </c>
      <c r="AU104" s="245" t="s">
        <v>81</v>
      </c>
      <c r="AV104" s="14" t="s">
        <v>81</v>
      </c>
      <c r="AW104" s="14" t="s">
        <v>32</v>
      </c>
      <c r="AX104" s="14" t="s">
        <v>79</v>
      </c>
      <c r="AY104" s="245" t="s">
        <v>118</v>
      </c>
    </row>
    <row r="105" s="12" customFormat="1" ht="22.8" customHeight="1">
      <c r="A105" s="12"/>
      <c r="B105" s="191"/>
      <c r="C105" s="192"/>
      <c r="D105" s="193" t="s">
        <v>70</v>
      </c>
      <c r="E105" s="205" t="s">
        <v>906</v>
      </c>
      <c r="F105" s="205" t="s">
        <v>907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SUM(P106:P115)</f>
        <v>0</v>
      </c>
      <c r="Q105" s="199"/>
      <c r="R105" s="200">
        <f>SUM(R106:R115)</f>
        <v>0</v>
      </c>
      <c r="S105" s="199"/>
      <c r="T105" s="201">
        <f>SUM(T106:T115)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156</v>
      </c>
      <c r="AT105" s="203" t="s">
        <v>70</v>
      </c>
      <c r="AU105" s="203" t="s">
        <v>79</v>
      </c>
      <c r="AY105" s="202" t="s">
        <v>118</v>
      </c>
      <c r="BK105" s="204">
        <f>SUM(BK106:BK115)</f>
        <v>0</v>
      </c>
    </row>
    <row r="106" s="2" customFormat="1" ht="33" customHeight="1">
      <c r="A106" s="41"/>
      <c r="B106" s="42"/>
      <c r="C106" s="207" t="s">
        <v>194</v>
      </c>
      <c r="D106" s="207" t="s">
        <v>120</v>
      </c>
      <c r="E106" s="208" t="s">
        <v>908</v>
      </c>
      <c r="F106" s="209" t="s">
        <v>909</v>
      </c>
      <c r="G106" s="210" t="s">
        <v>771</v>
      </c>
      <c r="H106" s="211">
        <v>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42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766</v>
      </c>
      <c r="AT106" s="218" t="s">
        <v>120</v>
      </c>
      <c r="AU106" s="218" t="s">
        <v>81</v>
      </c>
      <c r="AY106" s="20" t="s">
        <v>118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79</v>
      </c>
      <c r="BK106" s="219">
        <f>ROUND(I106*H106,2)</f>
        <v>0</v>
      </c>
      <c r="BL106" s="20" t="s">
        <v>766</v>
      </c>
      <c r="BM106" s="218" t="s">
        <v>910</v>
      </c>
    </row>
    <row r="107" s="14" customFormat="1">
      <c r="A107" s="14"/>
      <c r="B107" s="235"/>
      <c r="C107" s="236"/>
      <c r="D107" s="220" t="s">
        <v>128</v>
      </c>
      <c r="E107" s="237" t="s">
        <v>19</v>
      </c>
      <c r="F107" s="238" t="s">
        <v>79</v>
      </c>
      <c r="G107" s="236"/>
      <c r="H107" s="239">
        <v>1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128</v>
      </c>
      <c r="AU107" s="245" t="s">
        <v>81</v>
      </c>
      <c r="AV107" s="14" t="s">
        <v>81</v>
      </c>
      <c r="AW107" s="14" t="s">
        <v>32</v>
      </c>
      <c r="AX107" s="14" t="s">
        <v>79</v>
      </c>
      <c r="AY107" s="245" t="s">
        <v>118</v>
      </c>
    </row>
    <row r="108" s="2" customFormat="1" ht="16.5" customHeight="1">
      <c r="A108" s="41"/>
      <c r="B108" s="42"/>
      <c r="C108" s="207" t="s">
        <v>204</v>
      </c>
      <c r="D108" s="207" t="s">
        <v>120</v>
      </c>
      <c r="E108" s="208" t="s">
        <v>911</v>
      </c>
      <c r="F108" s="209" t="s">
        <v>912</v>
      </c>
      <c r="G108" s="210" t="s">
        <v>771</v>
      </c>
      <c r="H108" s="211">
        <v>1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42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766</v>
      </c>
      <c r="AT108" s="218" t="s">
        <v>120</v>
      </c>
      <c r="AU108" s="218" t="s">
        <v>81</v>
      </c>
      <c r="AY108" s="20" t="s">
        <v>118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79</v>
      </c>
      <c r="BK108" s="219">
        <f>ROUND(I108*H108,2)</f>
        <v>0</v>
      </c>
      <c r="BL108" s="20" t="s">
        <v>766</v>
      </c>
      <c r="BM108" s="218" t="s">
        <v>913</v>
      </c>
    </row>
    <row r="109" s="14" customFormat="1">
      <c r="A109" s="14"/>
      <c r="B109" s="235"/>
      <c r="C109" s="236"/>
      <c r="D109" s="220" t="s">
        <v>128</v>
      </c>
      <c r="E109" s="237" t="s">
        <v>19</v>
      </c>
      <c r="F109" s="238" t="s">
        <v>79</v>
      </c>
      <c r="G109" s="236"/>
      <c r="H109" s="239">
        <v>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128</v>
      </c>
      <c r="AU109" s="245" t="s">
        <v>81</v>
      </c>
      <c r="AV109" s="14" t="s">
        <v>81</v>
      </c>
      <c r="AW109" s="14" t="s">
        <v>32</v>
      </c>
      <c r="AX109" s="14" t="s">
        <v>79</v>
      </c>
      <c r="AY109" s="245" t="s">
        <v>118</v>
      </c>
    </row>
    <row r="110" s="2" customFormat="1" ht="21.75" customHeight="1">
      <c r="A110" s="41"/>
      <c r="B110" s="42"/>
      <c r="C110" s="207" t="s">
        <v>210</v>
      </c>
      <c r="D110" s="207" t="s">
        <v>120</v>
      </c>
      <c r="E110" s="208" t="s">
        <v>914</v>
      </c>
      <c r="F110" s="209" t="s">
        <v>915</v>
      </c>
      <c r="G110" s="210" t="s">
        <v>771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42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766</v>
      </c>
      <c r="AT110" s="218" t="s">
        <v>120</v>
      </c>
      <c r="AU110" s="218" t="s">
        <v>81</v>
      </c>
      <c r="AY110" s="20" t="s">
        <v>118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79</v>
      </c>
      <c r="BK110" s="219">
        <f>ROUND(I110*H110,2)</f>
        <v>0</v>
      </c>
      <c r="BL110" s="20" t="s">
        <v>766</v>
      </c>
      <c r="BM110" s="218" t="s">
        <v>916</v>
      </c>
    </row>
    <row r="111" s="14" customFormat="1">
      <c r="A111" s="14"/>
      <c r="B111" s="235"/>
      <c r="C111" s="236"/>
      <c r="D111" s="220" t="s">
        <v>128</v>
      </c>
      <c r="E111" s="237" t="s">
        <v>19</v>
      </c>
      <c r="F111" s="238" t="s">
        <v>79</v>
      </c>
      <c r="G111" s="236"/>
      <c r="H111" s="239">
        <v>1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128</v>
      </c>
      <c r="AU111" s="245" t="s">
        <v>81</v>
      </c>
      <c r="AV111" s="14" t="s">
        <v>81</v>
      </c>
      <c r="AW111" s="14" t="s">
        <v>32</v>
      </c>
      <c r="AX111" s="14" t="s">
        <v>79</v>
      </c>
      <c r="AY111" s="245" t="s">
        <v>118</v>
      </c>
    </row>
    <row r="112" s="2" customFormat="1" ht="24.15" customHeight="1">
      <c r="A112" s="41"/>
      <c r="B112" s="42"/>
      <c r="C112" s="207" t="s">
        <v>222</v>
      </c>
      <c r="D112" s="207" t="s">
        <v>120</v>
      </c>
      <c r="E112" s="208" t="s">
        <v>917</v>
      </c>
      <c r="F112" s="209" t="s">
        <v>918</v>
      </c>
      <c r="G112" s="210" t="s">
        <v>771</v>
      </c>
      <c r="H112" s="211">
        <v>1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42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766</v>
      </c>
      <c r="AT112" s="218" t="s">
        <v>120</v>
      </c>
      <c r="AU112" s="218" t="s">
        <v>81</v>
      </c>
      <c r="AY112" s="20" t="s">
        <v>118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79</v>
      </c>
      <c r="BK112" s="219">
        <f>ROUND(I112*H112,2)</f>
        <v>0</v>
      </c>
      <c r="BL112" s="20" t="s">
        <v>766</v>
      </c>
      <c r="BM112" s="218" t="s">
        <v>919</v>
      </c>
    </row>
    <row r="113" s="14" customFormat="1">
      <c r="A113" s="14"/>
      <c r="B113" s="235"/>
      <c r="C113" s="236"/>
      <c r="D113" s="220" t="s">
        <v>128</v>
      </c>
      <c r="E113" s="237" t="s">
        <v>19</v>
      </c>
      <c r="F113" s="238" t="s">
        <v>79</v>
      </c>
      <c r="G113" s="236"/>
      <c r="H113" s="239">
        <v>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128</v>
      </c>
      <c r="AU113" s="245" t="s">
        <v>81</v>
      </c>
      <c r="AV113" s="14" t="s">
        <v>81</v>
      </c>
      <c r="AW113" s="14" t="s">
        <v>32</v>
      </c>
      <c r="AX113" s="14" t="s">
        <v>79</v>
      </c>
      <c r="AY113" s="245" t="s">
        <v>118</v>
      </c>
    </row>
    <row r="114" s="2" customFormat="1" ht="21.75" customHeight="1">
      <c r="A114" s="41"/>
      <c r="B114" s="42"/>
      <c r="C114" s="207" t="s">
        <v>229</v>
      </c>
      <c r="D114" s="207" t="s">
        <v>120</v>
      </c>
      <c r="E114" s="208" t="s">
        <v>920</v>
      </c>
      <c r="F114" s="209" t="s">
        <v>921</v>
      </c>
      <c r="G114" s="210" t="s">
        <v>771</v>
      </c>
      <c r="H114" s="211">
        <v>1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42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766</v>
      </c>
      <c r="AT114" s="218" t="s">
        <v>120</v>
      </c>
      <c r="AU114" s="218" t="s">
        <v>81</v>
      </c>
      <c r="AY114" s="20" t="s">
        <v>118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79</v>
      </c>
      <c r="BK114" s="219">
        <f>ROUND(I114*H114,2)</f>
        <v>0</v>
      </c>
      <c r="BL114" s="20" t="s">
        <v>766</v>
      </c>
      <c r="BM114" s="218" t="s">
        <v>922</v>
      </c>
    </row>
    <row r="115" s="14" customFormat="1">
      <c r="A115" s="14"/>
      <c r="B115" s="235"/>
      <c r="C115" s="236"/>
      <c r="D115" s="220" t="s">
        <v>128</v>
      </c>
      <c r="E115" s="237" t="s">
        <v>19</v>
      </c>
      <c r="F115" s="238" t="s">
        <v>79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128</v>
      </c>
      <c r="AU115" s="245" t="s">
        <v>81</v>
      </c>
      <c r="AV115" s="14" t="s">
        <v>81</v>
      </c>
      <c r="AW115" s="14" t="s">
        <v>32</v>
      </c>
      <c r="AX115" s="14" t="s">
        <v>79</v>
      </c>
      <c r="AY115" s="245" t="s">
        <v>118</v>
      </c>
    </row>
    <row r="116" s="12" customFormat="1" ht="22.8" customHeight="1">
      <c r="A116" s="12"/>
      <c r="B116" s="191"/>
      <c r="C116" s="192"/>
      <c r="D116" s="193" t="s">
        <v>70</v>
      </c>
      <c r="E116" s="205" t="s">
        <v>923</v>
      </c>
      <c r="F116" s="205" t="s">
        <v>924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SUM(P117:P128)</f>
        <v>0</v>
      </c>
      <c r="Q116" s="199"/>
      <c r="R116" s="200">
        <f>SUM(R117:R128)</f>
        <v>0</v>
      </c>
      <c r="S116" s="199"/>
      <c r="T116" s="201">
        <f>SUM(T117:T128)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156</v>
      </c>
      <c r="AT116" s="203" t="s">
        <v>70</v>
      </c>
      <c r="AU116" s="203" t="s">
        <v>79</v>
      </c>
      <c r="AY116" s="202" t="s">
        <v>118</v>
      </c>
      <c r="BK116" s="204">
        <f>SUM(BK117:BK128)</f>
        <v>0</v>
      </c>
    </row>
    <row r="117" s="2" customFormat="1" ht="21.75" customHeight="1">
      <c r="A117" s="41"/>
      <c r="B117" s="42"/>
      <c r="C117" s="207" t="s">
        <v>234</v>
      </c>
      <c r="D117" s="207" t="s">
        <v>120</v>
      </c>
      <c r="E117" s="208" t="s">
        <v>925</v>
      </c>
      <c r="F117" s="209" t="s">
        <v>926</v>
      </c>
      <c r="G117" s="210" t="s">
        <v>771</v>
      </c>
      <c r="H117" s="211">
        <v>1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42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766</v>
      </c>
      <c r="AT117" s="218" t="s">
        <v>120</v>
      </c>
      <c r="AU117" s="218" t="s">
        <v>81</v>
      </c>
      <c r="AY117" s="20" t="s">
        <v>118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79</v>
      </c>
      <c r="BK117" s="219">
        <f>ROUND(I117*H117,2)</f>
        <v>0</v>
      </c>
      <c r="BL117" s="20" t="s">
        <v>766</v>
      </c>
      <c r="BM117" s="218" t="s">
        <v>927</v>
      </c>
    </row>
    <row r="118" s="14" customFormat="1">
      <c r="A118" s="14"/>
      <c r="B118" s="235"/>
      <c r="C118" s="236"/>
      <c r="D118" s="220" t="s">
        <v>128</v>
      </c>
      <c r="E118" s="237" t="s">
        <v>19</v>
      </c>
      <c r="F118" s="238" t="s">
        <v>79</v>
      </c>
      <c r="G118" s="236"/>
      <c r="H118" s="239">
        <v>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128</v>
      </c>
      <c r="AU118" s="245" t="s">
        <v>81</v>
      </c>
      <c r="AV118" s="14" t="s">
        <v>81</v>
      </c>
      <c r="AW118" s="14" t="s">
        <v>32</v>
      </c>
      <c r="AX118" s="14" t="s">
        <v>79</v>
      </c>
      <c r="AY118" s="245" t="s">
        <v>118</v>
      </c>
    </row>
    <row r="119" s="2" customFormat="1" ht="16.5" customHeight="1">
      <c r="A119" s="41"/>
      <c r="B119" s="42"/>
      <c r="C119" s="207" t="s">
        <v>8</v>
      </c>
      <c r="D119" s="207" t="s">
        <v>120</v>
      </c>
      <c r="E119" s="208" t="s">
        <v>928</v>
      </c>
      <c r="F119" s="209" t="s">
        <v>929</v>
      </c>
      <c r="G119" s="210" t="s">
        <v>771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42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766</v>
      </c>
      <c r="AT119" s="218" t="s">
        <v>120</v>
      </c>
      <c r="AU119" s="218" t="s">
        <v>81</v>
      </c>
      <c r="AY119" s="20" t="s">
        <v>118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79</v>
      </c>
      <c r="BK119" s="219">
        <f>ROUND(I119*H119,2)</f>
        <v>0</v>
      </c>
      <c r="BL119" s="20" t="s">
        <v>766</v>
      </c>
      <c r="BM119" s="218" t="s">
        <v>930</v>
      </c>
    </row>
    <row r="120" s="14" customFormat="1">
      <c r="A120" s="14"/>
      <c r="B120" s="235"/>
      <c r="C120" s="236"/>
      <c r="D120" s="220" t="s">
        <v>128</v>
      </c>
      <c r="E120" s="237" t="s">
        <v>19</v>
      </c>
      <c r="F120" s="238" t="s">
        <v>79</v>
      </c>
      <c r="G120" s="236"/>
      <c r="H120" s="239">
        <v>1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128</v>
      </c>
      <c r="AU120" s="245" t="s">
        <v>81</v>
      </c>
      <c r="AV120" s="14" t="s">
        <v>81</v>
      </c>
      <c r="AW120" s="14" t="s">
        <v>32</v>
      </c>
      <c r="AX120" s="14" t="s">
        <v>79</v>
      </c>
      <c r="AY120" s="245" t="s">
        <v>118</v>
      </c>
    </row>
    <row r="121" s="2" customFormat="1" ht="24.15" customHeight="1">
      <c r="A121" s="41"/>
      <c r="B121" s="42"/>
      <c r="C121" s="207" t="s">
        <v>251</v>
      </c>
      <c r="D121" s="207" t="s">
        <v>120</v>
      </c>
      <c r="E121" s="208" t="s">
        <v>931</v>
      </c>
      <c r="F121" s="209" t="s">
        <v>932</v>
      </c>
      <c r="G121" s="210" t="s">
        <v>771</v>
      </c>
      <c r="H121" s="211">
        <v>1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42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766</v>
      </c>
      <c r="AT121" s="218" t="s">
        <v>120</v>
      </c>
      <c r="AU121" s="218" t="s">
        <v>81</v>
      </c>
      <c r="AY121" s="20" t="s">
        <v>118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79</v>
      </c>
      <c r="BK121" s="219">
        <f>ROUND(I121*H121,2)</f>
        <v>0</v>
      </c>
      <c r="BL121" s="20" t="s">
        <v>766</v>
      </c>
      <c r="BM121" s="218" t="s">
        <v>933</v>
      </c>
    </row>
    <row r="122" s="14" customFormat="1">
      <c r="A122" s="14"/>
      <c r="B122" s="235"/>
      <c r="C122" s="236"/>
      <c r="D122" s="220" t="s">
        <v>128</v>
      </c>
      <c r="E122" s="237" t="s">
        <v>19</v>
      </c>
      <c r="F122" s="238" t="s">
        <v>79</v>
      </c>
      <c r="G122" s="236"/>
      <c r="H122" s="239">
        <v>1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128</v>
      </c>
      <c r="AU122" s="245" t="s">
        <v>81</v>
      </c>
      <c r="AV122" s="14" t="s">
        <v>81</v>
      </c>
      <c r="AW122" s="14" t="s">
        <v>32</v>
      </c>
      <c r="AX122" s="14" t="s">
        <v>79</v>
      </c>
      <c r="AY122" s="245" t="s">
        <v>118</v>
      </c>
    </row>
    <row r="123" s="2" customFormat="1" ht="24.15" customHeight="1">
      <c r="A123" s="41"/>
      <c r="B123" s="42"/>
      <c r="C123" s="207" t="s">
        <v>256</v>
      </c>
      <c r="D123" s="207" t="s">
        <v>120</v>
      </c>
      <c r="E123" s="208" t="s">
        <v>934</v>
      </c>
      <c r="F123" s="209" t="s">
        <v>935</v>
      </c>
      <c r="G123" s="210" t="s">
        <v>771</v>
      </c>
      <c r="H123" s="211">
        <v>1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42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766</v>
      </c>
      <c r="AT123" s="218" t="s">
        <v>120</v>
      </c>
      <c r="AU123" s="218" t="s">
        <v>81</v>
      </c>
      <c r="AY123" s="20" t="s">
        <v>118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79</v>
      </c>
      <c r="BK123" s="219">
        <f>ROUND(I123*H123,2)</f>
        <v>0</v>
      </c>
      <c r="BL123" s="20" t="s">
        <v>766</v>
      </c>
      <c r="BM123" s="218" t="s">
        <v>936</v>
      </c>
    </row>
    <row r="124" s="14" customFormat="1">
      <c r="A124" s="14"/>
      <c r="B124" s="235"/>
      <c r="C124" s="236"/>
      <c r="D124" s="220" t="s">
        <v>128</v>
      </c>
      <c r="E124" s="237" t="s">
        <v>19</v>
      </c>
      <c r="F124" s="238" t="s">
        <v>79</v>
      </c>
      <c r="G124" s="236"/>
      <c r="H124" s="239">
        <v>1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128</v>
      </c>
      <c r="AU124" s="245" t="s">
        <v>81</v>
      </c>
      <c r="AV124" s="14" t="s">
        <v>81</v>
      </c>
      <c r="AW124" s="14" t="s">
        <v>32</v>
      </c>
      <c r="AX124" s="14" t="s">
        <v>79</v>
      </c>
      <c r="AY124" s="245" t="s">
        <v>118</v>
      </c>
    </row>
    <row r="125" s="2" customFormat="1" ht="24.15" customHeight="1">
      <c r="A125" s="41"/>
      <c r="B125" s="42"/>
      <c r="C125" s="207" t="s">
        <v>262</v>
      </c>
      <c r="D125" s="207" t="s">
        <v>120</v>
      </c>
      <c r="E125" s="208" t="s">
        <v>937</v>
      </c>
      <c r="F125" s="209" t="s">
        <v>938</v>
      </c>
      <c r="G125" s="210" t="s">
        <v>771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42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766</v>
      </c>
      <c r="AT125" s="218" t="s">
        <v>120</v>
      </c>
      <c r="AU125" s="218" t="s">
        <v>81</v>
      </c>
      <c r="AY125" s="20" t="s">
        <v>118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79</v>
      </c>
      <c r="BK125" s="219">
        <f>ROUND(I125*H125,2)</f>
        <v>0</v>
      </c>
      <c r="BL125" s="20" t="s">
        <v>766</v>
      </c>
      <c r="BM125" s="218" t="s">
        <v>939</v>
      </c>
    </row>
    <row r="126" s="14" customFormat="1">
      <c r="A126" s="14"/>
      <c r="B126" s="235"/>
      <c r="C126" s="236"/>
      <c r="D126" s="220" t="s">
        <v>128</v>
      </c>
      <c r="E126" s="237" t="s">
        <v>19</v>
      </c>
      <c r="F126" s="238" t="s">
        <v>79</v>
      </c>
      <c r="G126" s="236"/>
      <c r="H126" s="239">
        <v>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128</v>
      </c>
      <c r="AU126" s="245" t="s">
        <v>81</v>
      </c>
      <c r="AV126" s="14" t="s">
        <v>81</v>
      </c>
      <c r="AW126" s="14" t="s">
        <v>32</v>
      </c>
      <c r="AX126" s="14" t="s">
        <v>79</v>
      </c>
      <c r="AY126" s="245" t="s">
        <v>118</v>
      </c>
    </row>
    <row r="127" s="2" customFormat="1" ht="16.5" customHeight="1">
      <c r="A127" s="41"/>
      <c r="B127" s="42"/>
      <c r="C127" s="207" t="s">
        <v>269</v>
      </c>
      <c r="D127" s="207" t="s">
        <v>120</v>
      </c>
      <c r="E127" s="208" t="s">
        <v>940</v>
      </c>
      <c r="F127" s="209" t="s">
        <v>941</v>
      </c>
      <c r="G127" s="210" t="s">
        <v>771</v>
      </c>
      <c r="H127" s="211">
        <v>1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42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766</v>
      </c>
      <c r="AT127" s="218" t="s">
        <v>120</v>
      </c>
      <c r="AU127" s="218" t="s">
        <v>81</v>
      </c>
      <c r="AY127" s="20" t="s">
        <v>118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79</v>
      </c>
      <c r="BK127" s="219">
        <f>ROUND(I127*H127,2)</f>
        <v>0</v>
      </c>
      <c r="BL127" s="20" t="s">
        <v>766</v>
      </c>
      <c r="BM127" s="218" t="s">
        <v>942</v>
      </c>
    </row>
    <row r="128" s="14" customFormat="1">
      <c r="A128" s="14"/>
      <c r="B128" s="235"/>
      <c r="C128" s="236"/>
      <c r="D128" s="220" t="s">
        <v>128</v>
      </c>
      <c r="E128" s="237" t="s">
        <v>19</v>
      </c>
      <c r="F128" s="238" t="s">
        <v>79</v>
      </c>
      <c r="G128" s="236"/>
      <c r="H128" s="239">
        <v>1</v>
      </c>
      <c r="I128" s="240"/>
      <c r="J128" s="236"/>
      <c r="K128" s="236"/>
      <c r="L128" s="241"/>
      <c r="M128" s="284"/>
      <c r="N128" s="285"/>
      <c r="O128" s="285"/>
      <c r="P128" s="285"/>
      <c r="Q128" s="285"/>
      <c r="R128" s="285"/>
      <c r="S128" s="285"/>
      <c r="T128" s="28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128</v>
      </c>
      <c r="AU128" s="245" t="s">
        <v>81</v>
      </c>
      <c r="AV128" s="14" t="s">
        <v>81</v>
      </c>
      <c r="AW128" s="14" t="s">
        <v>32</v>
      </c>
      <c r="AX128" s="14" t="s">
        <v>79</v>
      </c>
      <c r="AY128" s="245" t="s">
        <v>118</v>
      </c>
    </row>
    <row r="129" s="2" customFormat="1" ht="6.96" customHeight="1">
      <c r="A129" s="41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7"/>
      <c r="M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</sheetData>
  <sheetProtection sheet="1" autoFilter="0" formatColumns="0" formatRows="0" objects="1" scenarios="1" spinCount="100000" saltValue="do+pbKp6Tv6qplSWCHuvHlCPkWG8M7yTxsXDPbEtDLCHDWn89bhOmagVzDxTlD3eXfyStJ3xGFlIm6CCRgItKQ==" hashValue="91Nbk4MGUbEpYH48yyRSBKwQe8IS3KpNto1E+veJFpQ+ErSyFDRCSjv1AKTlErZBBuLJw0CQpgh13GY3ZViMHQ==" algorithmName="SHA-512" password="CC35"/>
  <autoFilter ref="C83:K12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943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944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945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946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947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948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949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950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951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952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953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78</v>
      </c>
      <c r="F18" s="298" t="s">
        <v>954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955</v>
      </c>
      <c r="F19" s="298" t="s">
        <v>956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957</v>
      </c>
      <c r="F20" s="298" t="s">
        <v>958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959</v>
      </c>
      <c r="F21" s="298" t="s">
        <v>960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961</v>
      </c>
      <c r="F22" s="298" t="s">
        <v>962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963</v>
      </c>
      <c r="F23" s="298" t="s">
        <v>964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965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966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967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968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969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970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971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972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973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104</v>
      </c>
      <c r="F36" s="298"/>
      <c r="G36" s="298" t="s">
        <v>974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975</v>
      </c>
      <c r="F37" s="298"/>
      <c r="G37" s="298" t="s">
        <v>976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52</v>
      </c>
      <c r="F38" s="298"/>
      <c r="G38" s="298" t="s">
        <v>977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53</v>
      </c>
      <c r="F39" s="298"/>
      <c r="G39" s="298" t="s">
        <v>978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105</v>
      </c>
      <c r="F40" s="298"/>
      <c r="G40" s="298" t="s">
        <v>979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106</v>
      </c>
      <c r="F41" s="298"/>
      <c r="G41" s="298" t="s">
        <v>980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981</v>
      </c>
      <c r="F42" s="298"/>
      <c r="G42" s="298" t="s">
        <v>982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983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984</v>
      </c>
      <c r="F44" s="298"/>
      <c r="G44" s="298" t="s">
        <v>985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108</v>
      </c>
      <c r="F45" s="298"/>
      <c r="G45" s="298" t="s">
        <v>986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987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988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989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990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991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992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993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994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995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996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997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998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999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1000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1001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1002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1003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1004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1005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1006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1007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1008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1009</v>
      </c>
      <c r="D76" s="316"/>
      <c r="E76" s="316"/>
      <c r="F76" s="316" t="s">
        <v>1010</v>
      </c>
      <c r="G76" s="317"/>
      <c r="H76" s="316" t="s">
        <v>53</v>
      </c>
      <c r="I76" s="316" t="s">
        <v>56</v>
      </c>
      <c r="J76" s="316" t="s">
        <v>1011</v>
      </c>
      <c r="K76" s="315"/>
    </row>
    <row r="77" s="1" customFormat="1" ht="17.25" customHeight="1">
      <c r="B77" s="313"/>
      <c r="C77" s="318" t="s">
        <v>1012</v>
      </c>
      <c r="D77" s="318"/>
      <c r="E77" s="318"/>
      <c r="F77" s="319" t="s">
        <v>1013</v>
      </c>
      <c r="G77" s="320"/>
      <c r="H77" s="318"/>
      <c r="I77" s="318"/>
      <c r="J77" s="318" t="s">
        <v>1014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52</v>
      </c>
      <c r="D79" s="323"/>
      <c r="E79" s="323"/>
      <c r="F79" s="324" t="s">
        <v>1015</v>
      </c>
      <c r="G79" s="325"/>
      <c r="H79" s="301" t="s">
        <v>1016</v>
      </c>
      <c r="I79" s="301" t="s">
        <v>1017</v>
      </c>
      <c r="J79" s="301">
        <v>20</v>
      </c>
      <c r="K79" s="315"/>
    </row>
    <row r="80" s="1" customFormat="1" ht="15" customHeight="1">
      <c r="B80" s="313"/>
      <c r="C80" s="301" t="s">
        <v>1018</v>
      </c>
      <c r="D80" s="301"/>
      <c r="E80" s="301"/>
      <c r="F80" s="324" t="s">
        <v>1015</v>
      </c>
      <c r="G80" s="325"/>
      <c r="H80" s="301" t="s">
        <v>1019</v>
      </c>
      <c r="I80" s="301" t="s">
        <v>1017</v>
      </c>
      <c r="J80" s="301">
        <v>120</v>
      </c>
      <c r="K80" s="315"/>
    </row>
    <row r="81" s="1" customFormat="1" ht="15" customHeight="1">
      <c r="B81" s="326"/>
      <c r="C81" s="301" t="s">
        <v>1020</v>
      </c>
      <c r="D81" s="301"/>
      <c r="E81" s="301"/>
      <c r="F81" s="324" t="s">
        <v>1021</v>
      </c>
      <c r="G81" s="325"/>
      <c r="H81" s="301" t="s">
        <v>1022</v>
      </c>
      <c r="I81" s="301" t="s">
        <v>1017</v>
      </c>
      <c r="J81" s="301">
        <v>50</v>
      </c>
      <c r="K81" s="315"/>
    </row>
    <row r="82" s="1" customFormat="1" ht="15" customHeight="1">
      <c r="B82" s="326"/>
      <c r="C82" s="301" t="s">
        <v>1023</v>
      </c>
      <c r="D82" s="301"/>
      <c r="E82" s="301"/>
      <c r="F82" s="324" t="s">
        <v>1015</v>
      </c>
      <c r="G82" s="325"/>
      <c r="H82" s="301" t="s">
        <v>1024</v>
      </c>
      <c r="I82" s="301" t="s">
        <v>1025</v>
      </c>
      <c r="J82" s="301"/>
      <c r="K82" s="315"/>
    </row>
    <row r="83" s="1" customFormat="1" ht="15" customHeight="1">
      <c r="B83" s="326"/>
      <c r="C83" s="327" t="s">
        <v>1026</v>
      </c>
      <c r="D83" s="327"/>
      <c r="E83" s="327"/>
      <c r="F83" s="328" t="s">
        <v>1021</v>
      </c>
      <c r="G83" s="327"/>
      <c r="H83" s="327" t="s">
        <v>1027</v>
      </c>
      <c r="I83" s="327" t="s">
        <v>1017</v>
      </c>
      <c r="J83" s="327">
        <v>15</v>
      </c>
      <c r="K83" s="315"/>
    </row>
    <row r="84" s="1" customFormat="1" ht="15" customHeight="1">
      <c r="B84" s="326"/>
      <c r="C84" s="327" t="s">
        <v>1028</v>
      </c>
      <c r="D84" s="327"/>
      <c r="E84" s="327"/>
      <c r="F84" s="328" t="s">
        <v>1021</v>
      </c>
      <c r="G84" s="327"/>
      <c r="H84" s="327" t="s">
        <v>1029</v>
      </c>
      <c r="I84" s="327" t="s">
        <v>1017</v>
      </c>
      <c r="J84" s="327">
        <v>15</v>
      </c>
      <c r="K84" s="315"/>
    </row>
    <row r="85" s="1" customFormat="1" ht="15" customHeight="1">
      <c r="B85" s="326"/>
      <c r="C85" s="327" t="s">
        <v>1030</v>
      </c>
      <c r="D85" s="327"/>
      <c r="E85" s="327"/>
      <c r="F85" s="328" t="s">
        <v>1021</v>
      </c>
      <c r="G85" s="327"/>
      <c r="H85" s="327" t="s">
        <v>1031</v>
      </c>
      <c r="I85" s="327" t="s">
        <v>1017</v>
      </c>
      <c r="J85" s="327">
        <v>20</v>
      </c>
      <c r="K85" s="315"/>
    </row>
    <row r="86" s="1" customFormat="1" ht="15" customHeight="1">
      <c r="B86" s="326"/>
      <c r="C86" s="327" t="s">
        <v>1032</v>
      </c>
      <c r="D86" s="327"/>
      <c r="E86" s="327"/>
      <c r="F86" s="328" t="s">
        <v>1021</v>
      </c>
      <c r="G86" s="327"/>
      <c r="H86" s="327" t="s">
        <v>1033</v>
      </c>
      <c r="I86" s="327" t="s">
        <v>1017</v>
      </c>
      <c r="J86" s="327">
        <v>20</v>
      </c>
      <c r="K86" s="315"/>
    </row>
    <row r="87" s="1" customFormat="1" ht="15" customHeight="1">
      <c r="B87" s="326"/>
      <c r="C87" s="301" t="s">
        <v>1034</v>
      </c>
      <c r="D87" s="301"/>
      <c r="E87" s="301"/>
      <c r="F87" s="324" t="s">
        <v>1021</v>
      </c>
      <c r="G87" s="325"/>
      <c r="H87" s="301" t="s">
        <v>1035</v>
      </c>
      <c r="I87" s="301" t="s">
        <v>1017</v>
      </c>
      <c r="J87" s="301">
        <v>50</v>
      </c>
      <c r="K87" s="315"/>
    </row>
    <row r="88" s="1" customFormat="1" ht="15" customHeight="1">
      <c r="B88" s="326"/>
      <c r="C88" s="301" t="s">
        <v>1036</v>
      </c>
      <c r="D88" s="301"/>
      <c r="E88" s="301"/>
      <c r="F88" s="324" t="s">
        <v>1021</v>
      </c>
      <c r="G88" s="325"/>
      <c r="H88" s="301" t="s">
        <v>1037</v>
      </c>
      <c r="I88" s="301" t="s">
        <v>1017</v>
      </c>
      <c r="J88" s="301">
        <v>20</v>
      </c>
      <c r="K88" s="315"/>
    </row>
    <row r="89" s="1" customFormat="1" ht="15" customHeight="1">
      <c r="B89" s="326"/>
      <c r="C89" s="301" t="s">
        <v>1038</v>
      </c>
      <c r="D89" s="301"/>
      <c r="E89" s="301"/>
      <c r="F89" s="324" t="s">
        <v>1021</v>
      </c>
      <c r="G89" s="325"/>
      <c r="H89" s="301" t="s">
        <v>1039</v>
      </c>
      <c r="I89" s="301" t="s">
        <v>1017</v>
      </c>
      <c r="J89" s="301">
        <v>20</v>
      </c>
      <c r="K89" s="315"/>
    </row>
    <row r="90" s="1" customFormat="1" ht="15" customHeight="1">
      <c r="B90" s="326"/>
      <c r="C90" s="301" t="s">
        <v>1040</v>
      </c>
      <c r="D90" s="301"/>
      <c r="E90" s="301"/>
      <c r="F90" s="324" t="s">
        <v>1021</v>
      </c>
      <c r="G90" s="325"/>
      <c r="H90" s="301" t="s">
        <v>1041</v>
      </c>
      <c r="I90" s="301" t="s">
        <v>1017</v>
      </c>
      <c r="J90" s="301">
        <v>50</v>
      </c>
      <c r="K90" s="315"/>
    </row>
    <row r="91" s="1" customFormat="1" ht="15" customHeight="1">
      <c r="B91" s="326"/>
      <c r="C91" s="301" t="s">
        <v>1042</v>
      </c>
      <c r="D91" s="301"/>
      <c r="E91" s="301"/>
      <c r="F91" s="324" t="s">
        <v>1021</v>
      </c>
      <c r="G91" s="325"/>
      <c r="H91" s="301" t="s">
        <v>1042</v>
      </c>
      <c r="I91" s="301" t="s">
        <v>1017</v>
      </c>
      <c r="J91" s="301">
        <v>50</v>
      </c>
      <c r="K91" s="315"/>
    </row>
    <row r="92" s="1" customFormat="1" ht="15" customHeight="1">
      <c r="B92" s="326"/>
      <c r="C92" s="301" t="s">
        <v>1043</v>
      </c>
      <c r="D92" s="301"/>
      <c r="E92" s="301"/>
      <c r="F92" s="324" t="s">
        <v>1021</v>
      </c>
      <c r="G92" s="325"/>
      <c r="H92" s="301" t="s">
        <v>1044</v>
      </c>
      <c r="I92" s="301" t="s">
        <v>1017</v>
      </c>
      <c r="J92" s="301">
        <v>255</v>
      </c>
      <c r="K92" s="315"/>
    </row>
    <row r="93" s="1" customFormat="1" ht="15" customHeight="1">
      <c r="B93" s="326"/>
      <c r="C93" s="301" t="s">
        <v>1045</v>
      </c>
      <c r="D93" s="301"/>
      <c r="E93" s="301"/>
      <c r="F93" s="324" t="s">
        <v>1015</v>
      </c>
      <c r="G93" s="325"/>
      <c r="H93" s="301" t="s">
        <v>1046</v>
      </c>
      <c r="I93" s="301" t="s">
        <v>1047</v>
      </c>
      <c r="J93" s="301"/>
      <c r="K93" s="315"/>
    </row>
    <row r="94" s="1" customFormat="1" ht="15" customHeight="1">
      <c r="B94" s="326"/>
      <c r="C94" s="301" t="s">
        <v>1048</v>
      </c>
      <c r="D94" s="301"/>
      <c r="E94" s="301"/>
      <c r="F94" s="324" t="s">
        <v>1015</v>
      </c>
      <c r="G94" s="325"/>
      <c r="H94" s="301" t="s">
        <v>1049</v>
      </c>
      <c r="I94" s="301" t="s">
        <v>1050</v>
      </c>
      <c r="J94" s="301"/>
      <c r="K94" s="315"/>
    </row>
    <row r="95" s="1" customFormat="1" ht="15" customHeight="1">
      <c r="B95" s="326"/>
      <c r="C95" s="301" t="s">
        <v>1051</v>
      </c>
      <c r="D95" s="301"/>
      <c r="E95" s="301"/>
      <c r="F95" s="324" t="s">
        <v>1015</v>
      </c>
      <c r="G95" s="325"/>
      <c r="H95" s="301" t="s">
        <v>1051</v>
      </c>
      <c r="I95" s="301" t="s">
        <v>1050</v>
      </c>
      <c r="J95" s="301"/>
      <c r="K95" s="315"/>
    </row>
    <row r="96" s="1" customFormat="1" ht="15" customHeight="1">
      <c r="B96" s="326"/>
      <c r="C96" s="301" t="s">
        <v>37</v>
      </c>
      <c r="D96" s="301"/>
      <c r="E96" s="301"/>
      <c r="F96" s="324" t="s">
        <v>1015</v>
      </c>
      <c r="G96" s="325"/>
      <c r="H96" s="301" t="s">
        <v>1052</v>
      </c>
      <c r="I96" s="301" t="s">
        <v>1050</v>
      </c>
      <c r="J96" s="301"/>
      <c r="K96" s="315"/>
    </row>
    <row r="97" s="1" customFormat="1" ht="15" customHeight="1">
      <c r="B97" s="326"/>
      <c r="C97" s="301" t="s">
        <v>47</v>
      </c>
      <c r="D97" s="301"/>
      <c r="E97" s="301"/>
      <c r="F97" s="324" t="s">
        <v>1015</v>
      </c>
      <c r="G97" s="325"/>
      <c r="H97" s="301" t="s">
        <v>1053</v>
      </c>
      <c r="I97" s="301" t="s">
        <v>1050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1054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1009</v>
      </c>
      <c r="D103" s="316"/>
      <c r="E103" s="316"/>
      <c r="F103" s="316" t="s">
        <v>1010</v>
      </c>
      <c r="G103" s="317"/>
      <c r="H103" s="316" t="s">
        <v>53</v>
      </c>
      <c r="I103" s="316" t="s">
        <v>56</v>
      </c>
      <c r="J103" s="316" t="s">
        <v>1011</v>
      </c>
      <c r="K103" s="315"/>
    </row>
    <row r="104" s="1" customFormat="1" ht="17.25" customHeight="1">
      <c r="B104" s="313"/>
      <c r="C104" s="318" t="s">
        <v>1012</v>
      </c>
      <c r="D104" s="318"/>
      <c r="E104" s="318"/>
      <c r="F104" s="319" t="s">
        <v>1013</v>
      </c>
      <c r="G104" s="320"/>
      <c r="H104" s="318"/>
      <c r="I104" s="318"/>
      <c r="J104" s="318" t="s">
        <v>1014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52</v>
      </c>
      <c r="D106" s="323"/>
      <c r="E106" s="323"/>
      <c r="F106" s="324" t="s">
        <v>1015</v>
      </c>
      <c r="G106" s="301"/>
      <c r="H106" s="301" t="s">
        <v>1055</v>
      </c>
      <c r="I106" s="301" t="s">
        <v>1017</v>
      </c>
      <c r="J106" s="301">
        <v>20</v>
      </c>
      <c r="K106" s="315"/>
    </row>
    <row r="107" s="1" customFormat="1" ht="15" customHeight="1">
      <c r="B107" s="313"/>
      <c r="C107" s="301" t="s">
        <v>1018</v>
      </c>
      <c r="D107" s="301"/>
      <c r="E107" s="301"/>
      <c r="F107" s="324" t="s">
        <v>1015</v>
      </c>
      <c r="G107" s="301"/>
      <c r="H107" s="301" t="s">
        <v>1055</v>
      </c>
      <c r="I107" s="301" t="s">
        <v>1017</v>
      </c>
      <c r="J107" s="301">
        <v>120</v>
      </c>
      <c r="K107" s="315"/>
    </row>
    <row r="108" s="1" customFormat="1" ht="15" customHeight="1">
      <c r="B108" s="326"/>
      <c r="C108" s="301" t="s">
        <v>1020</v>
      </c>
      <c r="D108" s="301"/>
      <c r="E108" s="301"/>
      <c r="F108" s="324" t="s">
        <v>1021</v>
      </c>
      <c r="G108" s="301"/>
      <c r="H108" s="301" t="s">
        <v>1055</v>
      </c>
      <c r="I108" s="301" t="s">
        <v>1017</v>
      </c>
      <c r="J108" s="301">
        <v>50</v>
      </c>
      <c r="K108" s="315"/>
    </row>
    <row r="109" s="1" customFormat="1" ht="15" customHeight="1">
      <c r="B109" s="326"/>
      <c r="C109" s="301" t="s">
        <v>1023</v>
      </c>
      <c r="D109" s="301"/>
      <c r="E109" s="301"/>
      <c r="F109" s="324" t="s">
        <v>1015</v>
      </c>
      <c r="G109" s="301"/>
      <c r="H109" s="301" t="s">
        <v>1055</v>
      </c>
      <c r="I109" s="301" t="s">
        <v>1025</v>
      </c>
      <c r="J109" s="301"/>
      <c r="K109" s="315"/>
    </row>
    <row r="110" s="1" customFormat="1" ht="15" customHeight="1">
      <c r="B110" s="326"/>
      <c r="C110" s="301" t="s">
        <v>1034</v>
      </c>
      <c r="D110" s="301"/>
      <c r="E110" s="301"/>
      <c r="F110" s="324" t="s">
        <v>1021</v>
      </c>
      <c r="G110" s="301"/>
      <c r="H110" s="301" t="s">
        <v>1055</v>
      </c>
      <c r="I110" s="301" t="s">
        <v>1017</v>
      </c>
      <c r="J110" s="301">
        <v>50</v>
      </c>
      <c r="K110" s="315"/>
    </row>
    <row r="111" s="1" customFormat="1" ht="15" customHeight="1">
      <c r="B111" s="326"/>
      <c r="C111" s="301" t="s">
        <v>1042</v>
      </c>
      <c r="D111" s="301"/>
      <c r="E111" s="301"/>
      <c r="F111" s="324" t="s">
        <v>1021</v>
      </c>
      <c r="G111" s="301"/>
      <c r="H111" s="301" t="s">
        <v>1055</v>
      </c>
      <c r="I111" s="301" t="s">
        <v>1017</v>
      </c>
      <c r="J111" s="301">
        <v>50</v>
      </c>
      <c r="K111" s="315"/>
    </row>
    <row r="112" s="1" customFormat="1" ht="15" customHeight="1">
      <c r="B112" s="326"/>
      <c r="C112" s="301" t="s">
        <v>1040</v>
      </c>
      <c r="D112" s="301"/>
      <c r="E112" s="301"/>
      <c r="F112" s="324" t="s">
        <v>1021</v>
      </c>
      <c r="G112" s="301"/>
      <c r="H112" s="301" t="s">
        <v>1055</v>
      </c>
      <c r="I112" s="301" t="s">
        <v>1017</v>
      </c>
      <c r="J112" s="301">
        <v>50</v>
      </c>
      <c r="K112" s="315"/>
    </row>
    <row r="113" s="1" customFormat="1" ht="15" customHeight="1">
      <c r="B113" s="326"/>
      <c r="C113" s="301" t="s">
        <v>52</v>
      </c>
      <c r="D113" s="301"/>
      <c r="E113" s="301"/>
      <c r="F113" s="324" t="s">
        <v>1015</v>
      </c>
      <c r="G113" s="301"/>
      <c r="H113" s="301" t="s">
        <v>1056</v>
      </c>
      <c r="I113" s="301" t="s">
        <v>1017</v>
      </c>
      <c r="J113" s="301">
        <v>20</v>
      </c>
      <c r="K113" s="315"/>
    </row>
    <row r="114" s="1" customFormat="1" ht="15" customHeight="1">
      <c r="B114" s="326"/>
      <c r="C114" s="301" t="s">
        <v>1057</v>
      </c>
      <c r="D114" s="301"/>
      <c r="E114" s="301"/>
      <c r="F114" s="324" t="s">
        <v>1015</v>
      </c>
      <c r="G114" s="301"/>
      <c r="H114" s="301" t="s">
        <v>1058</v>
      </c>
      <c r="I114" s="301" t="s">
        <v>1017</v>
      </c>
      <c r="J114" s="301">
        <v>120</v>
      </c>
      <c r="K114" s="315"/>
    </row>
    <row r="115" s="1" customFormat="1" ht="15" customHeight="1">
      <c r="B115" s="326"/>
      <c r="C115" s="301" t="s">
        <v>37</v>
      </c>
      <c r="D115" s="301"/>
      <c r="E115" s="301"/>
      <c r="F115" s="324" t="s">
        <v>1015</v>
      </c>
      <c r="G115" s="301"/>
      <c r="H115" s="301" t="s">
        <v>1059</v>
      </c>
      <c r="I115" s="301" t="s">
        <v>1050</v>
      </c>
      <c r="J115" s="301"/>
      <c r="K115" s="315"/>
    </row>
    <row r="116" s="1" customFormat="1" ht="15" customHeight="1">
      <c r="B116" s="326"/>
      <c r="C116" s="301" t="s">
        <v>47</v>
      </c>
      <c r="D116" s="301"/>
      <c r="E116" s="301"/>
      <c r="F116" s="324" t="s">
        <v>1015</v>
      </c>
      <c r="G116" s="301"/>
      <c r="H116" s="301" t="s">
        <v>1060</v>
      </c>
      <c r="I116" s="301" t="s">
        <v>1050</v>
      </c>
      <c r="J116" s="301"/>
      <c r="K116" s="315"/>
    </row>
    <row r="117" s="1" customFormat="1" ht="15" customHeight="1">
      <c r="B117" s="326"/>
      <c r="C117" s="301" t="s">
        <v>56</v>
      </c>
      <c r="D117" s="301"/>
      <c r="E117" s="301"/>
      <c r="F117" s="324" t="s">
        <v>1015</v>
      </c>
      <c r="G117" s="301"/>
      <c r="H117" s="301" t="s">
        <v>1061</v>
      </c>
      <c r="I117" s="301" t="s">
        <v>1062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1063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1009</v>
      </c>
      <c r="D123" s="316"/>
      <c r="E123" s="316"/>
      <c r="F123" s="316" t="s">
        <v>1010</v>
      </c>
      <c r="G123" s="317"/>
      <c r="H123" s="316" t="s">
        <v>53</v>
      </c>
      <c r="I123" s="316" t="s">
        <v>56</v>
      </c>
      <c r="J123" s="316" t="s">
        <v>1011</v>
      </c>
      <c r="K123" s="345"/>
    </row>
    <row r="124" s="1" customFormat="1" ht="17.25" customHeight="1">
      <c r="B124" s="344"/>
      <c r="C124" s="318" t="s">
        <v>1012</v>
      </c>
      <c r="D124" s="318"/>
      <c r="E124" s="318"/>
      <c r="F124" s="319" t="s">
        <v>1013</v>
      </c>
      <c r="G124" s="320"/>
      <c r="H124" s="318"/>
      <c r="I124" s="318"/>
      <c r="J124" s="318" t="s">
        <v>1014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1018</v>
      </c>
      <c r="D126" s="323"/>
      <c r="E126" s="323"/>
      <c r="F126" s="324" t="s">
        <v>1015</v>
      </c>
      <c r="G126" s="301"/>
      <c r="H126" s="301" t="s">
        <v>1055</v>
      </c>
      <c r="I126" s="301" t="s">
        <v>1017</v>
      </c>
      <c r="J126" s="301">
        <v>120</v>
      </c>
      <c r="K126" s="349"/>
    </row>
    <row r="127" s="1" customFormat="1" ht="15" customHeight="1">
      <c r="B127" s="346"/>
      <c r="C127" s="301" t="s">
        <v>1064</v>
      </c>
      <c r="D127" s="301"/>
      <c r="E127" s="301"/>
      <c r="F127" s="324" t="s">
        <v>1015</v>
      </c>
      <c r="G127" s="301"/>
      <c r="H127" s="301" t="s">
        <v>1065</v>
      </c>
      <c r="I127" s="301" t="s">
        <v>1017</v>
      </c>
      <c r="J127" s="301" t="s">
        <v>1066</v>
      </c>
      <c r="K127" s="349"/>
    </row>
    <row r="128" s="1" customFormat="1" ht="15" customHeight="1">
      <c r="B128" s="346"/>
      <c r="C128" s="301" t="s">
        <v>963</v>
      </c>
      <c r="D128" s="301"/>
      <c r="E128" s="301"/>
      <c r="F128" s="324" t="s">
        <v>1015</v>
      </c>
      <c r="G128" s="301"/>
      <c r="H128" s="301" t="s">
        <v>1067</v>
      </c>
      <c r="I128" s="301" t="s">
        <v>1017</v>
      </c>
      <c r="J128" s="301" t="s">
        <v>1066</v>
      </c>
      <c r="K128" s="349"/>
    </row>
    <row r="129" s="1" customFormat="1" ht="15" customHeight="1">
      <c r="B129" s="346"/>
      <c r="C129" s="301" t="s">
        <v>1026</v>
      </c>
      <c r="D129" s="301"/>
      <c r="E129" s="301"/>
      <c r="F129" s="324" t="s">
        <v>1021</v>
      </c>
      <c r="G129" s="301"/>
      <c r="H129" s="301" t="s">
        <v>1027</v>
      </c>
      <c r="I129" s="301" t="s">
        <v>1017</v>
      </c>
      <c r="J129" s="301">
        <v>15</v>
      </c>
      <c r="K129" s="349"/>
    </row>
    <row r="130" s="1" customFormat="1" ht="15" customHeight="1">
      <c r="B130" s="346"/>
      <c r="C130" s="327" t="s">
        <v>1028</v>
      </c>
      <c r="D130" s="327"/>
      <c r="E130" s="327"/>
      <c r="F130" s="328" t="s">
        <v>1021</v>
      </c>
      <c r="G130" s="327"/>
      <c r="H130" s="327" t="s">
        <v>1029</v>
      </c>
      <c r="I130" s="327" t="s">
        <v>1017</v>
      </c>
      <c r="J130" s="327">
        <v>15</v>
      </c>
      <c r="K130" s="349"/>
    </row>
    <row r="131" s="1" customFormat="1" ht="15" customHeight="1">
      <c r="B131" s="346"/>
      <c r="C131" s="327" t="s">
        <v>1030</v>
      </c>
      <c r="D131" s="327"/>
      <c r="E131" s="327"/>
      <c r="F131" s="328" t="s">
        <v>1021</v>
      </c>
      <c r="G131" s="327"/>
      <c r="H131" s="327" t="s">
        <v>1031</v>
      </c>
      <c r="I131" s="327" t="s">
        <v>1017</v>
      </c>
      <c r="J131" s="327">
        <v>20</v>
      </c>
      <c r="K131" s="349"/>
    </row>
    <row r="132" s="1" customFormat="1" ht="15" customHeight="1">
      <c r="B132" s="346"/>
      <c r="C132" s="327" t="s">
        <v>1032</v>
      </c>
      <c r="D132" s="327"/>
      <c r="E132" s="327"/>
      <c r="F132" s="328" t="s">
        <v>1021</v>
      </c>
      <c r="G132" s="327"/>
      <c r="H132" s="327" t="s">
        <v>1033</v>
      </c>
      <c r="I132" s="327" t="s">
        <v>1017</v>
      </c>
      <c r="J132" s="327">
        <v>20</v>
      </c>
      <c r="K132" s="349"/>
    </row>
    <row r="133" s="1" customFormat="1" ht="15" customHeight="1">
      <c r="B133" s="346"/>
      <c r="C133" s="301" t="s">
        <v>1020</v>
      </c>
      <c r="D133" s="301"/>
      <c r="E133" s="301"/>
      <c r="F133" s="324" t="s">
        <v>1021</v>
      </c>
      <c r="G133" s="301"/>
      <c r="H133" s="301" t="s">
        <v>1055</v>
      </c>
      <c r="I133" s="301" t="s">
        <v>1017</v>
      </c>
      <c r="J133" s="301">
        <v>50</v>
      </c>
      <c r="K133" s="349"/>
    </row>
    <row r="134" s="1" customFormat="1" ht="15" customHeight="1">
      <c r="B134" s="346"/>
      <c r="C134" s="301" t="s">
        <v>1034</v>
      </c>
      <c r="D134" s="301"/>
      <c r="E134" s="301"/>
      <c r="F134" s="324" t="s">
        <v>1021</v>
      </c>
      <c r="G134" s="301"/>
      <c r="H134" s="301" t="s">
        <v>1055</v>
      </c>
      <c r="I134" s="301" t="s">
        <v>1017</v>
      </c>
      <c r="J134" s="301">
        <v>50</v>
      </c>
      <c r="K134" s="349"/>
    </row>
    <row r="135" s="1" customFormat="1" ht="15" customHeight="1">
      <c r="B135" s="346"/>
      <c r="C135" s="301" t="s">
        <v>1040</v>
      </c>
      <c r="D135" s="301"/>
      <c r="E135" s="301"/>
      <c r="F135" s="324" t="s">
        <v>1021</v>
      </c>
      <c r="G135" s="301"/>
      <c r="H135" s="301" t="s">
        <v>1055</v>
      </c>
      <c r="I135" s="301" t="s">
        <v>1017</v>
      </c>
      <c r="J135" s="301">
        <v>50</v>
      </c>
      <c r="K135" s="349"/>
    </row>
    <row r="136" s="1" customFormat="1" ht="15" customHeight="1">
      <c r="B136" s="346"/>
      <c r="C136" s="301" t="s">
        <v>1042</v>
      </c>
      <c r="D136" s="301"/>
      <c r="E136" s="301"/>
      <c r="F136" s="324" t="s">
        <v>1021</v>
      </c>
      <c r="G136" s="301"/>
      <c r="H136" s="301" t="s">
        <v>1055</v>
      </c>
      <c r="I136" s="301" t="s">
        <v>1017</v>
      </c>
      <c r="J136" s="301">
        <v>50</v>
      </c>
      <c r="K136" s="349"/>
    </row>
    <row r="137" s="1" customFormat="1" ht="15" customHeight="1">
      <c r="B137" s="346"/>
      <c r="C137" s="301" t="s">
        <v>1043</v>
      </c>
      <c r="D137" s="301"/>
      <c r="E137" s="301"/>
      <c r="F137" s="324" t="s">
        <v>1021</v>
      </c>
      <c r="G137" s="301"/>
      <c r="H137" s="301" t="s">
        <v>1068</v>
      </c>
      <c r="I137" s="301" t="s">
        <v>1017</v>
      </c>
      <c r="J137" s="301">
        <v>255</v>
      </c>
      <c r="K137" s="349"/>
    </row>
    <row r="138" s="1" customFormat="1" ht="15" customHeight="1">
      <c r="B138" s="346"/>
      <c r="C138" s="301" t="s">
        <v>1045</v>
      </c>
      <c r="D138" s="301"/>
      <c r="E138" s="301"/>
      <c r="F138" s="324" t="s">
        <v>1015</v>
      </c>
      <c r="G138" s="301"/>
      <c r="H138" s="301" t="s">
        <v>1069</v>
      </c>
      <c r="I138" s="301" t="s">
        <v>1047</v>
      </c>
      <c r="J138" s="301"/>
      <c r="K138" s="349"/>
    </row>
    <row r="139" s="1" customFormat="1" ht="15" customHeight="1">
      <c r="B139" s="346"/>
      <c r="C139" s="301" t="s">
        <v>1048</v>
      </c>
      <c r="D139" s="301"/>
      <c r="E139" s="301"/>
      <c r="F139" s="324" t="s">
        <v>1015</v>
      </c>
      <c r="G139" s="301"/>
      <c r="H139" s="301" t="s">
        <v>1070</v>
      </c>
      <c r="I139" s="301" t="s">
        <v>1050</v>
      </c>
      <c r="J139" s="301"/>
      <c r="K139" s="349"/>
    </row>
    <row r="140" s="1" customFormat="1" ht="15" customHeight="1">
      <c r="B140" s="346"/>
      <c r="C140" s="301" t="s">
        <v>1051</v>
      </c>
      <c r="D140" s="301"/>
      <c r="E140" s="301"/>
      <c r="F140" s="324" t="s">
        <v>1015</v>
      </c>
      <c r="G140" s="301"/>
      <c r="H140" s="301" t="s">
        <v>1051</v>
      </c>
      <c r="I140" s="301" t="s">
        <v>1050</v>
      </c>
      <c r="J140" s="301"/>
      <c r="K140" s="349"/>
    </row>
    <row r="141" s="1" customFormat="1" ht="15" customHeight="1">
      <c r="B141" s="346"/>
      <c r="C141" s="301" t="s">
        <v>37</v>
      </c>
      <c r="D141" s="301"/>
      <c r="E141" s="301"/>
      <c r="F141" s="324" t="s">
        <v>1015</v>
      </c>
      <c r="G141" s="301"/>
      <c r="H141" s="301" t="s">
        <v>1071</v>
      </c>
      <c r="I141" s="301" t="s">
        <v>1050</v>
      </c>
      <c r="J141" s="301"/>
      <c r="K141" s="349"/>
    </row>
    <row r="142" s="1" customFormat="1" ht="15" customHeight="1">
      <c r="B142" s="346"/>
      <c r="C142" s="301" t="s">
        <v>1072</v>
      </c>
      <c r="D142" s="301"/>
      <c r="E142" s="301"/>
      <c r="F142" s="324" t="s">
        <v>1015</v>
      </c>
      <c r="G142" s="301"/>
      <c r="H142" s="301" t="s">
        <v>1073</v>
      </c>
      <c r="I142" s="301" t="s">
        <v>1050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1074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1009</v>
      </c>
      <c r="D148" s="316"/>
      <c r="E148" s="316"/>
      <c r="F148" s="316" t="s">
        <v>1010</v>
      </c>
      <c r="G148" s="317"/>
      <c r="H148" s="316" t="s">
        <v>53</v>
      </c>
      <c r="I148" s="316" t="s">
        <v>56</v>
      </c>
      <c r="J148" s="316" t="s">
        <v>1011</v>
      </c>
      <c r="K148" s="315"/>
    </row>
    <row r="149" s="1" customFormat="1" ht="17.25" customHeight="1">
      <c r="B149" s="313"/>
      <c r="C149" s="318" t="s">
        <v>1012</v>
      </c>
      <c r="D149" s="318"/>
      <c r="E149" s="318"/>
      <c r="F149" s="319" t="s">
        <v>1013</v>
      </c>
      <c r="G149" s="320"/>
      <c r="H149" s="318"/>
      <c r="I149" s="318"/>
      <c r="J149" s="318" t="s">
        <v>1014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1018</v>
      </c>
      <c r="D151" s="301"/>
      <c r="E151" s="301"/>
      <c r="F151" s="354" t="s">
        <v>1015</v>
      </c>
      <c r="G151" s="301"/>
      <c r="H151" s="353" t="s">
        <v>1055</v>
      </c>
      <c r="I151" s="353" t="s">
        <v>1017</v>
      </c>
      <c r="J151" s="353">
        <v>120</v>
      </c>
      <c r="K151" s="349"/>
    </row>
    <row r="152" s="1" customFormat="1" ht="15" customHeight="1">
      <c r="B152" s="326"/>
      <c r="C152" s="353" t="s">
        <v>1064</v>
      </c>
      <c r="D152" s="301"/>
      <c r="E152" s="301"/>
      <c r="F152" s="354" t="s">
        <v>1015</v>
      </c>
      <c r="G152" s="301"/>
      <c r="H152" s="353" t="s">
        <v>1075</v>
      </c>
      <c r="I152" s="353" t="s">
        <v>1017</v>
      </c>
      <c r="J152" s="353" t="s">
        <v>1066</v>
      </c>
      <c r="K152" s="349"/>
    </row>
    <row r="153" s="1" customFormat="1" ht="15" customHeight="1">
      <c r="B153" s="326"/>
      <c r="C153" s="353" t="s">
        <v>963</v>
      </c>
      <c r="D153" s="301"/>
      <c r="E153" s="301"/>
      <c r="F153" s="354" t="s">
        <v>1015</v>
      </c>
      <c r="G153" s="301"/>
      <c r="H153" s="353" t="s">
        <v>1076</v>
      </c>
      <c r="I153" s="353" t="s">
        <v>1017</v>
      </c>
      <c r="J153" s="353" t="s">
        <v>1066</v>
      </c>
      <c r="K153" s="349"/>
    </row>
    <row r="154" s="1" customFormat="1" ht="15" customHeight="1">
      <c r="B154" s="326"/>
      <c r="C154" s="353" t="s">
        <v>1020</v>
      </c>
      <c r="D154" s="301"/>
      <c r="E154" s="301"/>
      <c r="F154" s="354" t="s">
        <v>1021</v>
      </c>
      <c r="G154" s="301"/>
      <c r="H154" s="353" t="s">
        <v>1055</v>
      </c>
      <c r="I154" s="353" t="s">
        <v>1017</v>
      </c>
      <c r="J154" s="353">
        <v>50</v>
      </c>
      <c r="K154" s="349"/>
    </row>
    <row r="155" s="1" customFormat="1" ht="15" customHeight="1">
      <c r="B155" s="326"/>
      <c r="C155" s="353" t="s">
        <v>1023</v>
      </c>
      <c r="D155" s="301"/>
      <c r="E155" s="301"/>
      <c r="F155" s="354" t="s">
        <v>1015</v>
      </c>
      <c r="G155" s="301"/>
      <c r="H155" s="353" t="s">
        <v>1055</v>
      </c>
      <c r="I155" s="353" t="s">
        <v>1025</v>
      </c>
      <c r="J155" s="353"/>
      <c r="K155" s="349"/>
    </row>
    <row r="156" s="1" customFormat="1" ht="15" customHeight="1">
      <c r="B156" s="326"/>
      <c r="C156" s="353" t="s">
        <v>1034</v>
      </c>
      <c r="D156" s="301"/>
      <c r="E156" s="301"/>
      <c r="F156" s="354" t="s">
        <v>1021</v>
      </c>
      <c r="G156" s="301"/>
      <c r="H156" s="353" t="s">
        <v>1055</v>
      </c>
      <c r="I156" s="353" t="s">
        <v>1017</v>
      </c>
      <c r="J156" s="353">
        <v>50</v>
      </c>
      <c r="K156" s="349"/>
    </row>
    <row r="157" s="1" customFormat="1" ht="15" customHeight="1">
      <c r="B157" s="326"/>
      <c r="C157" s="353" t="s">
        <v>1042</v>
      </c>
      <c r="D157" s="301"/>
      <c r="E157" s="301"/>
      <c r="F157" s="354" t="s">
        <v>1021</v>
      </c>
      <c r="G157" s="301"/>
      <c r="H157" s="353" t="s">
        <v>1055</v>
      </c>
      <c r="I157" s="353" t="s">
        <v>1017</v>
      </c>
      <c r="J157" s="353">
        <v>50</v>
      </c>
      <c r="K157" s="349"/>
    </row>
    <row r="158" s="1" customFormat="1" ht="15" customHeight="1">
      <c r="B158" s="326"/>
      <c r="C158" s="353" t="s">
        <v>1040</v>
      </c>
      <c r="D158" s="301"/>
      <c r="E158" s="301"/>
      <c r="F158" s="354" t="s">
        <v>1021</v>
      </c>
      <c r="G158" s="301"/>
      <c r="H158" s="353" t="s">
        <v>1055</v>
      </c>
      <c r="I158" s="353" t="s">
        <v>1017</v>
      </c>
      <c r="J158" s="353">
        <v>50</v>
      </c>
      <c r="K158" s="349"/>
    </row>
    <row r="159" s="1" customFormat="1" ht="15" customHeight="1">
      <c r="B159" s="326"/>
      <c r="C159" s="353" t="s">
        <v>89</v>
      </c>
      <c r="D159" s="301"/>
      <c r="E159" s="301"/>
      <c r="F159" s="354" t="s">
        <v>1015</v>
      </c>
      <c r="G159" s="301"/>
      <c r="H159" s="353" t="s">
        <v>1077</v>
      </c>
      <c r="I159" s="353" t="s">
        <v>1017</v>
      </c>
      <c r="J159" s="353" t="s">
        <v>1078</v>
      </c>
      <c r="K159" s="349"/>
    </row>
    <row r="160" s="1" customFormat="1" ht="15" customHeight="1">
      <c r="B160" s="326"/>
      <c r="C160" s="353" t="s">
        <v>1079</v>
      </c>
      <c r="D160" s="301"/>
      <c r="E160" s="301"/>
      <c r="F160" s="354" t="s">
        <v>1015</v>
      </c>
      <c r="G160" s="301"/>
      <c r="H160" s="353" t="s">
        <v>1080</v>
      </c>
      <c r="I160" s="353" t="s">
        <v>1050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1081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1009</v>
      </c>
      <c r="D166" s="316"/>
      <c r="E166" s="316"/>
      <c r="F166" s="316" t="s">
        <v>1010</v>
      </c>
      <c r="G166" s="358"/>
      <c r="H166" s="359" t="s">
        <v>53</v>
      </c>
      <c r="I166" s="359" t="s">
        <v>56</v>
      </c>
      <c r="J166" s="316" t="s">
        <v>1011</v>
      </c>
      <c r="K166" s="293"/>
    </row>
    <row r="167" s="1" customFormat="1" ht="17.25" customHeight="1">
      <c r="B167" s="294"/>
      <c r="C167" s="318" t="s">
        <v>1012</v>
      </c>
      <c r="D167" s="318"/>
      <c r="E167" s="318"/>
      <c r="F167" s="319" t="s">
        <v>1013</v>
      </c>
      <c r="G167" s="360"/>
      <c r="H167" s="361"/>
      <c r="I167" s="361"/>
      <c r="J167" s="318" t="s">
        <v>1014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1018</v>
      </c>
      <c r="D169" s="301"/>
      <c r="E169" s="301"/>
      <c r="F169" s="324" t="s">
        <v>1015</v>
      </c>
      <c r="G169" s="301"/>
      <c r="H169" s="301" t="s">
        <v>1055</v>
      </c>
      <c r="I169" s="301" t="s">
        <v>1017</v>
      </c>
      <c r="J169" s="301">
        <v>120</v>
      </c>
      <c r="K169" s="349"/>
    </row>
    <row r="170" s="1" customFormat="1" ht="15" customHeight="1">
      <c r="B170" s="326"/>
      <c r="C170" s="301" t="s">
        <v>1064</v>
      </c>
      <c r="D170" s="301"/>
      <c r="E170" s="301"/>
      <c r="F170" s="324" t="s">
        <v>1015</v>
      </c>
      <c r="G170" s="301"/>
      <c r="H170" s="301" t="s">
        <v>1065</v>
      </c>
      <c r="I170" s="301" t="s">
        <v>1017</v>
      </c>
      <c r="J170" s="301" t="s">
        <v>1066</v>
      </c>
      <c r="K170" s="349"/>
    </row>
    <row r="171" s="1" customFormat="1" ht="15" customHeight="1">
      <c r="B171" s="326"/>
      <c r="C171" s="301" t="s">
        <v>963</v>
      </c>
      <c r="D171" s="301"/>
      <c r="E171" s="301"/>
      <c r="F171" s="324" t="s">
        <v>1015</v>
      </c>
      <c r="G171" s="301"/>
      <c r="H171" s="301" t="s">
        <v>1082</v>
      </c>
      <c r="I171" s="301" t="s">
        <v>1017</v>
      </c>
      <c r="J171" s="301" t="s">
        <v>1066</v>
      </c>
      <c r="K171" s="349"/>
    </row>
    <row r="172" s="1" customFormat="1" ht="15" customHeight="1">
      <c r="B172" s="326"/>
      <c r="C172" s="301" t="s">
        <v>1020</v>
      </c>
      <c r="D172" s="301"/>
      <c r="E172" s="301"/>
      <c r="F172" s="324" t="s">
        <v>1021</v>
      </c>
      <c r="G172" s="301"/>
      <c r="H172" s="301" t="s">
        <v>1082</v>
      </c>
      <c r="I172" s="301" t="s">
        <v>1017</v>
      </c>
      <c r="J172" s="301">
        <v>50</v>
      </c>
      <c r="K172" s="349"/>
    </row>
    <row r="173" s="1" customFormat="1" ht="15" customHeight="1">
      <c r="B173" s="326"/>
      <c r="C173" s="301" t="s">
        <v>1023</v>
      </c>
      <c r="D173" s="301"/>
      <c r="E173" s="301"/>
      <c r="F173" s="324" t="s">
        <v>1015</v>
      </c>
      <c r="G173" s="301"/>
      <c r="H173" s="301" t="s">
        <v>1082</v>
      </c>
      <c r="I173" s="301" t="s">
        <v>1025</v>
      </c>
      <c r="J173" s="301"/>
      <c r="K173" s="349"/>
    </row>
    <row r="174" s="1" customFormat="1" ht="15" customHeight="1">
      <c r="B174" s="326"/>
      <c r="C174" s="301" t="s">
        <v>1034</v>
      </c>
      <c r="D174" s="301"/>
      <c r="E174" s="301"/>
      <c r="F174" s="324" t="s">
        <v>1021</v>
      </c>
      <c r="G174" s="301"/>
      <c r="H174" s="301" t="s">
        <v>1082</v>
      </c>
      <c r="I174" s="301" t="s">
        <v>1017</v>
      </c>
      <c r="J174" s="301">
        <v>50</v>
      </c>
      <c r="K174" s="349"/>
    </row>
    <row r="175" s="1" customFormat="1" ht="15" customHeight="1">
      <c r="B175" s="326"/>
      <c r="C175" s="301" t="s">
        <v>1042</v>
      </c>
      <c r="D175" s="301"/>
      <c r="E175" s="301"/>
      <c r="F175" s="324" t="s">
        <v>1021</v>
      </c>
      <c r="G175" s="301"/>
      <c r="H175" s="301" t="s">
        <v>1082</v>
      </c>
      <c r="I175" s="301" t="s">
        <v>1017</v>
      </c>
      <c r="J175" s="301">
        <v>50</v>
      </c>
      <c r="K175" s="349"/>
    </row>
    <row r="176" s="1" customFormat="1" ht="15" customHeight="1">
      <c r="B176" s="326"/>
      <c r="C176" s="301" t="s">
        <v>1040</v>
      </c>
      <c r="D176" s="301"/>
      <c r="E176" s="301"/>
      <c r="F176" s="324" t="s">
        <v>1021</v>
      </c>
      <c r="G176" s="301"/>
      <c r="H176" s="301" t="s">
        <v>1082</v>
      </c>
      <c r="I176" s="301" t="s">
        <v>1017</v>
      </c>
      <c r="J176" s="301">
        <v>50</v>
      </c>
      <c r="K176" s="349"/>
    </row>
    <row r="177" s="1" customFormat="1" ht="15" customHeight="1">
      <c r="B177" s="326"/>
      <c r="C177" s="301" t="s">
        <v>104</v>
      </c>
      <c r="D177" s="301"/>
      <c r="E177" s="301"/>
      <c r="F177" s="324" t="s">
        <v>1015</v>
      </c>
      <c r="G177" s="301"/>
      <c r="H177" s="301" t="s">
        <v>1083</v>
      </c>
      <c r="I177" s="301" t="s">
        <v>1084</v>
      </c>
      <c r="J177" s="301"/>
      <c r="K177" s="349"/>
    </row>
    <row r="178" s="1" customFormat="1" ht="15" customHeight="1">
      <c r="B178" s="326"/>
      <c r="C178" s="301" t="s">
        <v>56</v>
      </c>
      <c r="D178" s="301"/>
      <c r="E178" s="301"/>
      <c r="F178" s="324" t="s">
        <v>1015</v>
      </c>
      <c r="G178" s="301"/>
      <c r="H178" s="301" t="s">
        <v>1085</v>
      </c>
      <c r="I178" s="301" t="s">
        <v>1086</v>
      </c>
      <c r="J178" s="301">
        <v>1</v>
      </c>
      <c r="K178" s="349"/>
    </row>
    <row r="179" s="1" customFormat="1" ht="15" customHeight="1">
      <c r="B179" s="326"/>
      <c r="C179" s="301" t="s">
        <v>52</v>
      </c>
      <c r="D179" s="301"/>
      <c r="E179" s="301"/>
      <c r="F179" s="324" t="s">
        <v>1015</v>
      </c>
      <c r="G179" s="301"/>
      <c r="H179" s="301" t="s">
        <v>1087</v>
      </c>
      <c r="I179" s="301" t="s">
        <v>1017</v>
      </c>
      <c r="J179" s="301">
        <v>20</v>
      </c>
      <c r="K179" s="349"/>
    </row>
    <row r="180" s="1" customFormat="1" ht="15" customHeight="1">
      <c r="B180" s="326"/>
      <c r="C180" s="301" t="s">
        <v>53</v>
      </c>
      <c r="D180" s="301"/>
      <c r="E180" s="301"/>
      <c r="F180" s="324" t="s">
        <v>1015</v>
      </c>
      <c r="G180" s="301"/>
      <c r="H180" s="301" t="s">
        <v>1088</v>
      </c>
      <c r="I180" s="301" t="s">
        <v>1017</v>
      </c>
      <c r="J180" s="301">
        <v>255</v>
      </c>
      <c r="K180" s="349"/>
    </row>
    <row r="181" s="1" customFormat="1" ht="15" customHeight="1">
      <c r="B181" s="326"/>
      <c r="C181" s="301" t="s">
        <v>105</v>
      </c>
      <c r="D181" s="301"/>
      <c r="E181" s="301"/>
      <c r="F181" s="324" t="s">
        <v>1015</v>
      </c>
      <c r="G181" s="301"/>
      <c r="H181" s="301" t="s">
        <v>979</v>
      </c>
      <c r="I181" s="301" t="s">
        <v>1017</v>
      </c>
      <c r="J181" s="301">
        <v>10</v>
      </c>
      <c r="K181" s="349"/>
    </row>
    <row r="182" s="1" customFormat="1" ht="15" customHeight="1">
      <c r="B182" s="326"/>
      <c r="C182" s="301" t="s">
        <v>106</v>
      </c>
      <c r="D182" s="301"/>
      <c r="E182" s="301"/>
      <c r="F182" s="324" t="s">
        <v>1015</v>
      </c>
      <c r="G182" s="301"/>
      <c r="H182" s="301" t="s">
        <v>1089</v>
      </c>
      <c r="I182" s="301" t="s">
        <v>1050</v>
      </c>
      <c r="J182" s="301"/>
      <c r="K182" s="349"/>
    </row>
    <row r="183" s="1" customFormat="1" ht="15" customHeight="1">
      <c r="B183" s="326"/>
      <c r="C183" s="301" t="s">
        <v>1090</v>
      </c>
      <c r="D183" s="301"/>
      <c r="E183" s="301"/>
      <c r="F183" s="324" t="s">
        <v>1015</v>
      </c>
      <c r="G183" s="301"/>
      <c r="H183" s="301" t="s">
        <v>1091</v>
      </c>
      <c r="I183" s="301" t="s">
        <v>1050</v>
      </c>
      <c r="J183" s="301"/>
      <c r="K183" s="349"/>
    </row>
    <row r="184" s="1" customFormat="1" ht="15" customHeight="1">
      <c r="B184" s="326"/>
      <c r="C184" s="301" t="s">
        <v>1079</v>
      </c>
      <c r="D184" s="301"/>
      <c r="E184" s="301"/>
      <c r="F184" s="324" t="s">
        <v>1015</v>
      </c>
      <c r="G184" s="301"/>
      <c r="H184" s="301" t="s">
        <v>1092</v>
      </c>
      <c r="I184" s="301" t="s">
        <v>1050</v>
      </c>
      <c r="J184" s="301"/>
      <c r="K184" s="349"/>
    </row>
    <row r="185" s="1" customFormat="1" ht="15" customHeight="1">
      <c r="B185" s="326"/>
      <c r="C185" s="301" t="s">
        <v>108</v>
      </c>
      <c r="D185" s="301"/>
      <c r="E185" s="301"/>
      <c r="F185" s="324" t="s">
        <v>1021</v>
      </c>
      <c r="G185" s="301"/>
      <c r="H185" s="301" t="s">
        <v>1093</v>
      </c>
      <c r="I185" s="301" t="s">
        <v>1017</v>
      </c>
      <c r="J185" s="301">
        <v>50</v>
      </c>
      <c r="K185" s="349"/>
    </row>
    <row r="186" s="1" customFormat="1" ht="15" customHeight="1">
      <c r="B186" s="326"/>
      <c r="C186" s="301" t="s">
        <v>1094</v>
      </c>
      <c r="D186" s="301"/>
      <c r="E186" s="301"/>
      <c r="F186" s="324" t="s">
        <v>1021</v>
      </c>
      <c r="G186" s="301"/>
      <c r="H186" s="301" t="s">
        <v>1095</v>
      </c>
      <c r="I186" s="301" t="s">
        <v>1096</v>
      </c>
      <c r="J186" s="301"/>
      <c r="K186" s="349"/>
    </row>
    <row r="187" s="1" customFormat="1" ht="15" customHeight="1">
      <c r="B187" s="326"/>
      <c r="C187" s="301" t="s">
        <v>1097</v>
      </c>
      <c r="D187" s="301"/>
      <c r="E187" s="301"/>
      <c r="F187" s="324" t="s">
        <v>1021</v>
      </c>
      <c r="G187" s="301"/>
      <c r="H187" s="301" t="s">
        <v>1098</v>
      </c>
      <c r="I187" s="301" t="s">
        <v>1096</v>
      </c>
      <c r="J187" s="301"/>
      <c r="K187" s="349"/>
    </row>
    <row r="188" s="1" customFormat="1" ht="15" customHeight="1">
      <c r="B188" s="326"/>
      <c r="C188" s="301" t="s">
        <v>1099</v>
      </c>
      <c r="D188" s="301"/>
      <c r="E188" s="301"/>
      <c r="F188" s="324" t="s">
        <v>1021</v>
      </c>
      <c r="G188" s="301"/>
      <c r="H188" s="301" t="s">
        <v>1100</v>
      </c>
      <c r="I188" s="301" t="s">
        <v>1096</v>
      </c>
      <c r="J188" s="301"/>
      <c r="K188" s="349"/>
    </row>
    <row r="189" s="1" customFormat="1" ht="15" customHeight="1">
      <c r="B189" s="326"/>
      <c r="C189" s="362" t="s">
        <v>1101</v>
      </c>
      <c r="D189" s="301"/>
      <c r="E189" s="301"/>
      <c r="F189" s="324" t="s">
        <v>1021</v>
      </c>
      <c r="G189" s="301"/>
      <c r="H189" s="301" t="s">
        <v>1102</v>
      </c>
      <c r="I189" s="301" t="s">
        <v>1103</v>
      </c>
      <c r="J189" s="363" t="s">
        <v>1104</v>
      </c>
      <c r="K189" s="349"/>
    </row>
    <row r="190" s="18" customFormat="1" ht="15" customHeight="1">
      <c r="B190" s="364"/>
      <c r="C190" s="365" t="s">
        <v>1105</v>
      </c>
      <c r="D190" s="366"/>
      <c r="E190" s="366"/>
      <c r="F190" s="367" t="s">
        <v>1021</v>
      </c>
      <c r="G190" s="366"/>
      <c r="H190" s="366" t="s">
        <v>1106</v>
      </c>
      <c r="I190" s="366" t="s">
        <v>1103</v>
      </c>
      <c r="J190" s="368" t="s">
        <v>1104</v>
      </c>
      <c r="K190" s="369"/>
    </row>
    <row r="191" s="1" customFormat="1" ht="15" customHeight="1">
      <c r="B191" s="326"/>
      <c r="C191" s="362" t="s">
        <v>41</v>
      </c>
      <c r="D191" s="301"/>
      <c r="E191" s="301"/>
      <c r="F191" s="324" t="s">
        <v>1015</v>
      </c>
      <c r="G191" s="301"/>
      <c r="H191" s="298" t="s">
        <v>1107</v>
      </c>
      <c r="I191" s="301" t="s">
        <v>1108</v>
      </c>
      <c r="J191" s="301"/>
      <c r="K191" s="349"/>
    </row>
    <row r="192" s="1" customFormat="1" ht="15" customHeight="1">
      <c r="B192" s="326"/>
      <c r="C192" s="362" t="s">
        <v>1109</v>
      </c>
      <c r="D192" s="301"/>
      <c r="E192" s="301"/>
      <c r="F192" s="324" t="s">
        <v>1015</v>
      </c>
      <c r="G192" s="301"/>
      <c r="H192" s="301" t="s">
        <v>1110</v>
      </c>
      <c r="I192" s="301" t="s">
        <v>1050</v>
      </c>
      <c r="J192" s="301"/>
      <c r="K192" s="349"/>
    </row>
    <row r="193" s="1" customFormat="1" ht="15" customHeight="1">
      <c r="B193" s="326"/>
      <c r="C193" s="362" t="s">
        <v>1111</v>
      </c>
      <c r="D193" s="301"/>
      <c r="E193" s="301"/>
      <c r="F193" s="324" t="s">
        <v>1015</v>
      </c>
      <c r="G193" s="301"/>
      <c r="H193" s="301" t="s">
        <v>1112</v>
      </c>
      <c r="I193" s="301" t="s">
        <v>1050</v>
      </c>
      <c r="J193" s="301"/>
      <c r="K193" s="349"/>
    </row>
    <row r="194" s="1" customFormat="1" ht="15" customHeight="1">
      <c r="B194" s="326"/>
      <c r="C194" s="362" t="s">
        <v>1113</v>
      </c>
      <c r="D194" s="301"/>
      <c r="E194" s="301"/>
      <c r="F194" s="324" t="s">
        <v>1021</v>
      </c>
      <c r="G194" s="301"/>
      <c r="H194" s="301" t="s">
        <v>1114</v>
      </c>
      <c r="I194" s="301" t="s">
        <v>1050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1115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1116</v>
      </c>
      <c r="D201" s="371"/>
      <c r="E201" s="371"/>
      <c r="F201" s="371" t="s">
        <v>1117</v>
      </c>
      <c r="G201" s="372"/>
      <c r="H201" s="371" t="s">
        <v>1118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1108</v>
      </c>
      <c r="D203" s="301"/>
      <c r="E203" s="301"/>
      <c r="F203" s="324" t="s">
        <v>42</v>
      </c>
      <c r="G203" s="301"/>
      <c r="H203" s="301" t="s">
        <v>1119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43</v>
      </c>
      <c r="G204" s="301"/>
      <c r="H204" s="301" t="s">
        <v>1120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46</v>
      </c>
      <c r="G205" s="301"/>
      <c r="H205" s="301" t="s">
        <v>1121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44</v>
      </c>
      <c r="G206" s="301"/>
      <c r="H206" s="301" t="s">
        <v>1122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45</v>
      </c>
      <c r="G207" s="301"/>
      <c r="H207" s="301" t="s">
        <v>1123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1062</v>
      </c>
      <c r="D209" s="301"/>
      <c r="E209" s="301"/>
      <c r="F209" s="324" t="s">
        <v>78</v>
      </c>
      <c r="G209" s="301"/>
      <c r="H209" s="301" t="s">
        <v>1124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957</v>
      </c>
      <c r="G210" s="301"/>
      <c r="H210" s="301" t="s">
        <v>958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955</v>
      </c>
      <c r="G211" s="301"/>
      <c r="H211" s="301" t="s">
        <v>1125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959</v>
      </c>
      <c r="G212" s="362"/>
      <c r="H212" s="353" t="s">
        <v>960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961</v>
      </c>
      <c r="G213" s="362"/>
      <c r="H213" s="353" t="s">
        <v>1126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1086</v>
      </c>
      <c r="D215" s="301"/>
      <c r="E215" s="301"/>
      <c r="F215" s="324">
        <v>1</v>
      </c>
      <c r="G215" s="362"/>
      <c r="H215" s="353" t="s">
        <v>1127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1128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1129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1130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Morská Miroslava</dc:creator>
  <cp:lastModifiedBy>Morská Miroslava</cp:lastModifiedBy>
  <dcterms:created xsi:type="dcterms:W3CDTF">2024-06-28T09:06:24Z</dcterms:created>
  <dcterms:modified xsi:type="dcterms:W3CDTF">2024-06-28T09:06:26Z</dcterms:modified>
</cp:coreProperties>
</file>