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NZM\2025\Ostrava\provoz\uklid\cerven\"/>
    </mc:Choice>
  </mc:AlternateContent>
  <xr:revisionPtr revIDLastSave="0" documentId="8_{84328A58-EC1B-48EC-A28D-180F6D81A25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lepý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3" i="3" l="1"/>
  <c r="H128" i="3"/>
  <c r="H105" i="3"/>
  <c r="G43" i="3"/>
  <c r="G136" i="3" s="1"/>
  <c r="G137" i="3" s="1"/>
  <c r="G96" i="3"/>
  <c r="H96" i="3" s="1"/>
  <c r="G125" i="3"/>
  <c r="H125" i="3" s="1"/>
  <c r="G124" i="3"/>
  <c r="H124" i="3" s="1"/>
  <c r="G103" i="3"/>
  <c r="H103" i="3" s="1"/>
  <c r="G128" i="3" l="1"/>
  <c r="G105" i="3"/>
  <c r="D73" i="3" l="1"/>
  <c r="D136" i="3" s="1"/>
  <c r="G44" i="3" l="1"/>
  <c r="H44" i="3" s="1"/>
  <c r="G132" i="3" l="1"/>
  <c r="G133" i="3" s="1"/>
  <c r="G118" i="3"/>
  <c r="H118" i="3" s="1"/>
  <c r="G111" i="3"/>
  <c r="H111" i="3" s="1"/>
  <c r="G106" i="3"/>
  <c r="G99" i="3"/>
  <c r="H99" i="3" s="1"/>
  <c r="G92" i="3"/>
  <c r="G85" i="3"/>
  <c r="G91" i="3" s="1"/>
  <c r="H91" i="3" s="1"/>
  <c r="G81" i="3"/>
  <c r="H81" i="3" s="1"/>
  <c r="G74" i="3"/>
  <c r="H74" i="3" s="1"/>
  <c r="G65" i="3"/>
  <c r="H65" i="3" s="1"/>
  <c r="G60" i="3"/>
  <c r="G55" i="3"/>
  <c r="H55" i="3" s="1"/>
  <c r="G52" i="3"/>
  <c r="H52" i="3" s="1"/>
  <c r="G34" i="3"/>
  <c r="H34" i="3" s="1"/>
  <c r="G26" i="3"/>
  <c r="H26" i="3" s="1"/>
  <c r="G25" i="3"/>
  <c r="H25" i="3" s="1"/>
  <c r="G16" i="3"/>
  <c r="H16" i="3" s="1"/>
  <c r="G10" i="3"/>
  <c r="H10" i="3" s="1"/>
  <c r="G6" i="3"/>
  <c r="H6" i="3" s="1"/>
  <c r="H92" i="3" l="1"/>
  <c r="G102" i="3"/>
  <c r="G59" i="3"/>
  <c r="H85" i="3"/>
  <c r="H132" i="3"/>
  <c r="G123" i="3"/>
  <c r="H123" i="3" s="1"/>
  <c r="H106" i="3"/>
  <c r="G73" i="3"/>
  <c r="H60" i="3"/>
  <c r="G24" i="3"/>
  <c r="H43" i="3"/>
  <c r="H136" i="3" s="1"/>
  <c r="H137" i="3" s="1"/>
  <c r="G84" i="3"/>
  <c r="H84" i="3" s="1"/>
  <c r="H102" i="3" l="1"/>
  <c r="H73" i="3"/>
  <c r="H59" i="3"/>
  <c r="H24" i="3"/>
</calcChain>
</file>

<file path=xl/sharedStrings.xml><?xml version="1.0" encoding="utf-8"?>
<sst xmlns="http://schemas.openxmlformats.org/spreadsheetml/2006/main" count="206" uniqueCount="130">
  <si>
    <t>Typ prostoru</t>
  </si>
  <si>
    <t>Četnost/Popis požadovaných činností</t>
  </si>
  <si>
    <t>v Kč bez DPH</t>
  </si>
  <si>
    <t xml:space="preserve">Cena za m2 </t>
  </si>
  <si>
    <t>Všechny výše uvedené úkony vždy provedeny odpovídajícím čistícím prostředkem/prostředky a přípravkem/přípravky</t>
  </si>
  <si>
    <t>Toalety</t>
  </si>
  <si>
    <t>1.012</t>
  </si>
  <si>
    <t>x</t>
  </si>
  <si>
    <t>Čísla místností</t>
  </si>
  <si>
    <t>kontrola součtu plochy</t>
  </si>
  <si>
    <t>v Kč vč. DPH</t>
  </si>
  <si>
    <t>Podrobný seznam požadovaných úklidových prací a činností</t>
  </si>
  <si>
    <t>Celková podlahová plocha prostor v m2</t>
  </si>
  <si>
    <t>Četnost</t>
  </si>
  <si>
    <t xml:space="preserve">Počet dní/měs. </t>
  </si>
  <si>
    <t>Celková cena za prostory/měs</t>
  </si>
  <si>
    <t>5x týdně/20 pracovních dní za měs.</t>
  </si>
  <si>
    <t>2x týdně/ 10 pracovních dní za měs.</t>
  </si>
  <si>
    <t>1x měsíčně/1 pracovní den za měs.</t>
  </si>
  <si>
    <t>1x týdně/5kalendářních dní za měs.</t>
  </si>
  <si>
    <t>1x měsíčně/1 kalendářní den za měs.</t>
  </si>
  <si>
    <t>1x týdně/5 kalendářních dní za měs</t>
  </si>
  <si>
    <t xml:space="preserve">2x ročně/0,16 pracovních dní za měs. </t>
  </si>
  <si>
    <t>2x týdně/10 pracovních dní za měs.</t>
  </si>
  <si>
    <t>Hodinová sazba v Kč bez DPH</t>
  </si>
  <si>
    <t>Celková cena za měs.</t>
  </si>
  <si>
    <t>Počet pracovníků</t>
  </si>
  <si>
    <t>Budova NZM</t>
  </si>
  <si>
    <t>Počet hodin  na pracovníka</t>
  </si>
  <si>
    <t>Cena celkem v Kč za měsíc</t>
  </si>
  <si>
    <t>Celková plocha v m2</t>
  </si>
  <si>
    <t>REKAPITULACE</t>
  </si>
  <si>
    <t>Položkový rozpočet</t>
  </si>
  <si>
    <t xml:space="preserve">Poznámka : </t>
  </si>
  <si>
    <t>Uchazeči o zakázku nacení buňky "žlutě podbarvené"</t>
  </si>
  <si>
    <t>omytí mobilní toaletní štětky a jejího držáku</t>
  </si>
  <si>
    <t>odstranění prachu z parapetů, zárubní dveří v interiéru budovy tak, aby nebyly z jakéhokoliv úhlu pohledu vidět zbytky prachových částí nebo rozmazané prachové šmouhy</t>
  </si>
  <si>
    <t>vyprázdnění nádob na odpadky vč. tříděného odpadu, doplnění pytlů na odpad, vyprázdnění skartovacích strojů a přesun odpadu do k tomu určených odpadových nádob ve venkovním areálu, úklid okolo košů a skartovacích strojů tak, aby v jejich okolí nezůstaly žádné částečky nečistot, odpadků, papírů apod.</t>
  </si>
  <si>
    <t>lokální stírání prachu z vodorovných a svislých ploch nábytku tak, aby nebyly z jakéhokoliv úhlu pohledu vidět zbytky prachových částí nebo rozmazané prachové šmouhy</t>
  </si>
  <si>
    <t>odstraňování lokálních skvrn z koberců a tvrdých podlah tak, aby po vyčištění byl jejich povrch ve stejném odstínu s okolní podlahou, krytinou apod.</t>
  </si>
  <si>
    <t>odstranění ohmatů a skvrn ze skel, zrcadel, dveří i prosklených, obkladů a omyvatelných stěn, vnějších ploch nábytku tak, aby nebyly viditelné žádné jejich zbytky nebo rozmazané šmouhy</t>
  </si>
  <si>
    <t>celoplošné vysátí běžných kancelářských prostor, po vysátí nesmí zůstat prach a viditelné částečky nečistot apod.</t>
  </si>
  <si>
    <t>mokré odstranění prachu z otopných těles, popř. jejich krytů tak, aby nebyly viditelné prachové šmouhy</t>
  </si>
  <si>
    <t>vlhké omytí svislých a vodorovných ploch nábytku a křížů kolečkových židlí, vyleštění ploch bez šmouh</t>
  </si>
  <si>
    <t>odstranění prachu a pavučin z ploch nábytku, stěn a stropů tak, aby nedošlo k jejich rozmazání na malbách stěn a nábytku, spotřebičích apod.</t>
  </si>
  <si>
    <t>vysátí prachu a nečistot ze všech částí polstrovaného nábytku (židle, křesla, otočné židle, sedací soupravy atd.)</t>
  </si>
  <si>
    <t>vyleštění a umytí celých ploch zrcadel vč. rámů tak, aby nebyly vidět žádné ohmaty nebo rozmazané šmouhy</t>
  </si>
  <si>
    <t>desinfekce rizikových ploch (kliky dveří, oken, a sluchátka telefonů) sjednaným funkčním desinfekčním prostředkem</t>
  </si>
  <si>
    <t>vyprázdnění nádob na odpadky vč. tříděného odpadu, doplnění pytlů na odpad a přesun odpadu do k tomu určených odpadových nádob ve venkovním areálu, úklid okolo košů tak, aby v jejich okolí nezůstaly žádné částečky nečistot, odpadků, papírů apod.</t>
  </si>
  <si>
    <t>odstranění prachu ze spotřebičů, vypínačů tak, aby nebyly z jakéhokoliv úhlu pohledu vidět zbytky prachových částí nebo rozmazané prachové šmouhy</t>
  </si>
  <si>
    <t>celoplošné mokré vytírání/mopování (desinfekcí), aby nedošlo k roztírání špíny a po setření nebyly viditelné šmouhy způsobené špinavou vodou či nedostatečně vypraným nebo nevyždímaným mycím hadrem, mopem, apod.</t>
  </si>
  <si>
    <t>vyčištění a vyleštění baterií u umyvadel, dřezů a výlevek vč. jich samotných</t>
  </si>
  <si>
    <t>celoplošná desinfekce, omytí a vyleštění toaletních mís, pisoárů, bidetů vč. splachovadla a nádržky na vodu, záchodového prkénka, vše z vnějších i vnitřních stran</t>
  </si>
  <si>
    <t>vyprázdnění nádob na odpadky, doplnění pytlů na odpad, přesun odpadu do k tomu určených odpadových nádob ve venkovním areálu, úklid okolo košů</t>
  </si>
  <si>
    <t>lokální mokré stírání prachu (desinfekcí) všech omyvatelných povrchů, obkladů, dveří a zárubní, klik a sanitárních předmětů (zásobníky na toaletní papíry, papírové ručníky, mýdlo)</t>
  </si>
  <si>
    <t>mokré odstranění prachu a vyleštění, ohmatů a skvrn ze skel, zrcadel vč. rámů, dveří i prosklených, oken, parapetů, obkladů a omyvatelných stěn, vnějších ploch nábytku a všech omyvatelných vodorovných a svislých ploch tak, aby nebyly viditelné žádné jejich zbytky nebo rozmazané šmouhy</t>
  </si>
  <si>
    <t>celoplošné mokré stírání prachu, desinfekce a leštění obkladů a omyvatelných stěn</t>
  </si>
  <si>
    <t>odstranění prachu z vypínačů tak, aby nebyly z jakéhokoliv úhlu pohledu vidět zbytky prachových částí nebo rozmazané prachové šmouhy</t>
  </si>
  <si>
    <t>odstranění pavučin ze stěn a stropů tak aby nedošlo k jejich rozmazání na malbách stěn nebo zařízení apod.</t>
  </si>
  <si>
    <t>stírání prachu a omytí mřížek odvětrávacích ventilátorů a VZT.</t>
  </si>
  <si>
    <t>vyprázdnění nádob na odpadky vč. tříděného odpadu, doplnění pytlů na odpad a přesun odpadu do k tomu určených odpadových nádob ve venkovním areálu, úklid okolo košů a tak, aby v jejich okolí nezůstaly žádné částečky nečistot, odpadků, papírů apod.</t>
  </si>
  <si>
    <t>vymetení/vysávání podlahy tak, aby nedošlo k roztírání špíny a po setření nebyly viditelné šmouhy</t>
  </si>
  <si>
    <t>setřít prach tak, aby nedošlo k roztírání špíny a po setření nebyly viditelné šmouhy</t>
  </si>
  <si>
    <t>leštění vitrín suchou a mokrou cestou tak, aby nedošlo k roztírání špíny a po setření nebyly viditelné šmouhy</t>
  </si>
  <si>
    <t>celoplošné vytírání/mopování podlahy přípravkem dle povrchu tak, aby nedošlo k roztírání špíny a po setření nebyly viditelné šmouhy způsobené špinavou vodou či nedostatečně vypraným nebo nevyždímaným mycím hadrem, mopem, apod.</t>
  </si>
  <si>
    <t>odstranit úkap provozních kapalin pod exponáty tak, aby nedošlo k roztírání špíny a po setření nebyly viditelné šmouhy</t>
  </si>
  <si>
    <t>desinfekce rizikových ploch (kliky dveří apod.)</t>
  </si>
  <si>
    <t>mokré odstranění prachu a nečistot z parapetů oken, dveří a zárubní</t>
  </si>
  <si>
    <t>stírání prachu z vodorovných a svislých ploch nábytku, madel zábradlí a zábradlí samotného přípravkem na prach tak, aby nebyly z jakéhokoliv úhlu pohledu vidět zbytky prachových částí nebo rozmazané prachové šmouhy</t>
  </si>
  <si>
    <t>mokré stírání prachu z vodorovných a svislých ploch nábytku tak, aby nebyly z jakéhokoliv úhlu pohledu vidět zbytky prachových částí nebo rozmazané prachové šmouhy</t>
  </si>
  <si>
    <t>celoplošné mokré vytírání/mopování přípravkem dle povrchu příp. lokálně suché stírání podlah tak, aby nedošlo k roztírání špíny a po setření nebyly viditelné šmouhy způsobené špinavou vodou či nedostatečně vypraným nebo nevyždímaným mycím hadrem, mopem, apod.</t>
  </si>
  <si>
    <t>mokré vyčištění dveří tak, aby nedošlo k roztírání špíny a po setření nebyly viditelné šmouhy</t>
  </si>
  <si>
    <t xml:space="preserve"> odstranění prachu z vypínačů tak, aby nebyly z jakéhokoliv úhlu pohledu vidět zbytky prachových částí nebo rozmazané prachové šmouhy</t>
  </si>
  <si>
    <t>celoplošné vymetení/vysávání a vytírání/mopování podlahy přípravkem dle povrchu tak, aby nedošlo k roztírání špíny a po setření nebyly viditelné šmouhy způsobené špinavou vodou či nedostatečně vypraným nebo nevyždímaným mycím hadrem, mopem, apod.</t>
  </si>
  <si>
    <t>vyleštit zrcadlo vč. rámu leštícím přípravkem tak, aby nebyly viditelné prachové a jiné šmouhy</t>
  </si>
  <si>
    <t>otřít a vyleštit ovládací prvky výtahů tak, aby nebyly viditelné prachové a jiné šmouhy</t>
  </si>
  <si>
    <t>vyčistit vodící drážky vnitřních a vnějších posuvných dveří v každém patře</t>
  </si>
  <si>
    <t>omýt sedátka</t>
  </si>
  <si>
    <t>vyleštit světlo kabiny tak, aby nebyly viditelné prachové a jiné šmouhy</t>
  </si>
  <si>
    <t>stírání prachu z vodorovných ploch nábytku, madel zábradlí a zábradlí samotného přípravkem na prach tak, aby nebyly z jakéhokoliv úhlu pohledu vidět zbytky prachových částí nebo rozmazané prachové šmouhy</t>
  </si>
  <si>
    <t>odstranění prachu a nečistot přípravkem na prach z parapetů, zárubní dveří v interiéru budovy tak, aby nebyly z jakéhokoliv úhlu pohledu vidět zbytky prachových částí nebo rozmazané prachové šmouhy</t>
  </si>
  <si>
    <t>omytí a vyleštění celých ploch dveří i prosklených tak, aby nebyly viditelné žádné ohmaty nebo rozmazané šmouhy</t>
  </si>
  <si>
    <t>celoplošné mokré stírání obkladů a omyvatelných stěn tak, aby nebyly z jakéhokoliv úhlu pohledu vidět zbytky prachových část, ohmaty nebo rozmazané prachové šmouhy</t>
  </si>
  <si>
    <t>lokální stírání prachu z vodorovných ploch nábytku, madel zábradlí a zábradlí samotného tak, aby nebyly z jakéhokoliv úhlu pohledu vidět zbytky prachových částí nebo rozmazané prachové šmouhy</t>
  </si>
  <si>
    <t>lokální stírání pavučin tak, aby nedošlo k jejich rozmazání na malbách stěn, stropě či nábytku apod.</t>
  </si>
  <si>
    <t>vlhké odstranění prachu z parapetů, zárubní dveří v interiéru budovy, křížů kolečkových židlí tak, aby nebyly z jakéhokoliv úhlu pohledu vidět zbytky prachových částí nebo rozmazané prachové šmouhy</t>
  </si>
  <si>
    <t>Průměrný počet akcí za měs.</t>
  </si>
  <si>
    <t xml:space="preserve">umístění vonných podložek do pisoárů na pánských WC a vonných závěsů do  všech záchodových mís (klozetů) na pánských i dámských WC i pro invalidní osoby. </t>
  </si>
  <si>
    <t xml:space="preserve">Mimořádný úklid vybraných prostor budovy NZM, na základě požadavku objednatele, např. po realizovaných akcích, kurzů vaření, havárijí a pod. </t>
  </si>
  <si>
    <t>Mimořádný úklid vybraných prostor</t>
  </si>
  <si>
    <t>vyčištění a vyleštění baterií, umyvadel a dřezů vč. odkapávacích ploch, spotřebičů tak, aby byly odstraněny zaschlé kapky a další nečistoty</t>
  </si>
  <si>
    <t>Úklidové služby pro NZM, pobočka Ostrava</t>
  </si>
  <si>
    <t>Kancelář, zázemí pro personál včetně kuchyňských linek</t>
  </si>
  <si>
    <t>1x denně/20 pracovních dní za měs. - administrativa</t>
  </si>
  <si>
    <t>1.01-05, 1.01-06, 3.07, 3.08, 3.12</t>
  </si>
  <si>
    <t>1.01-07, 1.01-12, 1.01-13, 1.01-14, 1.01-15, 1.01-16, 1.01-17, 1.01-18, 1.01-19, 3.03, 3.09, 3.10, 3.11, 3.14, 3.15, 3.16, 3.17, 3.18, 3.19, 3.20</t>
  </si>
  <si>
    <t>výstavní a expoziční prostory + zádveří a šatna</t>
  </si>
  <si>
    <t>1.01-01, 1.01-02, 1-01-04, 2.06, 2.13, 3.01</t>
  </si>
  <si>
    <t>studiní depozitáře a technické místnosti s technickým zázemím</t>
  </si>
  <si>
    <t>1x týdně /5 kalendářní dní za měsíc</t>
  </si>
  <si>
    <t>1.02, 1.03-01, 1.03-02, 2.01, 2.02, 2.03, 2.04, 2.05A, 2.05B</t>
  </si>
  <si>
    <t>osobní výtah</t>
  </si>
  <si>
    <t>1.01-10, 2.09, 3.13</t>
  </si>
  <si>
    <t>úniková schodiště</t>
  </si>
  <si>
    <t>1.01-08, 1.01-11, 2.07, 2.12, 3.02, 3.05</t>
  </si>
  <si>
    <t>hlavní schodiště</t>
  </si>
  <si>
    <t>úklid čistící zóny u vchodu do objektu tak, aby byly odstraněny všechny částečky nečistot, vyčištěny rohože, vysypané koše, odmeteno napadané listí apod.</t>
  </si>
  <si>
    <t>recepce</t>
  </si>
  <si>
    <t>otřít a vyleštit vnitřní a vnější posuvné dveře a stěny tak, aby nebyly viditelné prachové a jiné šmouhy</t>
  </si>
  <si>
    <t>vyčistit a vyleštit strop kabiny tak, aby nebyly viditelné prachové a jiné šmouhy</t>
  </si>
  <si>
    <t>1.01-09, 2.10, 3.06</t>
  </si>
  <si>
    <t>nástupní plocha před vstupem</t>
  </si>
  <si>
    <t>dětský koutek - šlapací traktory</t>
  </si>
  <si>
    <t>1.02</t>
  </si>
  <si>
    <t>1x denně/7 dnů v týdnu  - návštěvníci</t>
  </si>
  <si>
    <t>1x denně/7 dnů v týdnu</t>
  </si>
  <si>
    <t>1 x měsíčně</t>
  </si>
  <si>
    <t>1x denně /7 dnů v týdnu</t>
  </si>
  <si>
    <t>venkovní úklid, sběr odpadků, vysypání koše, vysypání popelníku, úprava mlatu (zarovnání ocelovými hráběmi), sezónně úklid sněhu a ledu + odfoukání listí</t>
  </si>
  <si>
    <t xml:space="preserve">1x denně/7 dnů v týdnu </t>
  </si>
  <si>
    <t>1x týdně/5 kalendářních dnů za měs.</t>
  </si>
  <si>
    <t>mokré vyčištění vstupních dveří do expozic (hlavní vstupy + vstupy z únikových schodišť) tak, aby nedošlo k roztírání špíny a po setření nebyly viditelné šmouhy a prosklených částí dveří přípravkem na leštění skla tak, aby nedošlo k roztírání špíny a po setření nebyly viditelné šmouhy</t>
  </si>
  <si>
    <t>vymetení/vysávání podlahy tak, aby nedošlo k roztírání špíny a po setření nebyly viditelné šmouhy / vysbírání odpadků</t>
  </si>
  <si>
    <t>desinfekce dětské kuchyňské linky a dlašího dětského nábytku, šlapacích traktorů a dalších hraček otřením hadrem s desinfekcí</t>
  </si>
  <si>
    <t>vysátí koberce v dětském koutku a vysátí taburetů a polstrované lavice</t>
  </si>
  <si>
    <t>odstranění prachu a nečistot přípravkem na prach na svislých a vodorovných stranách tak, aby nebyly z jakéhokoliv úhlu pohledu vidět zbytky prachových částí nebo rozmazané prachové šmouhy a jiné nečistoty</t>
  </si>
  <si>
    <t>celoplošné vysátí koberce přípravkem dle povrchu</t>
  </si>
  <si>
    <t>Příloha č. 2</t>
  </si>
  <si>
    <r>
      <t xml:space="preserve">doplňování náplní hygienických systémů (toaletní papír, papírové ručníky, mýdlo, desinfekce) bez jejich přeplňování a způsobem zajišťujícím jejich volné odebírání po jednotlivých kusech, dávkách apod. </t>
    </r>
    <r>
      <rPr>
        <sz val="11"/>
        <color rgb="FFFF0000"/>
        <rFont val="Calibri"/>
        <family val="2"/>
        <charset val="238"/>
        <scheme val="minor"/>
      </rPr>
      <t>- náplně dodá NZM</t>
    </r>
  </si>
  <si>
    <r>
      <t>Cena celkem za dobu trvání smlouvy</t>
    </r>
    <r>
      <rPr>
        <b/>
        <sz val="12"/>
        <color rgb="FFFF0000"/>
        <rFont val="Calibri"/>
        <family val="2"/>
        <charset val="238"/>
        <scheme val="minor"/>
      </rPr>
      <t xml:space="preserve"> (červenec 2025 - červen 2029)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</si>
</sst>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</cellStyleXfs>
  <cellXfs count="208">
    <xf numFmtId="0" fontId="0" fillId="0" borderId="0" xfId="0"/>
    <xf numFmtId="0" fontId="0" fillId="0" borderId="3" xfId="0" applyBorder="1" applyAlignment="1">
      <alignment vertical="center" wrapText="1"/>
    </xf>
    <xf numFmtId="0" fontId="0" fillId="0" borderId="7" xfId="0" applyBorder="1"/>
    <xf numFmtId="0" fontId="1" fillId="0" borderId="3" xfId="0" applyFont="1" applyBorder="1" applyAlignment="1">
      <alignment vertical="center" wrapText="1"/>
    </xf>
    <xf numFmtId="0" fontId="0" fillId="0" borderId="3" xfId="0" applyBorder="1"/>
    <xf numFmtId="0" fontId="1" fillId="0" borderId="0" xfId="0" applyFont="1"/>
    <xf numFmtId="0" fontId="0" fillId="0" borderId="2" xfId="0" applyBorder="1"/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5" fillId="0" borderId="0" xfId="0" applyFont="1"/>
    <xf numFmtId="4" fontId="6" fillId="0" borderId="0" xfId="0" applyNumberFormat="1" applyFont="1"/>
    <xf numFmtId="0" fontId="8" fillId="2" borderId="10" xfId="0" applyFont="1" applyFill="1" applyBorder="1"/>
    <xf numFmtId="4" fontId="0" fillId="0" borderId="7" xfId="0" applyNumberFormat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2" borderId="4" xfId="0" applyFill="1" applyBorder="1" applyAlignment="1">
      <alignment horizontal="center" vertical="top" wrapText="1"/>
    </xf>
    <xf numFmtId="0" fontId="11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top" wrapText="1"/>
    </xf>
    <xf numFmtId="2" fontId="0" fillId="0" borderId="7" xfId="0" applyNumberFormat="1" applyBorder="1" applyAlignment="1">
      <alignment vertical="center" wrapText="1"/>
    </xf>
    <xf numFmtId="0" fontId="0" fillId="2" borderId="1" xfId="0" applyFill="1" applyBorder="1"/>
    <xf numFmtId="0" fontId="2" fillId="2" borderId="1" xfId="0" applyFont="1" applyFill="1" applyBorder="1"/>
    <xf numFmtId="0" fontId="0" fillId="3" borderId="0" xfId="0" applyFill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0" fillId="3" borderId="18" xfId="0" applyFill="1" applyBorder="1" applyAlignment="1">
      <alignment vertical="center" wrapText="1"/>
    </xf>
    <xf numFmtId="3" fontId="9" fillId="3" borderId="18" xfId="0" applyNumberFormat="1" applyFont="1" applyFill="1" applyBorder="1" applyAlignment="1">
      <alignment horizontal="center" vertical="center" wrapText="1"/>
    </xf>
    <xf numFmtId="4" fontId="9" fillId="0" borderId="7" xfId="0" applyNumberFormat="1" applyFont="1" applyBorder="1" applyAlignment="1">
      <alignment horizontal="right" vertical="center"/>
    </xf>
    <xf numFmtId="0" fontId="0" fillId="2" borderId="9" xfId="0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0" fillId="0" borderId="18" xfId="0" applyBorder="1"/>
    <xf numFmtId="0" fontId="7" fillId="3" borderId="18" xfId="0" applyFont="1" applyFill="1" applyBorder="1" applyAlignment="1">
      <alignment horizontal="center" vertical="center" wrapText="1"/>
    </xf>
    <xf numFmtId="2" fontId="7" fillId="3" borderId="18" xfId="0" applyNumberFormat="1" applyFont="1" applyFill="1" applyBorder="1" applyAlignment="1">
      <alignment horizontal="center" vertical="center" wrapText="1"/>
    </xf>
    <xf numFmtId="164" fontId="7" fillId="3" borderId="18" xfId="0" applyNumberFormat="1" applyFont="1" applyFill="1" applyBorder="1" applyAlignment="1">
      <alignment horizontal="center" vertical="center" wrapText="1"/>
    </xf>
    <xf numFmtId="4" fontId="1" fillId="3" borderId="18" xfId="0" applyNumberFormat="1" applyFont="1" applyFill="1" applyBorder="1" applyAlignment="1">
      <alignment vertical="center" wrapText="1"/>
    </xf>
    <xf numFmtId="4" fontId="1" fillId="3" borderId="18" xfId="0" applyNumberFormat="1" applyFont="1" applyFill="1" applyBorder="1" applyAlignment="1">
      <alignment horizontal="right" vertical="center"/>
    </xf>
    <xf numFmtId="0" fontId="9" fillId="3" borderId="18" xfId="0" applyFont="1" applyFill="1" applyBorder="1" applyAlignment="1">
      <alignment horizontal="center" vertical="center" wrapText="1"/>
    </xf>
    <xf numFmtId="2" fontId="0" fillId="0" borderId="3" xfId="0" applyNumberFormat="1" applyBorder="1" applyAlignment="1">
      <alignment vertical="center" wrapText="1"/>
    </xf>
    <xf numFmtId="2" fontId="1" fillId="0" borderId="7" xfId="0" applyNumberFormat="1" applyFont="1" applyBorder="1" applyAlignment="1">
      <alignment horizontal="center" vertical="center" wrapText="1"/>
    </xf>
    <xf numFmtId="0" fontId="8" fillId="3" borderId="0" xfId="0" applyFont="1" applyFill="1" applyAlignment="1">
      <alignment vertical="center" wrapText="1"/>
    </xf>
    <xf numFmtId="0" fontId="8" fillId="3" borderId="14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2" fontId="9" fillId="4" borderId="18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2" fontId="11" fillId="2" borderId="19" xfId="0" applyNumberFormat="1" applyFont="1" applyFill="1" applyBorder="1" applyAlignment="1">
      <alignment horizontal="center" vertical="center" wrapText="1"/>
    </xf>
    <xf numFmtId="3" fontId="11" fillId="2" borderId="19" xfId="0" applyNumberFormat="1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/>
    </xf>
    <xf numFmtId="4" fontId="4" fillId="2" borderId="25" xfId="0" applyNumberFormat="1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4" fontId="4" fillId="2" borderId="25" xfId="0" applyNumberFormat="1" applyFont="1" applyFill="1" applyBorder="1" applyAlignment="1">
      <alignment vertical="center" wrapText="1"/>
    </xf>
    <xf numFmtId="0" fontId="0" fillId="2" borderId="24" xfId="0" applyFill="1" applyBorder="1"/>
    <xf numFmtId="4" fontId="4" fillId="2" borderId="24" xfId="0" applyNumberFormat="1" applyFont="1" applyFill="1" applyBorder="1"/>
    <xf numFmtId="0" fontId="0" fillId="2" borderId="21" xfId="0" applyFill="1" applyBorder="1" applyAlignment="1">
      <alignment vertical="center" wrapText="1"/>
    </xf>
    <xf numFmtId="0" fontId="4" fillId="2" borderId="22" xfId="0" applyFont="1" applyFill="1" applyBorder="1" applyAlignment="1">
      <alignment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0" fillId="2" borderId="23" xfId="0" applyFill="1" applyBorder="1"/>
    <xf numFmtId="0" fontId="2" fillId="2" borderId="2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right" vertical="center" wrapText="1"/>
    </xf>
    <xf numFmtId="4" fontId="10" fillId="2" borderId="1" xfId="0" applyNumberFormat="1" applyFont="1" applyFill="1" applyBorder="1" applyAlignment="1">
      <alignment horizontal="right" vertical="center"/>
    </xf>
    <xf numFmtId="4" fontId="11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right" vertical="center" wrapText="1"/>
    </xf>
    <xf numFmtId="4" fontId="11" fillId="2" borderId="1" xfId="0" applyNumberFormat="1" applyFont="1" applyFill="1" applyBorder="1" applyAlignment="1">
      <alignment horizontal="right" vertical="center"/>
    </xf>
    <xf numFmtId="4" fontId="11" fillId="2" borderId="13" xfId="0" applyNumberFormat="1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1" fillId="2" borderId="19" xfId="0" applyFont="1" applyFill="1" applyBorder="1" applyAlignment="1">
      <alignment horizontal="center" vertical="center" wrapText="1"/>
    </xf>
    <xf numFmtId="4" fontId="11" fillId="2" borderId="19" xfId="0" applyNumberFormat="1" applyFont="1" applyFill="1" applyBorder="1" applyAlignment="1">
      <alignment vertical="center" wrapText="1"/>
    </xf>
    <xf numFmtId="0" fontId="2" fillId="0" borderId="0" xfId="0" applyFont="1"/>
    <xf numFmtId="0" fontId="0" fillId="4" borderId="1" xfId="0" applyFill="1" applyBorder="1"/>
    <xf numFmtId="0" fontId="4" fillId="2" borderId="24" xfId="0" applyFont="1" applyFill="1" applyBorder="1" applyAlignment="1">
      <alignment horizontal="left" vertical="center"/>
    </xf>
    <xf numFmtId="0" fontId="4" fillId="0" borderId="0" xfId="0" applyFont="1"/>
    <xf numFmtId="0" fontId="2" fillId="0" borderId="0" xfId="0" applyFont="1" applyAlignment="1">
      <alignment horizontal="right"/>
    </xf>
    <xf numFmtId="0" fontId="11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vertical="center"/>
    </xf>
    <xf numFmtId="2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vertical="center"/>
    </xf>
    <xf numFmtId="4" fontId="9" fillId="4" borderId="1" xfId="0" applyNumberFormat="1" applyFont="1" applyFill="1" applyBorder="1" applyAlignment="1">
      <alignment horizontal="right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/>
    </xf>
    <xf numFmtId="0" fontId="11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8" fillId="2" borderId="6" xfId="0" applyFont="1" applyFill="1" applyBorder="1"/>
    <xf numFmtId="0" fontId="10" fillId="2" borderId="1" xfId="0" applyFont="1" applyFill="1" applyBorder="1"/>
    <xf numFmtId="0" fontId="11" fillId="2" borderId="1" xfId="0" applyFont="1" applyFill="1" applyBorder="1" applyAlignment="1">
      <alignment vertical="center" wrapText="1"/>
    </xf>
    <xf numFmtId="2" fontId="9" fillId="4" borderId="1" xfId="0" applyNumberFormat="1" applyFont="1" applyFill="1" applyBorder="1" applyAlignment="1">
      <alignment vertical="center" wrapText="1"/>
    </xf>
    <xf numFmtId="4" fontId="9" fillId="4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0" fillId="0" borderId="12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11" fillId="0" borderId="27" xfId="0" applyFont="1" applyBorder="1" applyAlignment="1">
      <alignment vertical="center" wrapText="1"/>
    </xf>
    <xf numFmtId="4" fontId="9" fillId="0" borderId="7" xfId="0" applyNumberFormat="1" applyFont="1" applyBorder="1" applyAlignment="1">
      <alignment horizontal="center" vertical="center" wrapText="1"/>
    </xf>
    <xf numFmtId="2" fontId="9" fillId="0" borderId="7" xfId="0" applyNumberFormat="1" applyFont="1" applyBorder="1" applyAlignment="1">
      <alignment horizontal="center" vertical="center" wrapText="1"/>
    </xf>
    <xf numFmtId="4" fontId="9" fillId="0" borderId="7" xfId="0" applyNumberFormat="1" applyFont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vertical="center" wrapText="1"/>
    </xf>
    <xf numFmtId="4" fontId="11" fillId="0" borderId="1" xfId="0" applyNumberFormat="1" applyFont="1" applyBorder="1" applyAlignment="1">
      <alignment horizontal="right" vertical="center"/>
    </xf>
    <xf numFmtId="2" fontId="9" fillId="4" borderId="1" xfId="0" applyNumberFormat="1" applyFont="1" applyFill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/>
    <xf numFmtId="0" fontId="0" fillId="2" borderId="2" xfId="0" applyFill="1" applyBorder="1"/>
    <xf numFmtId="0" fontId="11" fillId="2" borderId="2" xfId="0" applyFont="1" applyFill="1" applyBorder="1" applyAlignment="1">
      <alignment horizontal="center" vertical="center" wrapText="1"/>
    </xf>
    <xf numFmtId="2" fontId="11" fillId="2" borderId="2" xfId="0" applyNumberFormat="1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vertical="center" wrapText="1"/>
    </xf>
    <xf numFmtId="4" fontId="11" fillId="2" borderId="2" xfId="0" applyNumberFormat="1" applyFont="1" applyFill="1" applyBorder="1" applyAlignment="1">
      <alignment horizontal="right" vertical="center"/>
    </xf>
    <xf numFmtId="0" fontId="9" fillId="0" borderId="31" xfId="0" applyFont="1" applyBorder="1" applyAlignment="1">
      <alignment horizontal="center" vertical="center" wrapText="1"/>
    </xf>
    <xf numFmtId="2" fontId="9" fillId="0" borderId="31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2" fontId="9" fillId="0" borderId="3" xfId="0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2" fontId="11" fillId="0" borderId="7" xfId="0" applyNumberFormat="1" applyFont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right" vertical="center" wrapText="1"/>
    </xf>
    <xf numFmtId="4" fontId="1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0" fillId="0" borderId="32" xfId="0" applyBorder="1" applyAlignment="1">
      <alignment vertical="center" wrapText="1"/>
    </xf>
    <xf numFmtId="0" fontId="0" fillId="0" borderId="15" xfId="0" applyFont="1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0" fillId="0" borderId="1" xfId="0" applyFont="1" applyBorder="1"/>
    <xf numFmtId="0" fontId="9" fillId="0" borderId="1" xfId="0" applyFont="1" applyBorder="1" applyAlignment="1">
      <alignment vertical="center" wrapText="1"/>
    </xf>
    <xf numFmtId="0" fontId="0" fillId="0" borderId="1" xfId="0" applyFont="1" applyBorder="1" applyAlignment="1">
      <alignment wrapText="1"/>
    </xf>
    <xf numFmtId="0" fontId="9" fillId="0" borderId="12" xfId="2" applyFont="1" applyFill="1" applyBorder="1" applyAlignment="1">
      <alignment vertical="center" wrapText="1"/>
    </xf>
    <xf numFmtId="0" fontId="9" fillId="0" borderId="15" xfId="2" applyFont="1" applyFill="1" applyBorder="1" applyAlignment="1">
      <alignment vertical="center" wrapText="1"/>
    </xf>
    <xf numFmtId="4" fontId="9" fillId="0" borderId="7" xfId="0" applyNumberFormat="1" applyFont="1" applyFill="1" applyBorder="1" applyAlignment="1">
      <alignment horizontal="right" vertical="center" wrapText="1"/>
    </xf>
    <xf numFmtId="0" fontId="9" fillId="0" borderId="16" xfId="2" applyFont="1" applyFill="1" applyBorder="1" applyAlignment="1">
      <alignment vertical="center" wrapText="1"/>
    </xf>
    <xf numFmtId="0" fontId="11" fillId="0" borderId="1" xfId="2" applyFont="1" applyFill="1" applyBorder="1" applyAlignment="1">
      <alignment vertical="center" wrapText="1"/>
    </xf>
    <xf numFmtId="0" fontId="9" fillId="0" borderId="7" xfId="2" applyFont="1" applyFill="1" applyBorder="1" applyAlignment="1">
      <alignment vertical="center" wrapText="1"/>
    </xf>
    <xf numFmtId="2" fontId="9" fillId="0" borderId="7" xfId="0" applyNumberFormat="1" applyFont="1" applyFill="1" applyBorder="1" applyAlignment="1">
      <alignment vertical="center" wrapText="1"/>
    </xf>
    <xf numFmtId="0" fontId="9" fillId="0" borderId="18" xfId="1" applyFont="1" applyFill="1" applyBorder="1" applyAlignment="1">
      <alignment vertical="center" wrapText="1"/>
    </xf>
    <xf numFmtId="0" fontId="9" fillId="0" borderId="30" xfId="0" applyFont="1" applyBorder="1" applyAlignment="1">
      <alignment horizontal="center" vertical="center" wrapText="1"/>
    </xf>
    <xf numFmtId="2" fontId="9" fillId="4" borderId="2" xfId="0" applyNumberFormat="1" applyFont="1" applyFill="1" applyBorder="1" applyAlignment="1">
      <alignment horizontal="center" vertical="center" wrapText="1"/>
    </xf>
    <xf numFmtId="2" fontId="9" fillId="0" borderId="30" xfId="0" applyNumberFormat="1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2" fontId="9" fillId="0" borderId="29" xfId="0" applyNumberFormat="1" applyFont="1" applyFill="1" applyBorder="1" applyAlignment="1">
      <alignment horizontal="center" vertical="center" wrapText="1"/>
    </xf>
    <xf numFmtId="2" fontId="9" fillId="0" borderId="34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3">
    <cellStyle name="Normální" xfId="0" builtinId="0"/>
    <cellStyle name="Správně" xfId="1" builtinId="26"/>
    <cellStyle name="Špatně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9"/>
  <sheetViews>
    <sheetView tabSelected="1" view="pageBreakPreview" topLeftCell="A126" zoomScale="80" zoomScaleNormal="148" zoomScaleSheetLayoutView="80" workbookViewId="0">
      <selection activeCell="H141" sqref="H141"/>
    </sheetView>
  </sheetViews>
  <sheetFormatPr defaultRowHeight="14.5" x14ac:dyDescent="0.35"/>
  <cols>
    <col min="1" max="1" width="14.54296875" customWidth="1"/>
    <col min="2" max="2" width="60.7265625" customWidth="1"/>
    <col min="3" max="3" width="10" customWidth="1"/>
    <col min="4" max="4" width="26.7265625" customWidth="1"/>
    <col min="5" max="5" width="15.7265625" customWidth="1"/>
    <col min="6" max="6" width="10.7265625" customWidth="1"/>
    <col min="7" max="8" width="15.7265625" customWidth="1"/>
  </cols>
  <sheetData>
    <row r="1" spans="1:8" ht="15.5" x14ac:dyDescent="0.35">
      <c r="A1" s="90" t="s">
        <v>32</v>
      </c>
      <c r="H1" s="91" t="s">
        <v>127</v>
      </c>
    </row>
    <row r="2" spans="1:8" ht="18.75" customHeight="1" x14ac:dyDescent="0.45">
      <c r="A2" s="177" t="s">
        <v>91</v>
      </c>
      <c r="B2" s="177"/>
      <c r="C2" s="177"/>
      <c r="D2" s="177"/>
      <c r="E2" s="177"/>
      <c r="F2" s="177"/>
      <c r="G2" s="177"/>
      <c r="H2" s="177"/>
    </row>
    <row r="3" spans="1:8" ht="30" customHeight="1" thickBot="1" x14ac:dyDescent="0.4">
      <c r="A3" s="178" t="s">
        <v>11</v>
      </c>
      <c r="B3" s="178"/>
      <c r="C3" s="178"/>
      <c r="D3" s="178"/>
      <c r="E3" s="178"/>
      <c r="F3" s="178"/>
      <c r="G3" s="178"/>
      <c r="H3" s="178"/>
    </row>
    <row r="4" spans="1:8" ht="30" customHeight="1" thickBot="1" x14ac:dyDescent="0.4">
      <c r="A4" s="179" t="s">
        <v>0</v>
      </c>
      <c r="B4" s="179" t="s">
        <v>1</v>
      </c>
      <c r="C4" s="179" t="s">
        <v>8</v>
      </c>
      <c r="D4" s="179" t="s">
        <v>12</v>
      </c>
      <c r="E4" s="8" t="s">
        <v>3</v>
      </c>
      <c r="F4" s="51" t="s">
        <v>13</v>
      </c>
      <c r="G4" s="182" t="s">
        <v>15</v>
      </c>
      <c r="H4" s="183"/>
    </row>
    <row r="5" spans="1:8" ht="41.25" customHeight="1" thickBot="1" x14ac:dyDescent="0.4">
      <c r="A5" s="180"/>
      <c r="B5" s="180"/>
      <c r="C5" s="181"/>
      <c r="D5" s="181"/>
      <c r="E5" s="50" t="s">
        <v>2</v>
      </c>
      <c r="F5" s="9" t="s">
        <v>14</v>
      </c>
      <c r="G5" s="9" t="s">
        <v>2</v>
      </c>
      <c r="H5" s="10" t="s">
        <v>10</v>
      </c>
    </row>
    <row r="6" spans="1:8" ht="25.15" customHeight="1" thickBot="1" x14ac:dyDescent="0.4">
      <c r="A6" s="172" t="s">
        <v>92</v>
      </c>
      <c r="B6" s="92" t="s">
        <v>16</v>
      </c>
      <c r="C6" s="174" t="s">
        <v>94</v>
      </c>
      <c r="D6" s="93">
        <v>119.38</v>
      </c>
      <c r="E6" s="94">
        <v>0</v>
      </c>
      <c r="F6" s="95">
        <v>20</v>
      </c>
      <c r="G6" s="96">
        <f>D6*E6*F6</f>
        <v>0</v>
      </c>
      <c r="H6" s="96">
        <f>G6*1.21</f>
        <v>0</v>
      </c>
    </row>
    <row r="7" spans="1:8" ht="72.5" x14ac:dyDescent="0.35">
      <c r="A7" s="173"/>
      <c r="B7" s="115" t="s">
        <v>37</v>
      </c>
      <c r="C7" s="175"/>
      <c r="D7" s="52"/>
      <c r="E7" s="49"/>
      <c r="F7" s="24"/>
      <c r="G7" s="49"/>
      <c r="H7" s="2"/>
    </row>
    <row r="8" spans="1:8" ht="43.5" x14ac:dyDescent="0.35">
      <c r="A8" s="173"/>
      <c r="B8" s="115" t="s">
        <v>39</v>
      </c>
      <c r="C8" s="175"/>
      <c r="D8" s="52"/>
      <c r="E8" s="49"/>
      <c r="F8" s="24"/>
      <c r="G8" s="49"/>
      <c r="H8" s="2"/>
    </row>
    <row r="9" spans="1:8" ht="29.5" thickBot="1" x14ac:dyDescent="0.4">
      <c r="A9" s="173"/>
      <c r="B9" s="115" t="s">
        <v>90</v>
      </c>
      <c r="C9" s="175"/>
      <c r="D9" s="52"/>
      <c r="E9" s="49"/>
      <c r="F9" s="24"/>
      <c r="G9" s="49"/>
      <c r="H9" s="2"/>
    </row>
    <row r="10" spans="1:8" ht="25.15" customHeight="1" thickBot="1" x14ac:dyDescent="0.4">
      <c r="A10" s="173"/>
      <c r="B10" s="92" t="s">
        <v>17</v>
      </c>
      <c r="C10" s="175"/>
      <c r="D10" s="93">
        <v>119.38</v>
      </c>
      <c r="E10" s="97">
        <v>0</v>
      </c>
      <c r="F10" s="98">
        <v>10</v>
      </c>
      <c r="G10" s="99">
        <f>D10*E10*F10</f>
        <v>0</v>
      </c>
      <c r="H10" s="99">
        <f>G10*1.21</f>
        <v>0</v>
      </c>
    </row>
    <row r="11" spans="1:8" ht="43.5" x14ac:dyDescent="0.35">
      <c r="A11" s="173"/>
      <c r="B11" s="158" t="s">
        <v>36</v>
      </c>
      <c r="C11" s="175"/>
      <c r="D11" s="150"/>
      <c r="E11" s="160"/>
      <c r="F11" s="119"/>
      <c r="G11" s="35"/>
      <c r="H11" s="35"/>
    </row>
    <row r="12" spans="1:8" ht="43.5" x14ac:dyDescent="0.35">
      <c r="A12" s="173"/>
      <c r="B12" s="159" t="s">
        <v>38</v>
      </c>
      <c r="C12" s="175"/>
      <c r="D12" s="150"/>
      <c r="E12" s="160"/>
      <c r="F12" s="119"/>
      <c r="G12" s="35"/>
      <c r="H12" s="35"/>
    </row>
    <row r="13" spans="1:8" ht="43.5" x14ac:dyDescent="0.35">
      <c r="A13" s="173"/>
      <c r="B13" s="115" t="s">
        <v>40</v>
      </c>
      <c r="C13" s="175"/>
      <c r="D13" s="52"/>
      <c r="E13" s="49"/>
      <c r="F13" s="24"/>
      <c r="G13" s="49"/>
      <c r="H13" s="2"/>
    </row>
    <row r="14" spans="1:8" ht="29" x14ac:dyDescent="0.35">
      <c r="A14" s="173"/>
      <c r="B14" s="19" t="s">
        <v>41</v>
      </c>
      <c r="C14" s="175"/>
      <c r="D14" s="52"/>
      <c r="E14" s="49"/>
      <c r="F14" s="24"/>
      <c r="G14" s="49"/>
      <c r="H14" s="2"/>
    </row>
    <row r="15" spans="1:8" ht="44" thickBot="1" x14ac:dyDescent="0.4">
      <c r="A15" s="173"/>
      <c r="B15" s="49" t="s">
        <v>49</v>
      </c>
      <c r="C15" s="175"/>
      <c r="D15" s="52"/>
      <c r="E15" s="49"/>
      <c r="F15" s="24"/>
      <c r="G15" s="49"/>
      <c r="H15" s="2"/>
    </row>
    <row r="16" spans="1:8" ht="25.15" customHeight="1" thickBot="1" x14ac:dyDescent="0.4">
      <c r="A16" s="173"/>
      <c r="B16" s="92" t="s">
        <v>18</v>
      </c>
      <c r="C16" s="175"/>
      <c r="D16" s="93">
        <v>119.38</v>
      </c>
      <c r="E16" s="105">
        <v>0</v>
      </c>
      <c r="F16" s="98">
        <v>1</v>
      </c>
      <c r="G16" s="99">
        <f>D16*E16*F16</f>
        <v>0</v>
      </c>
      <c r="H16" s="99">
        <f>G16*1.21</f>
        <v>0</v>
      </c>
    </row>
    <row r="17" spans="1:8" ht="29" x14ac:dyDescent="0.35">
      <c r="A17" s="173"/>
      <c r="B17" s="143" t="s">
        <v>42</v>
      </c>
      <c r="C17" s="175"/>
      <c r="D17" s="52"/>
      <c r="E17" s="49"/>
      <c r="F17" s="24"/>
      <c r="G17" s="49"/>
      <c r="H17" s="2"/>
    </row>
    <row r="18" spans="1:8" ht="29" x14ac:dyDescent="0.35">
      <c r="A18" s="173"/>
      <c r="B18" s="115" t="s">
        <v>43</v>
      </c>
      <c r="C18" s="175"/>
      <c r="D18" s="52"/>
      <c r="E18" s="49"/>
      <c r="F18" s="24"/>
      <c r="G18" s="49"/>
      <c r="H18" s="2"/>
    </row>
    <row r="19" spans="1:8" ht="43.5" x14ac:dyDescent="0.35">
      <c r="A19" s="173"/>
      <c r="B19" s="115" t="s">
        <v>44</v>
      </c>
      <c r="C19" s="175"/>
      <c r="D19" s="52"/>
      <c r="E19" s="49"/>
      <c r="F19" s="24"/>
      <c r="G19" s="49"/>
      <c r="H19" s="2"/>
    </row>
    <row r="20" spans="1:8" ht="29" x14ac:dyDescent="0.35">
      <c r="A20" s="173"/>
      <c r="B20" s="115" t="s">
        <v>45</v>
      </c>
      <c r="C20" s="175"/>
      <c r="D20" s="52"/>
      <c r="E20" s="49"/>
      <c r="F20" s="24"/>
      <c r="G20" s="49"/>
      <c r="H20" s="2"/>
    </row>
    <row r="21" spans="1:8" ht="29" x14ac:dyDescent="0.35">
      <c r="A21" s="173"/>
      <c r="B21" s="115" t="s">
        <v>47</v>
      </c>
      <c r="C21" s="175"/>
      <c r="D21" s="52"/>
      <c r="E21" s="49"/>
      <c r="F21" s="24"/>
      <c r="G21" s="49"/>
      <c r="H21" s="2"/>
    </row>
    <row r="22" spans="1:8" x14ac:dyDescent="0.35">
      <c r="A22" s="173"/>
      <c r="B22" s="115" t="s">
        <v>59</v>
      </c>
      <c r="C22" s="175"/>
      <c r="D22" s="52"/>
      <c r="E22" s="49"/>
      <c r="F22" s="24"/>
      <c r="G22" s="49"/>
      <c r="H22" s="2"/>
    </row>
    <row r="23" spans="1:8" ht="29.5" thickBot="1" x14ac:dyDescent="0.4">
      <c r="A23" s="173"/>
      <c r="B23" s="116" t="s">
        <v>4</v>
      </c>
      <c r="C23" s="176"/>
      <c r="D23" s="3"/>
      <c r="E23" s="1"/>
      <c r="F23" s="45"/>
      <c r="G23" s="1"/>
      <c r="H23" s="4"/>
    </row>
    <row r="24" spans="1:8" ht="24" customHeight="1" thickBot="1" x14ac:dyDescent="0.4">
      <c r="A24" s="102"/>
      <c r="B24" s="103" t="s">
        <v>92</v>
      </c>
      <c r="C24" s="13"/>
      <c r="D24" s="69">
        <v>119.38</v>
      </c>
      <c r="E24" s="70" t="s">
        <v>7</v>
      </c>
      <c r="F24" s="71" t="s">
        <v>7</v>
      </c>
      <c r="G24" s="72">
        <f>SUM(G6:G16)</f>
        <v>0</v>
      </c>
      <c r="H24" s="73">
        <f>G24*1.21</f>
        <v>0</v>
      </c>
    </row>
    <row r="25" spans="1:8" ht="25.15" customHeight="1" thickBot="1" x14ac:dyDescent="0.4">
      <c r="A25" s="48"/>
      <c r="B25" s="100" t="s">
        <v>93</v>
      </c>
      <c r="C25" s="47"/>
      <c r="D25" s="107">
        <v>10.4</v>
      </c>
      <c r="E25" s="97">
        <v>0</v>
      </c>
      <c r="F25" s="108">
        <v>20</v>
      </c>
      <c r="G25" s="99">
        <f>D25*E25*F25</f>
        <v>0</v>
      </c>
      <c r="H25" s="99">
        <f>G25*1.21</f>
        <v>0</v>
      </c>
    </row>
    <row r="26" spans="1:8" ht="25.15" customHeight="1" thickBot="1" x14ac:dyDescent="0.4">
      <c r="A26" s="173" t="s">
        <v>5</v>
      </c>
      <c r="B26" s="100" t="s">
        <v>114</v>
      </c>
      <c r="C26" s="175" t="s">
        <v>95</v>
      </c>
      <c r="D26" s="109">
        <v>54</v>
      </c>
      <c r="E26" s="106">
        <v>0</v>
      </c>
      <c r="F26" s="98">
        <v>31</v>
      </c>
      <c r="G26" s="99">
        <f>D26*E26*F26</f>
        <v>0</v>
      </c>
      <c r="H26" s="99">
        <f>G26*1.21</f>
        <v>0</v>
      </c>
    </row>
    <row r="27" spans="1:8" ht="58" x14ac:dyDescent="0.35">
      <c r="A27" s="173"/>
      <c r="B27" s="111" t="s">
        <v>50</v>
      </c>
      <c r="C27" s="175"/>
      <c r="D27" s="52"/>
      <c r="E27" s="14"/>
      <c r="F27" s="24"/>
      <c r="G27" s="49"/>
      <c r="H27" s="2"/>
    </row>
    <row r="28" spans="1:8" ht="29" x14ac:dyDescent="0.35">
      <c r="A28" s="173"/>
      <c r="B28" s="115" t="s">
        <v>51</v>
      </c>
      <c r="C28" s="175"/>
      <c r="D28" s="52"/>
      <c r="E28" s="14"/>
      <c r="F28" s="24"/>
      <c r="G28" s="49"/>
      <c r="H28" s="2"/>
    </row>
    <row r="29" spans="1:8" ht="43.5" x14ac:dyDescent="0.35">
      <c r="A29" s="173"/>
      <c r="B29" s="115" t="s">
        <v>52</v>
      </c>
      <c r="C29" s="175"/>
      <c r="D29" s="52"/>
      <c r="E29" s="14"/>
      <c r="F29" s="24"/>
      <c r="G29" s="49"/>
      <c r="H29" s="2"/>
    </row>
    <row r="30" spans="1:8" ht="58" x14ac:dyDescent="0.35">
      <c r="A30" s="173"/>
      <c r="B30" s="19" t="s">
        <v>128</v>
      </c>
      <c r="C30" s="175"/>
      <c r="D30" s="52"/>
      <c r="E30" s="14"/>
      <c r="F30" s="24"/>
      <c r="G30" s="149"/>
      <c r="H30" s="2"/>
    </row>
    <row r="31" spans="1:8" ht="43.5" x14ac:dyDescent="0.35">
      <c r="A31" s="173"/>
      <c r="B31" s="159" t="s">
        <v>53</v>
      </c>
      <c r="C31" s="175"/>
      <c r="D31" s="52"/>
      <c r="E31" s="14"/>
      <c r="F31" s="24"/>
      <c r="G31" s="149"/>
      <c r="H31" s="2"/>
    </row>
    <row r="32" spans="1:8" ht="43.5" x14ac:dyDescent="0.35">
      <c r="A32" s="173"/>
      <c r="B32" s="159" t="s">
        <v>54</v>
      </c>
      <c r="C32" s="175"/>
      <c r="D32" s="52"/>
      <c r="E32" s="14"/>
      <c r="F32" s="24"/>
      <c r="G32" s="149"/>
      <c r="H32" s="2"/>
    </row>
    <row r="33" spans="1:8" ht="73" thickBot="1" x14ac:dyDescent="0.4">
      <c r="A33" s="173"/>
      <c r="B33" s="161" t="s">
        <v>55</v>
      </c>
      <c r="C33" s="175"/>
      <c r="D33" s="52"/>
      <c r="E33" s="14"/>
      <c r="F33" s="24"/>
      <c r="G33" s="149"/>
      <c r="H33" s="2"/>
    </row>
    <row r="34" spans="1:8" ht="25.15" customHeight="1" thickBot="1" x14ac:dyDescent="0.4">
      <c r="A34" s="173"/>
      <c r="B34" s="92" t="s">
        <v>19</v>
      </c>
      <c r="C34" s="175"/>
      <c r="D34" s="93">
        <v>64.400000000000006</v>
      </c>
      <c r="E34" s="106">
        <v>0</v>
      </c>
      <c r="F34" s="98">
        <v>5</v>
      </c>
      <c r="G34" s="99">
        <f>D34*E34*F34</f>
        <v>0</v>
      </c>
      <c r="H34" s="99">
        <f>G34*1.21</f>
        <v>0</v>
      </c>
    </row>
    <row r="35" spans="1:8" ht="29" x14ac:dyDescent="0.35">
      <c r="A35" s="173"/>
      <c r="B35" s="115" t="s">
        <v>56</v>
      </c>
      <c r="C35" s="175"/>
      <c r="D35" s="52"/>
      <c r="E35" s="14"/>
      <c r="F35" s="24"/>
      <c r="G35" s="49"/>
      <c r="H35" s="2"/>
    </row>
    <row r="36" spans="1:8" x14ac:dyDescent="0.35">
      <c r="A36" s="173"/>
      <c r="B36" s="115" t="s">
        <v>35</v>
      </c>
      <c r="C36" s="175"/>
      <c r="D36" s="52"/>
      <c r="E36" s="14"/>
      <c r="F36" s="24"/>
      <c r="G36" s="49"/>
      <c r="H36" s="2"/>
    </row>
    <row r="37" spans="1:8" ht="44.25" customHeight="1" x14ac:dyDescent="0.35">
      <c r="A37" s="173"/>
      <c r="B37" s="142" t="s">
        <v>87</v>
      </c>
      <c r="C37" s="175"/>
      <c r="D37" s="52"/>
      <c r="E37" s="14"/>
      <c r="F37" s="24"/>
      <c r="G37" s="49"/>
      <c r="H37" s="2"/>
    </row>
    <row r="38" spans="1:8" ht="29" x14ac:dyDescent="0.35">
      <c r="A38" s="173"/>
      <c r="B38" s="115" t="s">
        <v>42</v>
      </c>
      <c r="C38" s="175"/>
      <c r="D38" s="52"/>
      <c r="E38" s="14"/>
      <c r="F38" s="24"/>
      <c r="G38" s="49"/>
      <c r="H38" s="2"/>
    </row>
    <row r="39" spans="1:8" ht="43.5" x14ac:dyDescent="0.35">
      <c r="A39" s="173"/>
      <c r="B39" s="19" t="s">
        <v>57</v>
      </c>
      <c r="C39" s="175"/>
      <c r="D39" s="52"/>
      <c r="E39" s="14"/>
      <c r="F39" s="24"/>
      <c r="G39" s="49"/>
      <c r="H39" s="2"/>
    </row>
    <row r="40" spans="1:8" ht="29" x14ac:dyDescent="0.35">
      <c r="A40" s="173"/>
      <c r="B40" s="143" t="s">
        <v>58</v>
      </c>
      <c r="C40" s="175"/>
      <c r="D40" s="52"/>
      <c r="E40" s="14"/>
      <c r="F40" s="24"/>
      <c r="G40" s="49"/>
      <c r="H40" s="2"/>
    </row>
    <row r="41" spans="1:8" x14ac:dyDescent="0.35">
      <c r="A41" s="173"/>
      <c r="B41" s="115" t="s">
        <v>59</v>
      </c>
      <c r="C41" s="175"/>
      <c r="D41" s="52"/>
      <c r="E41" s="14"/>
      <c r="F41" s="24"/>
      <c r="G41" s="49"/>
      <c r="H41" s="2"/>
    </row>
    <row r="42" spans="1:8" ht="29.5" thickBot="1" x14ac:dyDescent="0.4">
      <c r="A42" s="173"/>
      <c r="B42" s="116" t="s">
        <v>4</v>
      </c>
      <c r="C42" s="176"/>
      <c r="D42" s="52"/>
      <c r="E42" s="14"/>
      <c r="F42" s="24"/>
      <c r="G42" s="49"/>
      <c r="H42" s="2"/>
    </row>
    <row r="43" spans="1:8" ht="25.15" customHeight="1" thickBot="1" x14ac:dyDescent="0.4">
      <c r="A43" s="15"/>
      <c r="B43" s="104" t="s">
        <v>5</v>
      </c>
      <c r="C43" s="15"/>
      <c r="D43" s="83">
        <v>64.400000000000006</v>
      </c>
      <c r="E43" s="74" t="s">
        <v>7</v>
      </c>
      <c r="F43" s="75" t="s">
        <v>7</v>
      </c>
      <c r="G43" s="76">
        <f>SUM(G25:G39)</f>
        <v>0</v>
      </c>
      <c r="H43" s="77">
        <f>G43*1.21</f>
        <v>0</v>
      </c>
    </row>
    <row r="44" spans="1:8" ht="25.15" customHeight="1" thickBot="1" x14ac:dyDescent="0.4">
      <c r="A44" s="186" t="s">
        <v>96</v>
      </c>
      <c r="B44" s="92" t="s">
        <v>115</v>
      </c>
      <c r="C44" s="188" t="s">
        <v>97</v>
      </c>
      <c r="D44" s="109">
        <v>2890.26</v>
      </c>
      <c r="E44" s="106">
        <v>0</v>
      </c>
      <c r="F44" s="98">
        <v>31</v>
      </c>
      <c r="G44" s="99">
        <f>D44*E44*F44</f>
        <v>0</v>
      </c>
      <c r="H44" s="99">
        <f>G44*1.21</f>
        <v>0</v>
      </c>
    </row>
    <row r="45" spans="1:8" ht="43.5" x14ac:dyDescent="0.35">
      <c r="A45" s="173"/>
      <c r="B45" s="142" t="s">
        <v>106</v>
      </c>
      <c r="C45" s="189"/>
      <c r="D45" s="144"/>
      <c r="E45" s="145"/>
      <c r="F45" s="146"/>
      <c r="G45" s="147"/>
      <c r="H45" s="148"/>
    </row>
    <row r="46" spans="1:8" ht="58" x14ac:dyDescent="0.35">
      <c r="A46" s="173"/>
      <c r="B46" s="115" t="s">
        <v>60</v>
      </c>
      <c r="C46" s="189"/>
      <c r="D46" s="52"/>
      <c r="E46" s="14"/>
      <c r="F46" s="24"/>
      <c r="G46" s="49"/>
      <c r="H46" s="2"/>
    </row>
    <row r="47" spans="1:8" ht="29" x14ac:dyDescent="0.35">
      <c r="A47" s="173"/>
      <c r="B47" s="115" t="s">
        <v>61</v>
      </c>
      <c r="C47" s="189"/>
      <c r="D47" s="52"/>
      <c r="E47" s="14"/>
      <c r="F47" s="24"/>
      <c r="G47" s="49"/>
      <c r="H47" s="2"/>
    </row>
    <row r="48" spans="1:8" ht="29" x14ac:dyDescent="0.35">
      <c r="A48" s="173"/>
      <c r="B48" s="115" t="s">
        <v>62</v>
      </c>
      <c r="C48" s="189"/>
      <c r="D48" s="52"/>
      <c r="E48" s="14"/>
      <c r="F48" s="24"/>
      <c r="G48" s="49"/>
      <c r="H48" s="2"/>
    </row>
    <row r="49" spans="1:8" ht="29" x14ac:dyDescent="0.35">
      <c r="A49" s="173"/>
      <c r="B49" s="115" t="s">
        <v>63</v>
      </c>
      <c r="C49" s="189"/>
      <c r="D49" s="52"/>
      <c r="E49" s="14"/>
      <c r="F49" s="24"/>
      <c r="G49" s="49"/>
      <c r="H49" s="2"/>
    </row>
    <row r="50" spans="1:8" ht="58" x14ac:dyDescent="0.35">
      <c r="A50" s="173"/>
      <c r="B50" s="115" t="s">
        <v>64</v>
      </c>
      <c r="C50" s="189"/>
      <c r="D50" s="52"/>
      <c r="E50" s="14"/>
      <c r="F50" s="24"/>
      <c r="G50" s="49"/>
      <c r="H50" s="2"/>
    </row>
    <row r="51" spans="1:8" ht="73" thickBot="1" x14ac:dyDescent="0.4">
      <c r="A51" s="173"/>
      <c r="B51" s="19" t="s">
        <v>121</v>
      </c>
      <c r="C51" s="189"/>
      <c r="D51" s="52"/>
      <c r="E51" s="14"/>
      <c r="F51" s="24"/>
      <c r="G51" s="49"/>
      <c r="H51" s="2"/>
    </row>
    <row r="52" spans="1:8" ht="25.15" customHeight="1" thickBot="1" x14ac:dyDescent="0.4">
      <c r="A52" s="173"/>
      <c r="B52" s="113" t="s">
        <v>21</v>
      </c>
      <c r="C52" s="190"/>
      <c r="D52" s="109">
        <v>2890.26</v>
      </c>
      <c r="E52" s="106">
        <v>0</v>
      </c>
      <c r="F52" s="98">
        <v>5</v>
      </c>
      <c r="G52" s="99">
        <f>D52*E52*F52</f>
        <v>0</v>
      </c>
      <c r="H52" s="99">
        <f>G52*1.21</f>
        <v>0</v>
      </c>
    </row>
    <row r="53" spans="1:8" ht="43.5" x14ac:dyDescent="0.35">
      <c r="A53" s="173"/>
      <c r="B53" s="112" t="s">
        <v>57</v>
      </c>
      <c r="C53" s="190"/>
      <c r="D53" s="52"/>
      <c r="E53" s="14"/>
      <c r="F53" s="24"/>
      <c r="G53" s="49"/>
      <c r="H53" s="2"/>
    </row>
    <row r="54" spans="1:8" ht="29.5" thickBot="1" x14ac:dyDescent="0.4">
      <c r="A54" s="173"/>
      <c r="B54" s="112" t="s">
        <v>58</v>
      </c>
      <c r="C54" s="190"/>
      <c r="D54" s="52"/>
      <c r="E54" s="14"/>
      <c r="F54" s="24"/>
      <c r="G54" s="49"/>
      <c r="H54" s="2"/>
    </row>
    <row r="55" spans="1:8" ht="25.15" customHeight="1" thickBot="1" x14ac:dyDescent="0.4">
      <c r="A55" s="173"/>
      <c r="B55" s="113" t="s">
        <v>20</v>
      </c>
      <c r="C55" s="190"/>
      <c r="D55" s="109">
        <v>2890.26</v>
      </c>
      <c r="E55" s="106">
        <v>0</v>
      </c>
      <c r="F55" s="98">
        <v>1</v>
      </c>
      <c r="G55" s="99">
        <f>D55*E55*F55</f>
        <v>0</v>
      </c>
      <c r="H55" s="99">
        <f>G55*1.21</f>
        <v>0</v>
      </c>
    </row>
    <row r="56" spans="1:8" ht="25.15" customHeight="1" x14ac:dyDescent="0.35">
      <c r="A56" s="173"/>
      <c r="B56" s="117" t="s">
        <v>67</v>
      </c>
      <c r="C56" s="190"/>
      <c r="D56" s="118"/>
      <c r="E56" s="120"/>
      <c r="F56" s="119"/>
      <c r="G56" s="35"/>
      <c r="H56" s="35"/>
    </row>
    <row r="57" spans="1:8" x14ac:dyDescent="0.35">
      <c r="A57" s="173"/>
      <c r="B57" s="112" t="s">
        <v>66</v>
      </c>
      <c r="C57" s="190"/>
      <c r="D57" s="52"/>
      <c r="E57" s="14"/>
      <c r="F57" s="24"/>
      <c r="G57" s="49"/>
      <c r="H57" s="2"/>
    </row>
    <row r="58" spans="1:8" ht="29.5" thickBot="1" x14ac:dyDescent="0.4">
      <c r="A58" s="187"/>
      <c r="B58" s="114" t="s">
        <v>4</v>
      </c>
      <c r="C58" s="191"/>
      <c r="D58" s="52"/>
      <c r="E58" s="14"/>
      <c r="F58" s="24"/>
      <c r="G58" s="49"/>
      <c r="H58" s="2"/>
    </row>
    <row r="59" spans="1:8" ht="25.15" customHeight="1" thickBot="1" x14ac:dyDescent="0.4">
      <c r="A59" s="16"/>
      <c r="B59" s="21" t="s">
        <v>96</v>
      </c>
      <c r="C59" s="17"/>
      <c r="D59" s="74">
        <v>2890.26</v>
      </c>
      <c r="E59" s="74" t="s">
        <v>7</v>
      </c>
      <c r="F59" s="75" t="s">
        <v>7</v>
      </c>
      <c r="G59" s="76">
        <f>SUM(G44:G57)</f>
        <v>0</v>
      </c>
      <c r="H59" s="77">
        <f>G59*1.21</f>
        <v>0</v>
      </c>
    </row>
    <row r="60" spans="1:8" ht="15" thickBot="1" x14ac:dyDescent="0.4">
      <c r="A60" s="173" t="s">
        <v>98</v>
      </c>
      <c r="B60" s="100" t="s">
        <v>99</v>
      </c>
      <c r="C60" s="184" t="s">
        <v>100</v>
      </c>
      <c r="D60" s="93">
        <v>2654.07</v>
      </c>
      <c r="E60" s="106">
        <v>0</v>
      </c>
      <c r="F60" s="98">
        <v>5</v>
      </c>
      <c r="G60" s="99">
        <f>D60*E60*F60</f>
        <v>0</v>
      </c>
      <c r="H60" s="99">
        <f>G60*1.21</f>
        <v>0</v>
      </c>
    </row>
    <row r="61" spans="1:8" ht="58" x14ac:dyDescent="0.35">
      <c r="A61" s="173"/>
      <c r="B61" s="143" t="s">
        <v>48</v>
      </c>
      <c r="C61" s="175"/>
      <c r="D61" s="52"/>
      <c r="E61" s="14"/>
      <c r="F61" s="24"/>
      <c r="G61" s="49"/>
      <c r="H61" s="2"/>
    </row>
    <row r="62" spans="1:8" ht="29" x14ac:dyDescent="0.35">
      <c r="A62" s="173"/>
      <c r="B62" s="159" t="s">
        <v>122</v>
      </c>
      <c r="C62" s="175"/>
      <c r="D62" s="52"/>
      <c r="E62" s="14"/>
      <c r="F62" s="24"/>
      <c r="G62" s="49"/>
      <c r="H62" s="2"/>
    </row>
    <row r="63" spans="1:8" ht="58" x14ac:dyDescent="0.35">
      <c r="A63" s="173"/>
      <c r="B63" s="19" t="s">
        <v>68</v>
      </c>
      <c r="C63" s="175"/>
      <c r="D63" s="52"/>
      <c r="E63" s="14"/>
      <c r="F63" s="24"/>
      <c r="G63" s="49"/>
      <c r="H63" s="2"/>
    </row>
    <row r="64" spans="1:8" ht="29.5" thickBot="1" x14ac:dyDescent="0.4">
      <c r="A64" s="173"/>
      <c r="B64" s="116" t="s">
        <v>65</v>
      </c>
      <c r="C64" s="175"/>
      <c r="D64" s="52"/>
      <c r="E64" s="14"/>
      <c r="F64" s="24"/>
      <c r="G64" s="49"/>
      <c r="H64" s="2"/>
    </row>
    <row r="65" spans="1:8" ht="25.15" customHeight="1" thickBot="1" x14ac:dyDescent="0.4">
      <c r="A65" s="173"/>
      <c r="B65" s="92" t="s">
        <v>22</v>
      </c>
      <c r="C65" s="175"/>
      <c r="D65" s="109">
        <v>2564.0700000000002</v>
      </c>
      <c r="E65" s="106">
        <v>0</v>
      </c>
      <c r="F65" s="98">
        <v>0.16</v>
      </c>
      <c r="G65" s="99">
        <f>D65*E65*F65</f>
        <v>0</v>
      </c>
      <c r="H65" s="99">
        <f>G65*1.21</f>
        <v>0</v>
      </c>
    </row>
    <row r="66" spans="1:8" x14ac:dyDescent="0.35">
      <c r="A66" s="173"/>
      <c r="B66" s="143" t="s">
        <v>67</v>
      </c>
      <c r="C66" s="175"/>
      <c r="D66" s="52"/>
      <c r="E66" s="14"/>
      <c r="F66" s="24"/>
      <c r="G66" s="49"/>
      <c r="H66" s="2"/>
    </row>
    <row r="67" spans="1:8" ht="29" x14ac:dyDescent="0.35">
      <c r="A67" s="173"/>
      <c r="B67" s="115" t="s">
        <v>58</v>
      </c>
      <c r="C67" s="175"/>
      <c r="D67" s="52"/>
      <c r="E67" s="14"/>
      <c r="F67" s="24"/>
      <c r="G67" s="49"/>
      <c r="H67" s="2"/>
    </row>
    <row r="68" spans="1:8" ht="43.5" x14ac:dyDescent="0.35">
      <c r="A68" s="173"/>
      <c r="B68" s="115" t="s">
        <v>69</v>
      </c>
      <c r="C68" s="175"/>
      <c r="D68" s="52"/>
      <c r="E68" s="14"/>
      <c r="F68" s="24"/>
      <c r="G68" s="49"/>
      <c r="H68" s="2"/>
    </row>
    <row r="69" spans="1:8" ht="29" x14ac:dyDescent="0.35">
      <c r="A69" s="173"/>
      <c r="B69" s="152" t="s">
        <v>122</v>
      </c>
      <c r="C69" s="175"/>
      <c r="D69" s="52"/>
      <c r="E69" s="14"/>
      <c r="F69" s="24"/>
      <c r="G69" s="149"/>
      <c r="H69" s="2"/>
    </row>
    <row r="70" spans="1:8" ht="29" x14ac:dyDescent="0.35">
      <c r="A70" s="173"/>
      <c r="B70" s="115" t="s">
        <v>71</v>
      </c>
      <c r="C70" s="175"/>
      <c r="D70" s="52"/>
      <c r="E70" s="14"/>
      <c r="F70" s="24"/>
      <c r="G70" s="49"/>
      <c r="H70" s="2"/>
    </row>
    <row r="71" spans="1:8" ht="43.5" x14ac:dyDescent="0.35">
      <c r="A71" s="173"/>
      <c r="B71" s="115" t="s">
        <v>57</v>
      </c>
      <c r="C71" s="175"/>
      <c r="D71" s="52"/>
      <c r="E71" s="14"/>
      <c r="F71" s="24"/>
      <c r="G71" s="49"/>
      <c r="H71" s="2"/>
    </row>
    <row r="72" spans="1:8" ht="29.5" thickBot="1" x14ac:dyDescent="0.4">
      <c r="A72" s="173"/>
      <c r="B72" s="116" t="s">
        <v>4</v>
      </c>
      <c r="C72" s="176"/>
      <c r="D72" s="3"/>
      <c r="E72" s="14"/>
      <c r="F72" s="24"/>
      <c r="G72" s="49"/>
      <c r="H72" s="2"/>
    </row>
    <row r="73" spans="1:8" ht="25.15" customHeight="1" thickBot="1" x14ac:dyDescent="0.4">
      <c r="A73" s="7"/>
      <c r="B73" s="101" t="s">
        <v>98</v>
      </c>
      <c r="C73" s="20"/>
      <c r="D73" s="78">
        <f>D65</f>
        <v>2564.0700000000002</v>
      </c>
      <c r="E73" s="74" t="s">
        <v>7</v>
      </c>
      <c r="F73" s="75" t="s">
        <v>7</v>
      </c>
      <c r="G73" s="76">
        <f>SUM(G60:G65)</f>
        <v>0</v>
      </c>
      <c r="H73" s="77">
        <f>G73*1.21</f>
        <v>0</v>
      </c>
    </row>
    <row r="74" spans="1:8" ht="25.15" customHeight="1" thickBot="1" x14ac:dyDescent="0.4">
      <c r="A74" s="185" t="s">
        <v>101</v>
      </c>
      <c r="B74" s="162" t="s">
        <v>115</v>
      </c>
      <c r="C74" s="174" t="s">
        <v>102</v>
      </c>
      <c r="D74" s="110">
        <v>2.64</v>
      </c>
      <c r="E74" s="106">
        <v>0</v>
      </c>
      <c r="F74" s="98">
        <v>31</v>
      </c>
      <c r="G74" s="99">
        <f>D74*E74*F74</f>
        <v>0</v>
      </c>
      <c r="H74" s="99">
        <f>G74*1.21</f>
        <v>0</v>
      </c>
    </row>
    <row r="75" spans="1:8" ht="58" x14ac:dyDescent="0.35">
      <c r="A75" s="173"/>
      <c r="B75" s="111" t="s">
        <v>73</v>
      </c>
      <c r="C75" s="175"/>
      <c r="D75" s="52"/>
      <c r="E75" s="14"/>
      <c r="F75" s="24"/>
      <c r="G75" s="49"/>
      <c r="H75" s="2"/>
    </row>
    <row r="76" spans="1:8" ht="29" x14ac:dyDescent="0.35">
      <c r="A76" s="173"/>
      <c r="B76" s="115" t="s">
        <v>74</v>
      </c>
      <c r="C76" s="175"/>
      <c r="D76" s="52"/>
      <c r="E76" s="14"/>
      <c r="F76" s="24"/>
      <c r="G76" s="49"/>
      <c r="H76" s="2"/>
    </row>
    <row r="77" spans="1:8" ht="29" x14ac:dyDescent="0.35">
      <c r="A77" s="173"/>
      <c r="B77" s="115" t="s">
        <v>75</v>
      </c>
      <c r="C77" s="175"/>
      <c r="D77" s="52"/>
      <c r="E77" s="14"/>
      <c r="F77" s="24"/>
      <c r="G77" s="49"/>
      <c r="H77" s="2"/>
    </row>
    <row r="78" spans="1:8" ht="29" x14ac:dyDescent="0.35">
      <c r="A78" s="173"/>
      <c r="B78" s="115" t="s">
        <v>108</v>
      </c>
      <c r="C78" s="175"/>
      <c r="D78" s="52"/>
      <c r="E78" s="14"/>
      <c r="F78" s="24"/>
      <c r="G78" s="49"/>
      <c r="H78" s="2"/>
    </row>
    <row r="79" spans="1:8" ht="29" x14ac:dyDescent="0.35">
      <c r="A79" s="173"/>
      <c r="B79" s="115" t="s">
        <v>76</v>
      </c>
      <c r="C79" s="175"/>
      <c r="D79" s="52"/>
      <c r="E79" s="14"/>
      <c r="F79" s="24"/>
      <c r="G79" s="49"/>
      <c r="H79" s="2"/>
    </row>
    <row r="80" spans="1:8" ht="15" thickBot="1" x14ac:dyDescent="0.4">
      <c r="A80" s="173"/>
      <c r="B80" s="116" t="s">
        <v>77</v>
      </c>
      <c r="C80" s="175"/>
      <c r="D80" s="52"/>
      <c r="E80" s="14"/>
      <c r="F80" s="46"/>
      <c r="G80" s="49"/>
      <c r="H80" s="2"/>
    </row>
    <row r="81" spans="1:8" ht="25.15" customHeight="1" thickBot="1" x14ac:dyDescent="0.4">
      <c r="A81" s="173"/>
      <c r="B81" s="92" t="s">
        <v>21</v>
      </c>
      <c r="C81" s="175"/>
      <c r="D81" s="93">
        <v>2.64</v>
      </c>
      <c r="E81" s="106">
        <v>0</v>
      </c>
      <c r="F81" s="98">
        <v>5</v>
      </c>
      <c r="G81" s="99">
        <f>D81*E81*F81</f>
        <v>0</v>
      </c>
      <c r="H81" s="99">
        <f>G81*1.21</f>
        <v>0</v>
      </c>
    </row>
    <row r="82" spans="1:8" ht="29" x14ac:dyDescent="0.35">
      <c r="A82" s="173"/>
      <c r="B82" s="143" t="s">
        <v>109</v>
      </c>
      <c r="C82" s="175"/>
      <c r="D82" s="52"/>
      <c r="E82" s="14"/>
      <c r="F82" s="24"/>
      <c r="G82" s="49"/>
      <c r="H82" s="2"/>
    </row>
    <row r="83" spans="1:8" ht="15" thickBot="1" x14ac:dyDescent="0.4">
      <c r="A83" s="173"/>
      <c r="B83" s="116" t="s">
        <v>78</v>
      </c>
      <c r="C83" s="175"/>
      <c r="D83" s="3"/>
      <c r="E83" s="14"/>
      <c r="F83" s="24"/>
      <c r="G83" s="49"/>
      <c r="H83" s="2"/>
    </row>
    <row r="84" spans="1:8" ht="25.15" customHeight="1" thickBot="1" x14ac:dyDescent="0.4">
      <c r="A84" s="15"/>
      <c r="B84" s="22" t="s">
        <v>101</v>
      </c>
      <c r="C84" s="15"/>
      <c r="D84" s="79">
        <v>2.64</v>
      </c>
      <c r="E84" s="74" t="s">
        <v>7</v>
      </c>
      <c r="F84" s="75" t="s">
        <v>7</v>
      </c>
      <c r="G84" s="76">
        <f>SUM(G74:G83)</f>
        <v>0</v>
      </c>
      <c r="H84" s="77">
        <f>G84*1.21</f>
        <v>0</v>
      </c>
    </row>
    <row r="85" spans="1:8" ht="25.15" customHeight="1" thickBot="1" x14ac:dyDescent="0.4">
      <c r="A85" s="185" t="s">
        <v>103</v>
      </c>
      <c r="B85" s="100" t="s">
        <v>116</v>
      </c>
      <c r="C85" s="195" t="s">
        <v>104</v>
      </c>
      <c r="D85" s="93">
        <v>98.89</v>
      </c>
      <c r="E85" s="106">
        <v>0</v>
      </c>
      <c r="F85" s="98">
        <v>1</v>
      </c>
      <c r="G85" s="99">
        <f>D85*E85*F85</f>
        <v>0</v>
      </c>
      <c r="H85" s="99">
        <f>G85*1.21</f>
        <v>0</v>
      </c>
    </row>
    <row r="86" spans="1:8" ht="58" x14ac:dyDescent="0.35">
      <c r="A86" s="173"/>
      <c r="B86" s="111" t="s">
        <v>73</v>
      </c>
      <c r="C86" s="196"/>
      <c r="D86" s="52"/>
      <c r="E86" s="14"/>
      <c r="F86" s="24"/>
      <c r="G86" s="49"/>
      <c r="H86" s="2"/>
    </row>
    <row r="87" spans="1:8" ht="29" x14ac:dyDescent="0.35">
      <c r="A87" s="173"/>
      <c r="B87" s="115" t="s">
        <v>58</v>
      </c>
      <c r="C87" s="196"/>
      <c r="D87" s="52"/>
      <c r="E87" s="14"/>
      <c r="F87" s="24"/>
      <c r="G87" s="49"/>
      <c r="H87" s="2"/>
    </row>
    <row r="88" spans="1:8" ht="29" x14ac:dyDescent="0.35">
      <c r="A88" s="173"/>
      <c r="B88" s="115" t="s">
        <v>71</v>
      </c>
      <c r="C88" s="196"/>
      <c r="D88" s="52"/>
      <c r="E88" s="14"/>
      <c r="F88" s="24"/>
      <c r="G88" s="49"/>
      <c r="H88" s="2"/>
    </row>
    <row r="89" spans="1:8" ht="43.5" x14ac:dyDescent="0.35">
      <c r="A89" s="173"/>
      <c r="B89" s="115" t="s">
        <v>72</v>
      </c>
      <c r="C89" s="196"/>
      <c r="D89" s="52"/>
      <c r="E89" s="14"/>
      <c r="F89" s="24"/>
      <c r="G89" s="49"/>
      <c r="H89" s="2"/>
    </row>
    <row r="90" spans="1:8" ht="29.5" thickBot="1" x14ac:dyDescent="0.4">
      <c r="A90" s="173"/>
      <c r="B90" s="116" t="s">
        <v>4</v>
      </c>
      <c r="C90" s="191"/>
      <c r="D90" s="52"/>
      <c r="E90" s="14"/>
      <c r="F90" s="24"/>
      <c r="G90" s="49"/>
      <c r="H90" s="2"/>
    </row>
    <row r="91" spans="1:8" ht="34.5" customHeight="1" thickBot="1" x14ac:dyDescent="0.4">
      <c r="A91" s="15"/>
      <c r="B91" s="22" t="s">
        <v>103</v>
      </c>
      <c r="C91" s="18"/>
      <c r="D91" s="80">
        <v>98.89</v>
      </c>
      <c r="E91" s="81" t="s">
        <v>7</v>
      </c>
      <c r="F91" s="82" t="s">
        <v>7</v>
      </c>
      <c r="G91" s="76">
        <f>G85</f>
        <v>0</v>
      </c>
      <c r="H91" s="77">
        <f>G91*1.21</f>
        <v>0</v>
      </c>
    </row>
    <row r="92" spans="1:8" ht="25.15" customHeight="1" thickBot="1" x14ac:dyDescent="0.4">
      <c r="A92" s="6"/>
      <c r="B92" s="92" t="s">
        <v>115</v>
      </c>
      <c r="C92" s="174" t="s">
        <v>110</v>
      </c>
      <c r="D92" s="93">
        <v>133.91999999999999</v>
      </c>
      <c r="E92" s="105">
        <v>0</v>
      </c>
      <c r="F92" s="98">
        <v>31</v>
      </c>
      <c r="G92" s="99">
        <f>D92*E92*F92</f>
        <v>0</v>
      </c>
      <c r="H92" s="99">
        <f>G92*1.21</f>
        <v>0</v>
      </c>
    </row>
    <row r="93" spans="1:8" ht="75" customHeight="1" x14ac:dyDescent="0.35">
      <c r="A93" s="193" t="s">
        <v>105</v>
      </c>
      <c r="B93" s="111" t="s">
        <v>48</v>
      </c>
      <c r="C93" s="175"/>
      <c r="D93" s="52"/>
      <c r="E93" s="24"/>
      <c r="F93" s="24"/>
      <c r="G93" s="49"/>
      <c r="H93" s="2"/>
    </row>
    <row r="94" spans="1:8" ht="58" x14ac:dyDescent="0.35">
      <c r="A94" s="193"/>
      <c r="B94" s="115" t="s">
        <v>79</v>
      </c>
      <c r="C94" s="175"/>
      <c r="D94" s="52"/>
      <c r="E94" s="24"/>
      <c r="F94" s="24"/>
      <c r="G94" s="49"/>
      <c r="H94" s="2"/>
    </row>
    <row r="95" spans="1:8" ht="44" thickBot="1" x14ac:dyDescent="0.4">
      <c r="A95" s="193"/>
      <c r="B95" s="154" t="s">
        <v>80</v>
      </c>
      <c r="C95" s="175"/>
      <c r="D95" s="52"/>
      <c r="E95" s="24"/>
      <c r="F95" s="24"/>
      <c r="G95" s="49"/>
      <c r="H95" s="2"/>
    </row>
    <row r="96" spans="1:8" ht="15" thickBot="1" x14ac:dyDescent="0.4">
      <c r="A96" s="193"/>
      <c r="B96" s="92" t="s">
        <v>21</v>
      </c>
      <c r="C96" s="192"/>
      <c r="D96" s="93">
        <v>133.91999999999999</v>
      </c>
      <c r="E96" s="105">
        <v>0</v>
      </c>
      <c r="F96" s="98">
        <v>5</v>
      </c>
      <c r="G96" s="99">
        <f>D96*E96*F96</f>
        <v>0</v>
      </c>
      <c r="H96" s="99">
        <f>G96*1.21</f>
        <v>0</v>
      </c>
    </row>
    <row r="97" spans="1:8" ht="72.5" x14ac:dyDescent="0.35">
      <c r="A97" s="193"/>
      <c r="B97" s="163" t="s">
        <v>70</v>
      </c>
      <c r="C97" s="175"/>
      <c r="D97" s="52"/>
      <c r="E97" s="24"/>
      <c r="F97" s="24"/>
      <c r="G97" s="149"/>
      <c r="H97" s="2"/>
    </row>
    <row r="98" spans="1:8" ht="44" thickBot="1" x14ac:dyDescent="0.4">
      <c r="A98" s="193"/>
      <c r="B98" s="161" t="s">
        <v>44</v>
      </c>
      <c r="C98" s="175"/>
      <c r="D98" s="52"/>
      <c r="E98" s="24"/>
      <c r="F98" s="24"/>
      <c r="G98" s="149"/>
      <c r="H98" s="2"/>
    </row>
    <row r="99" spans="1:8" ht="25.15" customHeight="1" thickBot="1" x14ac:dyDescent="0.4">
      <c r="A99" s="193"/>
      <c r="B99" s="92" t="s">
        <v>20</v>
      </c>
      <c r="C99" s="175"/>
      <c r="D99" s="93">
        <v>133.91999999999999</v>
      </c>
      <c r="E99" s="105">
        <v>0</v>
      </c>
      <c r="F99" s="98">
        <v>1</v>
      </c>
      <c r="G99" s="99">
        <f>D99*E99*F99</f>
        <v>0</v>
      </c>
      <c r="H99" s="99">
        <f>G99*1.21</f>
        <v>0</v>
      </c>
    </row>
    <row r="100" spans="1:8" ht="29" x14ac:dyDescent="0.35">
      <c r="A100" s="193"/>
      <c r="B100" s="115" t="s">
        <v>81</v>
      </c>
      <c r="C100" s="175"/>
      <c r="D100" s="52"/>
      <c r="E100" s="24"/>
      <c r="F100" s="24"/>
      <c r="G100" s="49"/>
      <c r="H100" s="2"/>
    </row>
    <row r="101" spans="1:8" ht="29.5" thickBot="1" x14ac:dyDescent="0.4">
      <c r="A101" s="193"/>
      <c r="B101" s="116" t="s">
        <v>4</v>
      </c>
      <c r="C101" s="176"/>
      <c r="D101" s="52"/>
      <c r="E101" s="24"/>
      <c r="F101" s="24"/>
      <c r="G101" s="49"/>
      <c r="H101" s="2"/>
    </row>
    <row r="102" spans="1:8" ht="15" thickBot="1" x14ac:dyDescent="0.4">
      <c r="A102" s="23"/>
      <c r="B102" s="22" t="s">
        <v>105</v>
      </c>
      <c r="C102" s="15"/>
      <c r="D102" s="83">
        <v>133.91999999999999</v>
      </c>
      <c r="E102" s="75" t="s">
        <v>7</v>
      </c>
      <c r="F102" s="75" t="s">
        <v>7</v>
      </c>
      <c r="G102" s="84">
        <f>SUM(G92:G101)</f>
        <v>0</v>
      </c>
      <c r="H102" s="77">
        <f>G102*1.21</f>
        <v>0</v>
      </c>
    </row>
    <row r="103" spans="1:8" ht="15" thickBot="1" x14ac:dyDescent="0.4">
      <c r="A103" s="197" t="s">
        <v>111</v>
      </c>
      <c r="B103" s="122" t="s">
        <v>117</v>
      </c>
      <c r="C103" s="172"/>
      <c r="D103" s="93">
        <v>480</v>
      </c>
      <c r="E103" s="128">
        <v>0</v>
      </c>
      <c r="F103" s="98">
        <v>31</v>
      </c>
      <c r="G103" s="99">
        <f>D103*E103*F103</f>
        <v>0</v>
      </c>
      <c r="H103" s="99">
        <f>G103*1.21</f>
        <v>0</v>
      </c>
    </row>
    <row r="104" spans="1:8" ht="44" thickBot="1" x14ac:dyDescent="0.4">
      <c r="A104" s="198"/>
      <c r="B104" s="7" t="s">
        <v>118</v>
      </c>
      <c r="C104" s="199"/>
      <c r="D104" s="123"/>
      <c r="E104" s="124"/>
      <c r="F104" s="124"/>
      <c r="G104" s="125"/>
      <c r="H104" s="126"/>
    </row>
    <row r="105" spans="1:8" ht="15" thickBot="1" x14ac:dyDescent="0.4">
      <c r="A105" s="23"/>
      <c r="B105" s="22" t="s">
        <v>111</v>
      </c>
      <c r="C105" s="121"/>
      <c r="D105" s="83">
        <v>480</v>
      </c>
      <c r="E105" s="75" t="s">
        <v>7</v>
      </c>
      <c r="F105" s="75" t="s">
        <v>7</v>
      </c>
      <c r="G105" s="84">
        <f>SUM(G103:G104)</f>
        <v>0</v>
      </c>
      <c r="H105" s="77">
        <f>G105*1.21</f>
        <v>0</v>
      </c>
    </row>
    <row r="106" spans="1:8" ht="25.15" customHeight="1" thickBot="1" x14ac:dyDescent="0.4">
      <c r="A106" s="185" t="s">
        <v>107</v>
      </c>
      <c r="B106" s="162" t="s">
        <v>119</v>
      </c>
      <c r="C106" s="174" t="s">
        <v>6</v>
      </c>
      <c r="D106" s="93">
        <v>33.15</v>
      </c>
      <c r="E106" s="105">
        <v>0</v>
      </c>
      <c r="F106" s="98">
        <v>31</v>
      </c>
      <c r="G106" s="99">
        <f>D106*E106*F106</f>
        <v>0</v>
      </c>
      <c r="H106" s="99">
        <f>G106*1.21</f>
        <v>0</v>
      </c>
    </row>
    <row r="107" spans="1:8" ht="66.75" customHeight="1" x14ac:dyDescent="0.35">
      <c r="A107" s="173"/>
      <c r="B107" s="111" t="s">
        <v>125</v>
      </c>
      <c r="C107" s="175"/>
      <c r="D107" s="52"/>
      <c r="E107" s="24"/>
      <c r="F107" s="24"/>
      <c r="G107" s="49"/>
      <c r="H107" s="2"/>
    </row>
    <row r="108" spans="1:8" ht="58" x14ac:dyDescent="0.35">
      <c r="A108" s="173"/>
      <c r="B108" s="115" t="s">
        <v>48</v>
      </c>
      <c r="C108" s="175"/>
      <c r="D108" s="52"/>
      <c r="E108" s="24"/>
      <c r="F108" s="24"/>
      <c r="G108" s="49"/>
      <c r="H108" s="2"/>
    </row>
    <row r="109" spans="1:8" ht="43.5" x14ac:dyDescent="0.35">
      <c r="A109" s="173"/>
      <c r="B109" s="115" t="s">
        <v>83</v>
      </c>
      <c r="C109" s="175"/>
      <c r="D109" s="52"/>
      <c r="E109" s="24"/>
      <c r="F109" s="24"/>
      <c r="G109" s="49"/>
      <c r="H109" s="2"/>
    </row>
    <row r="110" spans="1:8" ht="44" thickBot="1" x14ac:dyDescent="0.4">
      <c r="A110" s="173"/>
      <c r="B110" s="115" t="s">
        <v>40</v>
      </c>
      <c r="C110" s="175"/>
      <c r="D110" s="52"/>
      <c r="E110" s="24"/>
      <c r="F110" s="24"/>
      <c r="G110" s="49"/>
      <c r="H110" s="2"/>
    </row>
    <row r="111" spans="1:8" ht="25.15" customHeight="1" thickBot="1" x14ac:dyDescent="0.4">
      <c r="A111" s="173"/>
      <c r="B111" s="92" t="s">
        <v>23</v>
      </c>
      <c r="C111" s="175"/>
      <c r="D111" s="93">
        <v>33.15</v>
      </c>
      <c r="E111" s="105">
        <v>0</v>
      </c>
      <c r="F111" s="98">
        <v>10</v>
      </c>
      <c r="G111" s="99">
        <f>D111*E111*F111</f>
        <v>0</v>
      </c>
      <c r="H111" s="99">
        <f>G111*1.21</f>
        <v>0</v>
      </c>
    </row>
    <row r="112" spans="1:8" x14ac:dyDescent="0.35">
      <c r="A112" s="173"/>
      <c r="B112" s="163" t="s">
        <v>126</v>
      </c>
      <c r="C112" s="175"/>
      <c r="D112" s="150"/>
      <c r="E112" s="164"/>
      <c r="F112" s="119"/>
      <c r="G112" s="35"/>
      <c r="H112" s="35"/>
    </row>
    <row r="113" spans="1:8" ht="29" x14ac:dyDescent="0.35">
      <c r="A113" s="173"/>
      <c r="B113" s="151" t="s">
        <v>84</v>
      </c>
      <c r="C113" s="175"/>
      <c r="D113" s="52"/>
      <c r="E113" s="24"/>
      <c r="F113" s="24"/>
      <c r="G113" s="49"/>
      <c r="H113" s="2"/>
    </row>
    <row r="114" spans="1:8" ht="43.5" x14ac:dyDescent="0.35">
      <c r="A114" s="173"/>
      <c r="B114" s="153" t="s">
        <v>85</v>
      </c>
      <c r="C114" s="175"/>
      <c r="D114" s="52"/>
      <c r="E114" s="24"/>
      <c r="F114" s="24"/>
      <c r="G114" s="49"/>
      <c r="H114" s="2"/>
    </row>
    <row r="115" spans="1:8" ht="43.5" x14ac:dyDescent="0.35">
      <c r="A115" s="173"/>
      <c r="B115" s="115" t="s">
        <v>49</v>
      </c>
      <c r="C115" s="175"/>
      <c r="D115" s="52"/>
      <c r="E115" s="24"/>
      <c r="F115" s="24"/>
      <c r="G115" s="49"/>
      <c r="H115" s="2"/>
    </row>
    <row r="116" spans="1:8" ht="29" x14ac:dyDescent="0.35">
      <c r="A116" s="173"/>
      <c r="B116" s="115" t="s">
        <v>45</v>
      </c>
      <c r="C116" s="175"/>
      <c r="D116" s="52"/>
      <c r="E116" s="24"/>
      <c r="F116" s="24"/>
      <c r="G116" s="49"/>
      <c r="H116" s="2"/>
    </row>
    <row r="117" spans="1:8" ht="29.5" thickBot="1" x14ac:dyDescent="0.4">
      <c r="A117" s="173"/>
      <c r="B117" s="116" t="s">
        <v>46</v>
      </c>
      <c r="C117" s="175"/>
      <c r="D117" s="52"/>
      <c r="E117" s="24"/>
      <c r="F117" s="24"/>
      <c r="G117" s="49"/>
      <c r="H117" s="2"/>
    </row>
    <row r="118" spans="1:8" ht="25.15" customHeight="1" thickBot="1" x14ac:dyDescent="0.4">
      <c r="A118" s="185"/>
      <c r="B118" s="92" t="s">
        <v>18</v>
      </c>
      <c r="C118" s="194"/>
      <c r="D118" s="93">
        <v>33.15</v>
      </c>
      <c r="E118" s="105">
        <v>0</v>
      </c>
      <c r="F118" s="98">
        <v>1</v>
      </c>
      <c r="G118" s="99">
        <f>D118*E118*F118</f>
        <v>0</v>
      </c>
      <c r="H118" s="99">
        <f>G118*1.21</f>
        <v>0</v>
      </c>
    </row>
    <row r="119" spans="1:8" ht="43.5" x14ac:dyDescent="0.35">
      <c r="A119" s="173"/>
      <c r="B119" s="115" t="s">
        <v>82</v>
      </c>
      <c r="C119" s="175"/>
      <c r="D119" s="52"/>
      <c r="E119" s="24"/>
      <c r="F119" s="24"/>
      <c r="G119" s="49"/>
      <c r="H119" s="2"/>
    </row>
    <row r="120" spans="1:8" ht="29" x14ac:dyDescent="0.35">
      <c r="A120" s="173"/>
      <c r="B120" s="115" t="s">
        <v>43</v>
      </c>
      <c r="C120" s="175"/>
      <c r="D120" s="52"/>
      <c r="E120" s="24"/>
      <c r="F120" s="24"/>
      <c r="G120" s="49"/>
      <c r="H120" s="2"/>
    </row>
    <row r="121" spans="1:8" ht="43.5" x14ac:dyDescent="0.35">
      <c r="A121" s="173"/>
      <c r="B121" s="115" t="s">
        <v>44</v>
      </c>
      <c r="C121" s="175"/>
      <c r="D121" s="52"/>
      <c r="E121" s="24"/>
      <c r="F121" s="24"/>
      <c r="G121" s="49"/>
      <c r="H121" s="2"/>
    </row>
    <row r="122" spans="1:8" ht="29.5" thickBot="1" x14ac:dyDescent="0.4">
      <c r="A122" s="173"/>
      <c r="B122" s="116" t="s">
        <v>4</v>
      </c>
      <c r="C122" s="176"/>
      <c r="D122" s="52"/>
      <c r="E122" s="24"/>
      <c r="F122" s="24"/>
      <c r="G122" s="49"/>
      <c r="H122" s="2"/>
    </row>
    <row r="123" spans="1:8" ht="25.15" customHeight="1" thickBot="1" x14ac:dyDescent="0.4">
      <c r="A123" s="25"/>
      <c r="B123" s="129" t="s">
        <v>107</v>
      </c>
      <c r="C123" s="130"/>
      <c r="D123" s="131">
        <v>33.15</v>
      </c>
      <c r="E123" s="132" t="s">
        <v>7</v>
      </c>
      <c r="F123" s="132" t="s">
        <v>7</v>
      </c>
      <c r="G123" s="133">
        <f>SUM(G106:G122)</f>
        <v>0</v>
      </c>
      <c r="H123" s="134">
        <f>G123*1.21</f>
        <v>0</v>
      </c>
    </row>
    <row r="124" spans="1:8" ht="25.15" customHeight="1" thickBot="1" x14ac:dyDescent="0.4">
      <c r="A124" s="201" t="s">
        <v>112</v>
      </c>
      <c r="B124" s="155" t="s">
        <v>119</v>
      </c>
      <c r="C124" s="203" t="s">
        <v>113</v>
      </c>
      <c r="D124" s="135">
        <v>100</v>
      </c>
      <c r="E124" s="127">
        <v>0</v>
      </c>
      <c r="F124" s="136">
        <v>31</v>
      </c>
      <c r="G124" s="140">
        <f>F124*E124*D124</f>
        <v>0</v>
      </c>
      <c r="H124" s="99">
        <f>G124*1.21</f>
        <v>0</v>
      </c>
    </row>
    <row r="125" spans="1:8" ht="15" thickBot="1" x14ac:dyDescent="0.4">
      <c r="A125" s="202"/>
      <c r="B125" s="156" t="s">
        <v>120</v>
      </c>
      <c r="C125" s="204"/>
      <c r="D125" s="166">
        <v>100</v>
      </c>
      <c r="E125" s="167">
        <v>0</v>
      </c>
      <c r="F125" s="168">
        <v>5</v>
      </c>
      <c r="G125" s="140">
        <f>F125*E125*D125</f>
        <v>0</v>
      </c>
      <c r="H125" s="137">
        <f>G125*1.21</f>
        <v>0</v>
      </c>
    </row>
    <row r="126" spans="1:8" ht="15" thickBot="1" x14ac:dyDescent="0.4">
      <c r="A126" s="202"/>
      <c r="B126" s="156" t="s">
        <v>124</v>
      </c>
      <c r="C126" s="204"/>
      <c r="D126" s="169"/>
      <c r="E126" s="170"/>
      <c r="F126" s="171"/>
      <c r="G126" s="140"/>
      <c r="H126" s="137"/>
    </row>
    <row r="127" spans="1:8" ht="29.5" thickBot="1" x14ac:dyDescent="0.4">
      <c r="A127" s="202"/>
      <c r="B127" s="157" t="s">
        <v>123</v>
      </c>
      <c r="C127" s="205"/>
      <c r="D127" s="138"/>
      <c r="E127" s="141"/>
      <c r="F127" s="139"/>
      <c r="G127" s="140"/>
      <c r="H127" s="99"/>
    </row>
    <row r="128" spans="1:8" ht="25.15" customHeight="1" thickBot="1" x14ac:dyDescent="0.4">
      <c r="A128" s="25"/>
      <c r="B128" s="26" t="s">
        <v>112</v>
      </c>
      <c r="C128" s="25"/>
      <c r="D128" s="83">
        <v>100</v>
      </c>
      <c r="E128" s="75" t="s">
        <v>7</v>
      </c>
      <c r="F128" s="75" t="s">
        <v>7</v>
      </c>
      <c r="G128" s="84">
        <f>SUM(G124:G127)</f>
        <v>0</v>
      </c>
      <c r="H128" s="134">
        <f>G128*1.21</f>
        <v>0</v>
      </c>
    </row>
    <row r="129" spans="1:8" ht="12.75" customHeight="1" thickBot="1" x14ac:dyDescent="0.4">
      <c r="A129" s="33"/>
      <c r="B129" s="38"/>
      <c r="C129" s="33"/>
      <c r="D129" s="39"/>
      <c r="E129" s="40"/>
      <c r="F129" s="41"/>
      <c r="G129" s="42"/>
      <c r="H129" s="43"/>
    </row>
    <row r="130" spans="1:8" ht="25.15" customHeight="1" thickBot="1" x14ac:dyDescent="0.4">
      <c r="A130" s="179" t="s">
        <v>0</v>
      </c>
      <c r="B130" s="179" t="s">
        <v>1</v>
      </c>
      <c r="C130" s="179" t="s">
        <v>86</v>
      </c>
      <c r="D130" s="179" t="s">
        <v>26</v>
      </c>
      <c r="E130" s="206" t="s">
        <v>28</v>
      </c>
      <c r="F130" s="179" t="s">
        <v>24</v>
      </c>
      <c r="G130" s="182" t="s">
        <v>25</v>
      </c>
      <c r="H130" s="183"/>
    </row>
    <row r="131" spans="1:8" ht="25.15" customHeight="1" thickBot="1" x14ac:dyDescent="0.4">
      <c r="A131" s="180"/>
      <c r="B131" s="180"/>
      <c r="C131" s="180"/>
      <c r="D131" s="180"/>
      <c r="E131" s="207"/>
      <c r="F131" s="180"/>
      <c r="G131" s="29" t="s">
        <v>2</v>
      </c>
      <c r="H131" s="30" t="s">
        <v>10</v>
      </c>
    </row>
    <row r="132" spans="1:8" ht="50.25" customHeight="1" thickBot="1" x14ac:dyDescent="0.4">
      <c r="A132" s="33" t="s">
        <v>27</v>
      </c>
      <c r="B132" s="165" t="s">
        <v>88</v>
      </c>
      <c r="C132" s="44">
        <v>0.25</v>
      </c>
      <c r="D132" s="34">
        <v>2</v>
      </c>
      <c r="E132" s="31">
        <v>8</v>
      </c>
      <c r="F132" s="53">
        <v>0</v>
      </c>
      <c r="G132" s="35">
        <f>C132*D132*E132*F132</f>
        <v>0</v>
      </c>
      <c r="H132" s="35">
        <f>G132*1.21</f>
        <v>0</v>
      </c>
    </row>
    <row r="133" spans="1:8" ht="38.25" customHeight="1" thickBot="1" x14ac:dyDescent="0.4">
      <c r="A133" s="36"/>
      <c r="B133" s="37" t="s">
        <v>89</v>
      </c>
      <c r="C133" s="85" t="s">
        <v>7</v>
      </c>
      <c r="D133" s="85" t="s">
        <v>7</v>
      </c>
      <c r="E133" s="55" t="s">
        <v>7</v>
      </c>
      <c r="F133" s="56" t="s">
        <v>7</v>
      </c>
      <c r="G133" s="86">
        <f>G132</f>
        <v>0</v>
      </c>
      <c r="H133" s="134">
        <f>G133*1.21</f>
        <v>0</v>
      </c>
    </row>
    <row r="134" spans="1:8" ht="25.15" customHeight="1" thickBot="1" x14ac:dyDescent="0.4">
      <c r="A134" s="200" t="s">
        <v>31</v>
      </c>
      <c r="B134" s="200"/>
      <c r="C134" s="200"/>
      <c r="D134" s="200"/>
      <c r="E134" s="200"/>
      <c r="F134" s="200"/>
      <c r="G134" s="200"/>
      <c r="H134" s="200"/>
    </row>
    <row r="135" spans="1:8" ht="25.15" customHeight="1" thickBot="1" x14ac:dyDescent="0.4">
      <c r="A135" s="27"/>
      <c r="B135" s="32"/>
      <c r="C135" s="28"/>
      <c r="D135" s="54" t="s">
        <v>30</v>
      </c>
      <c r="E135" s="55"/>
      <c r="F135" s="56"/>
      <c r="G135" s="57" t="s">
        <v>2</v>
      </c>
      <c r="H135" s="58" t="s">
        <v>10</v>
      </c>
    </row>
    <row r="136" spans="1:8" ht="25.15" customHeight="1" x14ac:dyDescent="0.35">
      <c r="A136" s="64"/>
      <c r="B136" s="65" t="s">
        <v>29</v>
      </c>
      <c r="C136" s="66" t="s">
        <v>7</v>
      </c>
      <c r="D136" s="59">
        <f>D24+D43+D59+D73+D84+D91+D102+D123+D128+D105</f>
        <v>6486.7100000000009</v>
      </c>
      <c r="E136" s="60" t="s">
        <v>7</v>
      </c>
      <c r="F136" s="60" t="s">
        <v>7</v>
      </c>
      <c r="G136" s="61">
        <f>G24+G43+G59+G73+G84+G91+G102+G123+G133+G128+G105</f>
        <v>0</v>
      </c>
      <c r="H136" s="61">
        <f>H24+H43+H59+H73+H84+H91+H102+H123+H133+H128+H105</f>
        <v>0</v>
      </c>
    </row>
    <row r="137" spans="1:8" ht="25.15" customHeight="1" thickBot="1" x14ac:dyDescent="0.4">
      <c r="A137" s="67"/>
      <c r="B137" s="89" t="s">
        <v>129</v>
      </c>
      <c r="C137" s="68" t="s">
        <v>7</v>
      </c>
      <c r="D137" s="62"/>
      <c r="E137" s="62"/>
      <c r="F137" s="62"/>
      <c r="G137" s="63">
        <f>G136*48</f>
        <v>0</v>
      </c>
      <c r="H137" s="63">
        <f>H136*48</f>
        <v>0</v>
      </c>
    </row>
    <row r="138" spans="1:8" ht="15" thickBot="1" x14ac:dyDescent="0.4">
      <c r="B138" s="11" t="s">
        <v>9</v>
      </c>
      <c r="C138" s="5"/>
      <c r="D138" s="12"/>
    </row>
    <row r="139" spans="1:8" ht="15" thickBot="1" x14ac:dyDescent="0.4">
      <c r="A139" s="87" t="s">
        <v>33</v>
      </c>
      <c r="B139" s="87" t="s">
        <v>34</v>
      </c>
      <c r="C139" s="88"/>
    </row>
  </sheetData>
  <mergeCells count="35">
    <mergeCell ref="A124:A127"/>
    <mergeCell ref="C124:C127"/>
    <mergeCell ref="D130:D131"/>
    <mergeCell ref="E130:E131"/>
    <mergeCell ref="F130:F131"/>
    <mergeCell ref="G130:H130"/>
    <mergeCell ref="A134:H134"/>
    <mergeCell ref="A130:A131"/>
    <mergeCell ref="B130:B131"/>
    <mergeCell ref="C130:C131"/>
    <mergeCell ref="A85:A90"/>
    <mergeCell ref="C92:C101"/>
    <mergeCell ref="A93:A101"/>
    <mergeCell ref="A106:A122"/>
    <mergeCell ref="C106:C122"/>
    <mergeCell ref="C85:C90"/>
    <mergeCell ref="A103:A104"/>
    <mergeCell ref="C103:C104"/>
    <mergeCell ref="A60:A72"/>
    <mergeCell ref="C60:C72"/>
    <mergeCell ref="A74:A83"/>
    <mergeCell ref="C74:C83"/>
    <mergeCell ref="A44:A58"/>
    <mergeCell ref="C44:C58"/>
    <mergeCell ref="A6:A23"/>
    <mergeCell ref="C6:C23"/>
    <mergeCell ref="A26:A42"/>
    <mergeCell ref="C26:C42"/>
    <mergeCell ref="A2:H2"/>
    <mergeCell ref="A3:H3"/>
    <mergeCell ref="A4:A5"/>
    <mergeCell ref="B4:B5"/>
    <mergeCell ref="C4:C5"/>
    <mergeCell ref="D4:D5"/>
    <mergeCell ref="G4:H4"/>
  </mergeCells>
  <pageMargins left="0.70866141732283472" right="0.70866141732283472" top="0.78740157480314965" bottom="0.78740157480314965" header="0.31496062992125984" footer="0.31496062992125984"/>
  <pageSetup paperSize="8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Slepý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Berger Ivan</dc:creator>
  <cp:lastModifiedBy>Berger Ivan</cp:lastModifiedBy>
  <cp:lastPrinted>2024-11-18T14:58:32Z</cp:lastPrinted>
  <dcterms:created xsi:type="dcterms:W3CDTF">2017-03-07T09:10:00Z</dcterms:created>
  <dcterms:modified xsi:type="dcterms:W3CDTF">2025-06-09T08:36:30Z</dcterms:modified>
</cp:coreProperties>
</file>