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kretariát\Downloads\Bytový dům ND\"/>
    </mc:Choice>
  </mc:AlternateContent>
  <bookViews>
    <workbookView xWindow="0" yWindow="0" windowWidth="28800" windowHeight="12504" activeTab="3"/>
  </bookViews>
  <sheets>
    <sheet name="Rekapitulace stavby" sheetId="1" r:id="rId1"/>
    <sheet name="0325-01 - Bytový dům č...." sheetId="2" r:id="rId2"/>
    <sheet name="0325-01.1 - Zdravotechnika" sheetId="3" r:id="rId3"/>
    <sheet name="0325-01.2 - Vytápění" sheetId="4" r:id="rId4"/>
    <sheet name="0325-01.3 - Vzduchotechnika" sheetId="5" r:id="rId5"/>
    <sheet name="0325-01.4 - Elektroinstalace" sheetId="6" r:id="rId6"/>
    <sheet name="0325-01.4.1 - Uzemnění" sheetId="7" r:id="rId7"/>
    <sheet name="0325-01.4.2 - Dodávky" sheetId="8" r:id="rId8"/>
    <sheet name="0325-01.4.3 - Hromosvod" sheetId="9" r:id="rId9"/>
  </sheets>
  <definedNames>
    <definedName name="_xlnm._FilterDatabase" localSheetId="1" hidden="1">'0325-01 - Bytový dům č....'!$C$143:$K$964</definedName>
    <definedName name="_xlnm._FilterDatabase" localSheetId="2" hidden="1">'0325-01.1 - Zdravotechnika'!$C$128:$K$262</definedName>
    <definedName name="_xlnm._FilterDatabase" localSheetId="3" hidden="1">'0325-01.2 - Vytápění'!$C$124:$K$222</definedName>
    <definedName name="_xlnm._FilterDatabase" localSheetId="4" hidden="1">'0325-01.3 - Vzduchotechnika'!$C$120:$K$143</definedName>
    <definedName name="_xlnm._FilterDatabase" localSheetId="5" hidden="1">'0325-01.4 - Elektroinstalace'!$C$121:$K$235</definedName>
    <definedName name="_xlnm._FilterDatabase" localSheetId="6" hidden="1">'0325-01.4.1 - Uzemnění'!$C$120:$K$138</definedName>
    <definedName name="_xlnm._FilterDatabase" localSheetId="7" hidden="1">'0325-01.4.2 - Dodávky'!$C$122:$K$132</definedName>
    <definedName name="_xlnm._FilterDatabase" localSheetId="8" hidden="1">'0325-01.4.3 - Hromosvod'!$C$123:$K$156</definedName>
    <definedName name="_xlnm.Print_Titles" localSheetId="1">'0325-01 - Bytový dům č....'!$143:$143</definedName>
    <definedName name="_xlnm.Print_Titles" localSheetId="2">'0325-01.1 - Zdravotechnika'!$128:$128</definedName>
    <definedName name="_xlnm.Print_Titles" localSheetId="3">'0325-01.2 - Vytápění'!$124:$124</definedName>
    <definedName name="_xlnm.Print_Titles" localSheetId="4">'0325-01.3 - Vzduchotechnika'!$120:$120</definedName>
    <definedName name="_xlnm.Print_Titles" localSheetId="5">'0325-01.4 - Elektroinstalace'!$121:$121</definedName>
    <definedName name="_xlnm.Print_Titles" localSheetId="6">'0325-01.4.1 - Uzemnění'!$120:$120</definedName>
    <definedName name="_xlnm.Print_Titles" localSheetId="7">'0325-01.4.2 - Dodávky'!$122:$122</definedName>
    <definedName name="_xlnm.Print_Titles" localSheetId="8">'0325-01.4.3 - Hromosvod'!$123:$123</definedName>
    <definedName name="_xlnm.Print_Titles" localSheetId="0">'Rekapitulace stavby'!$92:$92</definedName>
    <definedName name="_xlnm.Print_Area" localSheetId="1">'0325-01 - Bytový dům č....'!$C$4:$J$37,'0325-01 - Bytový dům č....'!$C$50:$J$76,'0325-01 - Bytový dům č....'!$C$82:$J$127,'0325-01 - Bytový dům č....'!$C$133:$J$964</definedName>
    <definedName name="_xlnm.Print_Area" localSheetId="2">'0325-01.1 - Zdravotechnika'!$C$4:$J$39,'0325-01.1 - Zdravotechnika'!$C$50:$J$76,'0325-01.1 - Zdravotechnika'!$C$82:$J$110,'0325-01.1 - Zdravotechnika'!$C$116:$J$262</definedName>
    <definedName name="_xlnm.Print_Area" localSheetId="3">'0325-01.2 - Vytápění'!$C$4:$J$39,'0325-01.2 - Vytápění'!$C$50:$J$76,'0325-01.2 - Vytápění'!$C$82:$J$106,'0325-01.2 - Vytápění'!$C$112:$J$222</definedName>
    <definedName name="_xlnm.Print_Area" localSheetId="4">'0325-01.3 - Vzduchotechnika'!$C$4:$J$39,'0325-01.3 - Vzduchotechnika'!$C$50:$J$76,'0325-01.3 - Vzduchotechnika'!$C$82:$J$102,'0325-01.3 - Vzduchotechnika'!$C$108:$J$143</definedName>
    <definedName name="_xlnm.Print_Area" localSheetId="5">'0325-01.4 - Elektroinstalace'!$C$4:$J$39,'0325-01.4 - Elektroinstalace'!$C$50:$J$76,'0325-01.4 - Elektroinstalace'!$C$82:$J$103,'0325-01.4 - Elektroinstalace'!$C$109:$J$235</definedName>
    <definedName name="_xlnm.Print_Area" localSheetId="6">'0325-01.4.1 - Uzemnění'!$C$4:$J$41,'0325-01.4.1 - Uzemnění'!$C$50:$J$76,'0325-01.4.1 - Uzemnění'!$C$82:$J$100,'0325-01.4.1 - Uzemnění'!$C$106:$J$138</definedName>
    <definedName name="_xlnm.Print_Area" localSheetId="7">'0325-01.4.2 - Dodávky'!$C$4:$J$41,'0325-01.4.2 - Dodávky'!$C$50:$J$76,'0325-01.4.2 - Dodávky'!$C$82:$J$102,'0325-01.4.2 - Dodávky'!$C$108:$J$132</definedName>
    <definedName name="_xlnm.Print_Area" localSheetId="8">'0325-01.4.3 - Hromosvod'!$C$4:$J$41,'0325-01.4.3 - Hromosvod'!$C$50:$J$76,'0325-01.4.3 - Hromosvod'!$C$82:$J$103,'0325-01.4.3 - Hromosvod'!$C$109:$J$156</definedName>
    <definedName name="_xlnm.Print_Area" localSheetId="0">'Rekapitulace stavby'!$D$4:$AO$76,'Rekapitulace stavby'!$C$82:$AQ$104</definedName>
  </definedNames>
  <calcPr calcId="152511"/>
</workbook>
</file>

<file path=xl/calcChain.xml><?xml version="1.0" encoding="utf-8"?>
<calcChain xmlns="http://schemas.openxmlformats.org/spreadsheetml/2006/main">
  <c r="J39" i="9" l="1"/>
  <c r="J38" i="9"/>
  <c r="AY103" i="1" s="1"/>
  <c r="J37" i="9"/>
  <c r="AX103" i="1"/>
  <c r="BI156" i="9"/>
  <c r="BH156" i="9"/>
  <c r="BG156" i="9"/>
  <c r="BE156" i="9"/>
  <c r="T156" i="9"/>
  <c r="T155" i="9" s="1"/>
  <c r="T154" i="9" s="1"/>
  <c r="R156" i="9"/>
  <c r="R155" i="9" s="1"/>
  <c r="R154" i="9" s="1"/>
  <c r="P156" i="9"/>
  <c r="P155" i="9" s="1"/>
  <c r="P154" i="9" s="1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J121" i="9"/>
  <c r="J120" i="9"/>
  <c r="F120" i="9"/>
  <c r="F118" i="9"/>
  <c r="E116" i="9"/>
  <c r="J94" i="9"/>
  <c r="J93" i="9"/>
  <c r="F93" i="9"/>
  <c r="F91" i="9"/>
  <c r="E89" i="9"/>
  <c r="J20" i="9"/>
  <c r="E20" i="9"/>
  <c r="F121" i="9" s="1"/>
  <c r="J19" i="9"/>
  <c r="J14" i="9"/>
  <c r="J91" i="9" s="1"/>
  <c r="E7" i="9"/>
  <c r="E112" i="9" s="1"/>
  <c r="J39" i="8"/>
  <c r="J38" i="8"/>
  <c r="AY102" i="1"/>
  <c r="J37" i="8"/>
  <c r="AX102" i="1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J120" i="8"/>
  <c r="J119" i="8"/>
  <c r="F119" i="8"/>
  <c r="F117" i="8"/>
  <c r="E115" i="8"/>
  <c r="J94" i="8"/>
  <c r="J93" i="8"/>
  <c r="F93" i="8"/>
  <c r="F91" i="8"/>
  <c r="E89" i="8"/>
  <c r="J20" i="8"/>
  <c r="E20" i="8"/>
  <c r="F94" i="8" s="1"/>
  <c r="J19" i="8"/>
  <c r="J14" i="8"/>
  <c r="J91" i="8" s="1"/>
  <c r="E7" i="8"/>
  <c r="E111" i="8"/>
  <c r="J39" i="7"/>
  <c r="J38" i="7"/>
  <c r="AY101" i="1" s="1"/>
  <c r="J37" i="7"/>
  <c r="AX101" i="1" s="1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3" i="7"/>
  <c r="BH123" i="7"/>
  <c r="BG123" i="7"/>
  <c r="BE123" i="7"/>
  <c r="T123" i="7"/>
  <c r="R123" i="7"/>
  <c r="P123" i="7"/>
  <c r="J118" i="7"/>
  <c r="J117" i="7"/>
  <c r="F117" i="7"/>
  <c r="F115" i="7"/>
  <c r="E113" i="7"/>
  <c r="J94" i="7"/>
  <c r="J93" i="7"/>
  <c r="F93" i="7"/>
  <c r="F91" i="7"/>
  <c r="E89" i="7"/>
  <c r="J20" i="7"/>
  <c r="E20" i="7"/>
  <c r="F118" i="7" s="1"/>
  <c r="J19" i="7"/>
  <c r="J14" i="7"/>
  <c r="J91" i="7" s="1"/>
  <c r="E7" i="7"/>
  <c r="E109" i="7" s="1"/>
  <c r="J37" i="6"/>
  <c r="J36" i="6"/>
  <c r="AY100" i="1"/>
  <c r="J35" i="6"/>
  <c r="AX100" i="1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0" i="6"/>
  <c r="BH220" i="6"/>
  <c r="BG220" i="6"/>
  <c r="BE220" i="6"/>
  <c r="T220" i="6"/>
  <c r="T219" i="6" s="1"/>
  <c r="R220" i="6"/>
  <c r="R219" i="6" s="1"/>
  <c r="P220" i="6"/>
  <c r="P219" i="6" s="1"/>
  <c r="BI218" i="6"/>
  <c r="BH218" i="6"/>
  <c r="BG218" i="6"/>
  <c r="BE218" i="6"/>
  <c r="T218" i="6"/>
  <c r="T217" i="6" s="1"/>
  <c r="R218" i="6"/>
  <c r="R217" i="6" s="1"/>
  <c r="P218" i="6"/>
  <c r="P217" i="6" s="1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09" i="6"/>
  <c r="BH209" i="6"/>
  <c r="BG209" i="6"/>
  <c r="BE209" i="6"/>
  <c r="T209" i="6"/>
  <c r="R209" i="6"/>
  <c r="P209" i="6"/>
  <c r="BI206" i="6"/>
  <c r="BH206" i="6"/>
  <c r="BG206" i="6"/>
  <c r="BE206" i="6"/>
  <c r="T206" i="6"/>
  <c r="R206" i="6"/>
  <c r="P206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J119" i="6"/>
  <c r="J118" i="6"/>
  <c r="F118" i="6"/>
  <c r="F116" i="6"/>
  <c r="E114" i="6"/>
  <c r="J92" i="6"/>
  <c r="J91" i="6"/>
  <c r="F91" i="6"/>
  <c r="F89" i="6"/>
  <c r="E87" i="6"/>
  <c r="J18" i="6"/>
  <c r="E18" i="6"/>
  <c r="F119" i="6" s="1"/>
  <c r="J17" i="6"/>
  <c r="J12" i="6"/>
  <c r="J116" i="6" s="1"/>
  <c r="E7" i="6"/>
  <c r="E112" i="6" s="1"/>
  <c r="J37" i="5"/>
  <c r="J36" i="5"/>
  <c r="AY98" i="1"/>
  <c r="J35" i="5"/>
  <c r="AX98" i="1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J118" i="5"/>
  <c r="J117" i="5"/>
  <c r="F117" i="5"/>
  <c r="F115" i="5"/>
  <c r="E113" i="5"/>
  <c r="J92" i="5"/>
  <c r="J91" i="5"/>
  <c r="F91" i="5"/>
  <c r="F89" i="5"/>
  <c r="E87" i="5"/>
  <c r="J18" i="5"/>
  <c r="E18" i="5"/>
  <c r="F118" i="5"/>
  <c r="J17" i="5"/>
  <c r="J12" i="5"/>
  <c r="J115" i="5" s="1"/>
  <c r="E7" i="5"/>
  <c r="E111" i="5" s="1"/>
  <c r="J37" i="4"/>
  <c r="J36" i="4"/>
  <c r="AY97" i="1"/>
  <c r="J35" i="4"/>
  <c r="AX97" i="1" s="1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J122" i="4"/>
  <c r="J121" i="4"/>
  <c r="F121" i="4"/>
  <c r="F119" i="4"/>
  <c r="E117" i="4"/>
  <c r="J92" i="4"/>
  <c r="J91" i="4"/>
  <c r="F91" i="4"/>
  <c r="F89" i="4"/>
  <c r="E87" i="4"/>
  <c r="J18" i="4"/>
  <c r="E18" i="4"/>
  <c r="F92" i="4" s="1"/>
  <c r="J17" i="4"/>
  <c r="J12" i="4"/>
  <c r="J119" i="4" s="1"/>
  <c r="E7" i="4"/>
  <c r="E85" i="4" s="1"/>
  <c r="J37" i="3"/>
  <c r="J36" i="3"/>
  <c r="AY96" i="1"/>
  <c r="J35" i="3"/>
  <c r="AX96" i="1" s="1"/>
  <c r="BI262" i="3"/>
  <c r="BH262" i="3"/>
  <c r="BG262" i="3"/>
  <c r="BE262" i="3"/>
  <c r="T262" i="3"/>
  <c r="T261" i="3" s="1"/>
  <c r="R262" i="3"/>
  <c r="R261" i="3" s="1"/>
  <c r="P262" i="3"/>
  <c r="P261" i="3" s="1"/>
  <c r="BI260" i="3"/>
  <c r="BH260" i="3"/>
  <c r="BG260" i="3"/>
  <c r="BE260" i="3"/>
  <c r="T260" i="3"/>
  <c r="T259" i="3" s="1"/>
  <c r="T258" i="3" s="1"/>
  <c r="R260" i="3"/>
  <c r="R259" i="3" s="1"/>
  <c r="P260" i="3"/>
  <c r="P259" i="3" s="1"/>
  <c r="P258" i="3" s="1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3" i="3"/>
  <c r="BH193" i="3"/>
  <c r="BG193" i="3"/>
  <c r="BE193" i="3"/>
  <c r="T193" i="3"/>
  <c r="R193" i="3"/>
  <c r="P193" i="3"/>
  <c r="BI190" i="3"/>
  <c r="BH190" i="3"/>
  <c r="BG190" i="3"/>
  <c r="BE190" i="3"/>
  <c r="T190" i="3"/>
  <c r="R190" i="3"/>
  <c r="P190" i="3"/>
  <c r="BI187" i="3"/>
  <c r="BH187" i="3"/>
  <c r="BG187" i="3"/>
  <c r="BE187" i="3"/>
  <c r="T187" i="3"/>
  <c r="T186" i="3" s="1"/>
  <c r="R187" i="3"/>
  <c r="R186" i="3" s="1"/>
  <c r="P187" i="3"/>
  <c r="P186" i="3" s="1"/>
  <c r="BI180" i="3"/>
  <c r="BH180" i="3"/>
  <c r="BG180" i="3"/>
  <c r="BE180" i="3"/>
  <c r="T180" i="3"/>
  <c r="T179" i="3" s="1"/>
  <c r="R180" i="3"/>
  <c r="R179" i="3" s="1"/>
  <c r="P180" i="3"/>
  <c r="P179" i="3" s="1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3" i="3"/>
  <c r="BH173" i="3"/>
  <c r="BG173" i="3"/>
  <c r="BE173" i="3"/>
  <c r="T173" i="3"/>
  <c r="R173" i="3"/>
  <c r="P173" i="3"/>
  <c r="BI170" i="3"/>
  <c r="BH170" i="3"/>
  <c r="BG170" i="3"/>
  <c r="BE170" i="3"/>
  <c r="T170" i="3"/>
  <c r="R170" i="3"/>
  <c r="P170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0" i="3"/>
  <c r="BH150" i="3"/>
  <c r="BG150" i="3"/>
  <c r="BE150" i="3"/>
  <c r="T150" i="3"/>
  <c r="R150" i="3"/>
  <c r="P150" i="3"/>
  <c r="BI142" i="3"/>
  <c r="BH142" i="3"/>
  <c r="BG142" i="3"/>
  <c r="BE142" i="3"/>
  <c r="T142" i="3"/>
  <c r="R142" i="3"/>
  <c r="P142" i="3"/>
  <c r="BI136" i="3"/>
  <c r="BH136" i="3"/>
  <c r="BG136" i="3"/>
  <c r="BE136" i="3"/>
  <c r="T136" i="3"/>
  <c r="R136" i="3"/>
  <c r="P136" i="3"/>
  <c r="BI132" i="3"/>
  <c r="BH132" i="3"/>
  <c r="BG132" i="3"/>
  <c r="BE132" i="3"/>
  <c r="T132" i="3"/>
  <c r="R132" i="3"/>
  <c r="P132" i="3"/>
  <c r="J126" i="3"/>
  <c r="J125" i="3"/>
  <c r="F125" i="3"/>
  <c r="F123" i="3"/>
  <c r="E121" i="3"/>
  <c r="J92" i="3"/>
  <c r="J91" i="3"/>
  <c r="F91" i="3"/>
  <c r="F89" i="3"/>
  <c r="E87" i="3"/>
  <c r="J18" i="3"/>
  <c r="E18" i="3"/>
  <c r="F126" i="3" s="1"/>
  <c r="J17" i="3"/>
  <c r="J12" i="3"/>
  <c r="J123" i="3" s="1"/>
  <c r="E7" i="3"/>
  <c r="E119" i="3" s="1"/>
  <c r="J35" i="2"/>
  <c r="J34" i="2"/>
  <c r="AY95" i="1"/>
  <c r="J33" i="2"/>
  <c r="AX95" i="1" s="1"/>
  <c r="BI964" i="2"/>
  <c r="BH964" i="2"/>
  <c r="BG964" i="2"/>
  <c r="BE964" i="2"/>
  <c r="T964" i="2"/>
  <c r="T963" i="2" s="1"/>
  <c r="R964" i="2"/>
  <c r="R963" i="2"/>
  <c r="P964" i="2"/>
  <c r="P963" i="2"/>
  <c r="BI962" i="2"/>
  <c r="BH962" i="2"/>
  <c r="BG962" i="2"/>
  <c r="BE962" i="2"/>
  <c r="T962" i="2"/>
  <c r="T961" i="2" s="1"/>
  <c r="R962" i="2"/>
  <c r="R961" i="2" s="1"/>
  <c r="P962" i="2"/>
  <c r="P961" i="2"/>
  <c r="P960" i="2" s="1"/>
  <c r="BI959" i="2"/>
  <c r="BH959" i="2"/>
  <c r="BG959" i="2"/>
  <c r="BE959" i="2"/>
  <c r="T959" i="2"/>
  <c r="R959" i="2"/>
  <c r="P959" i="2"/>
  <c r="BI951" i="2"/>
  <c r="BH951" i="2"/>
  <c r="BG951" i="2"/>
  <c r="BE951" i="2"/>
  <c r="T951" i="2"/>
  <c r="R951" i="2"/>
  <c r="P951" i="2"/>
  <c r="BI949" i="2"/>
  <c r="BH949" i="2"/>
  <c r="BG949" i="2"/>
  <c r="BE949" i="2"/>
  <c r="T949" i="2"/>
  <c r="R949" i="2"/>
  <c r="P949" i="2"/>
  <c r="BI947" i="2"/>
  <c r="BH947" i="2"/>
  <c r="BG947" i="2"/>
  <c r="BE947" i="2"/>
  <c r="T947" i="2"/>
  <c r="R947" i="2"/>
  <c r="P947" i="2"/>
  <c r="BI943" i="2"/>
  <c r="BH943" i="2"/>
  <c r="BG943" i="2"/>
  <c r="BE943" i="2"/>
  <c r="T943" i="2"/>
  <c r="R943" i="2"/>
  <c r="P943" i="2"/>
  <c r="BI940" i="2"/>
  <c r="BH940" i="2"/>
  <c r="BG940" i="2"/>
  <c r="BE940" i="2"/>
  <c r="T940" i="2"/>
  <c r="R940" i="2"/>
  <c r="P940" i="2"/>
  <c r="BI939" i="2"/>
  <c r="BH939" i="2"/>
  <c r="BG939" i="2"/>
  <c r="BE939" i="2"/>
  <c r="T939" i="2"/>
  <c r="R939" i="2"/>
  <c r="P939" i="2"/>
  <c r="BI937" i="2"/>
  <c r="BH937" i="2"/>
  <c r="BG937" i="2"/>
  <c r="BE937" i="2"/>
  <c r="T937" i="2"/>
  <c r="R937" i="2"/>
  <c r="P937" i="2"/>
  <c r="BI936" i="2"/>
  <c r="BH936" i="2"/>
  <c r="BG936" i="2"/>
  <c r="BE936" i="2"/>
  <c r="T936" i="2"/>
  <c r="R936" i="2"/>
  <c r="P936" i="2"/>
  <c r="BI930" i="2"/>
  <c r="BH930" i="2"/>
  <c r="BG930" i="2"/>
  <c r="BE930" i="2"/>
  <c r="T930" i="2"/>
  <c r="R930" i="2"/>
  <c r="P930" i="2"/>
  <c r="BI928" i="2"/>
  <c r="BH928" i="2"/>
  <c r="BG928" i="2"/>
  <c r="BE928" i="2"/>
  <c r="T928" i="2"/>
  <c r="R928" i="2"/>
  <c r="P928" i="2"/>
  <c r="BI926" i="2"/>
  <c r="BH926" i="2"/>
  <c r="BG926" i="2"/>
  <c r="BE926" i="2"/>
  <c r="T926" i="2"/>
  <c r="R926" i="2"/>
  <c r="P926" i="2"/>
  <c r="BI923" i="2"/>
  <c r="BH923" i="2"/>
  <c r="BG923" i="2"/>
  <c r="BE923" i="2"/>
  <c r="T923" i="2"/>
  <c r="R923" i="2"/>
  <c r="P923" i="2"/>
  <c r="BI920" i="2"/>
  <c r="BH920" i="2"/>
  <c r="BG920" i="2"/>
  <c r="BE920" i="2"/>
  <c r="T920" i="2"/>
  <c r="R920" i="2"/>
  <c r="P920" i="2"/>
  <c r="BI918" i="2"/>
  <c r="BH918" i="2"/>
  <c r="BG918" i="2"/>
  <c r="BE918" i="2"/>
  <c r="T918" i="2"/>
  <c r="R918" i="2"/>
  <c r="P918" i="2"/>
  <c r="BI917" i="2"/>
  <c r="BH917" i="2"/>
  <c r="BG917" i="2"/>
  <c r="BE917" i="2"/>
  <c r="T917" i="2"/>
  <c r="R917" i="2"/>
  <c r="P917" i="2"/>
  <c r="BI915" i="2"/>
  <c r="BH915" i="2"/>
  <c r="BG915" i="2"/>
  <c r="BE915" i="2"/>
  <c r="T915" i="2"/>
  <c r="R915" i="2"/>
  <c r="P915" i="2"/>
  <c r="BI912" i="2"/>
  <c r="BH912" i="2"/>
  <c r="BG912" i="2"/>
  <c r="BE912" i="2"/>
  <c r="T912" i="2"/>
  <c r="R912" i="2"/>
  <c r="P912" i="2"/>
  <c r="BI909" i="2"/>
  <c r="BH909" i="2"/>
  <c r="BG909" i="2"/>
  <c r="BE909" i="2"/>
  <c r="T909" i="2"/>
  <c r="R909" i="2"/>
  <c r="P909" i="2"/>
  <c r="BI906" i="2"/>
  <c r="BH906" i="2"/>
  <c r="BG906" i="2"/>
  <c r="BE906" i="2"/>
  <c r="T906" i="2"/>
  <c r="R906" i="2"/>
  <c r="P906" i="2"/>
  <c r="BI904" i="2"/>
  <c r="BH904" i="2"/>
  <c r="BG904" i="2"/>
  <c r="BE904" i="2"/>
  <c r="T904" i="2"/>
  <c r="R904" i="2"/>
  <c r="P904" i="2"/>
  <c r="BI901" i="2"/>
  <c r="BH901" i="2"/>
  <c r="BG901" i="2"/>
  <c r="BE901" i="2"/>
  <c r="T901" i="2"/>
  <c r="R901" i="2"/>
  <c r="P901" i="2"/>
  <c r="BI897" i="2"/>
  <c r="BH897" i="2"/>
  <c r="BG897" i="2"/>
  <c r="BE897" i="2"/>
  <c r="T897" i="2"/>
  <c r="R897" i="2"/>
  <c r="P897" i="2"/>
  <c r="BI896" i="2"/>
  <c r="BH896" i="2"/>
  <c r="BG896" i="2"/>
  <c r="BE896" i="2"/>
  <c r="T896" i="2"/>
  <c r="R896" i="2"/>
  <c r="P896" i="2"/>
  <c r="BI893" i="2"/>
  <c r="BH893" i="2"/>
  <c r="BG893" i="2"/>
  <c r="BE893" i="2"/>
  <c r="T893" i="2"/>
  <c r="R893" i="2"/>
  <c r="P893" i="2"/>
  <c r="BI892" i="2"/>
  <c r="BH892" i="2"/>
  <c r="BG892" i="2"/>
  <c r="BE892" i="2"/>
  <c r="T892" i="2"/>
  <c r="R892" i="2"/>
  <c r="P892" i="2"/>
  <c r="BI891" i="2"/>
  <c r="BH891" i="2"/>
  <c r="BG891" i="2"/>
  <c r="BE891" i="2"/>
  <c r="T891" i="2"/>
  <c r="R891" i="2"/>
  <c r="P891" i="2"/>
  <c r="BI888" i="2"/>
  <c r="BH888" i="2"/>
  <c r="BG888" i="2"/>
  <c r="BE888" i="2"/>
  <c r="T888" i="2"/>
  <c r="R888" i="2"/>
  <c r="P888" i="2"/>
  <c r="BI886" i="2"/>
  <c r="BH886" i="2"/>
  <c r="BG886" i="2"/>
  <c r="BE886" i="2"/>
  <c r="T886" i="2"/>
  <c r="R886" i="2"/>
  <c r="P886" i="2"/>
  <c r="BI885" i="2"/>
  <c r="BH885" i="2"/>
  <c r="BG885" i="2"/>
  <c r="BE885" i="2"/>
  <c r="T885" i="2"/>
  <c r="R885" i="2"/>
  <c r="P885" i="2"/>
  <c r="BI884" i="2"/>
  <c r="BH884" i="2"/>
  <c r="BG884" i="2"/>
  <c r="BE884" i="2"/>
  <c r="T884" i="2"/>
  <c r="R884" i="2"/>
  <c r="P884" i="2"/>
  <c r="BI883" i="2"/>
  <c r="BH883" i="2"/>
  <c r="BG883" i="2"/>
  <c r="BE883" i="2"/>
  <c r="T883" i="2"/>
  <c r="R883" i="2"/>
  <c r="P883" i="2"/>
  <c r="BI881" i="2"/>
  <c r="BH881" i="2"/>
  <c r="BG881" i="2"/>
  <c r="BE881" i="2"/>
  <c r="T881" i="2"/>
  <c r="R881" i="2"/>
  <c r="P881" i="2"/>
  <c r="BI880" i="2"/>
  <c r="BH880" i="2"/>
  <c r="BG880" i="2"/>
  <c r="BE880" i="2"/>
  <c r="T880" i="2"/>
  <c r="R880" i="2"/>
  <c r="P880" i="2"/>
  <c r="BI878" i="2"/>
  <c r="BH878" i="2"/>
  <c r="BG878" i="2"/>
  <c r="BE878" i="2"/>
  <c r="T878" i="2"/>
  <c r="R878" i="2"/>
  <c r="P878" i="2"/>
  <c r="BI877" i="2"/>
  <c r="BH877" i="2"/>
  <c r="BG877" i="2"/>
  <c r="BE877" i="2"/>
  <c r="T877" i="2"/>
  <c r="R877" i="2"/>
  <c r="P877" i="2"/>
  <c r="BI876" i="2"/>
  <c r="BH876" i="2"/>
  <c r="BG876" i="2"/>
  <c r="BE876" i="2"/>
  <c r="T876" i="2"/>
  <c r="R876" i="2"/>
  <c r="P876" i="2"/>
  <c r="BI874" i="2"/>
  <c r="BH874" i="2"/>
  <c r="BG874" i="2"/>
  <c r="BE874" i="2"/>
  <c r="T874" i="2"/>
  <c r="R874" i="2"/>
  <c r="P874" i="2"/>
  <c r="BI872" i="2"/>
  <c r="BH872" i="2"/>
  <c r="BG872" i="2"/>
  <c r="BE872" i="2"/>
  <c r="T872" i="2"/>
  <c r="R872" i="2"/>
  <c r="P872" i="2"/>
  <c r="BI869" i="2"/>
  <c r="BH869" i="2"/>
  <c r="BG869" i="2"/>
  <c r="BE869" i="2"/>
  <c r="T869" i="2"/>
  <c r="R869" i="2"/>
  <c r="P869" i="2"/>
  <c r="BI868" i="2"/>
  <c r="BH868" i="2"/>
  <c r="BG868" i="2"/>
  <c r="BE868" i="2"/>
  <c r="T868" i="2"/>
  <c r="R868" i="2"/>
  <c r="P868" i="2"/>
  <c r="BI867" i="2"/>
  <c r="BH867" i="2"/>
  <c r="BG867" i="2"/>
  <c r="BE867" i="2"/>
  <c r="T867" i="2"/>
  <c r="R867" i="2"/>
  <c r="P867" i="2"/>
  <c r="BI866" i="2"/>
  <c r="BH866" i="2"/>
  <c r="BG866" i="2"/>
  <c r="BE866" i="2"/>
  <c r="T866" i="2"/>
  <c r="R866" i="2"/>
  <c r="P866" i="2"/>
  <c r="BI865" i="2"/>
  <c r="BH865" i="2"/>
  <c r="BG865" i="2"/>
  <c r="BE865" i="2"/>
  <c r="T865" i="2"/>
  <c r="R865" i="2"/>
  <c r="P865" i="2"/>
  <c r="BI861" i="2"/>
  <c r="BH861" i="2"/>
  <c r="BG861" i="2"/>
  <c r="BE861" i="2"/>
  <c r="T861" i="2"/>
  <c r="R861" i="2"/>
  <c r="P861" i="2"/>
  <c r="BI857" i="2"/>
  <c r="BH857" i="2"/>
  <c r="BG857" i="2"/>
  <c r="BE857" i="2"/>
  <c r="T857" i="2"/>
  <c r="R857" i="2"/>
  <c r="P857" i="2"/>
  <c r="BI856" i="2"/>
  <c r="BH856" i="2"/>
  <c r="BG856" i="2"/>
  <c r="BE856" i="2"/>
  <c r="T856" i="2"/>
  <c r="R856" i="2"/>
  <c r="P856" i="2"/>
  <c r="BI855" i="2"/>
  <c r="BH855" i="2"/>
  <c r="BG855" i="2"/>
  <c r="BE855" i="2"/>
  <c r="T855" i="2"/>
  <c r="R855" i="2"/>
  <c r="P855" i="2"/>
  <c r="BI854" i="2"/>
  <c r="BH854" i="2"/>
  <c r="BG854" i="2"/>
  <c r="BE854" i="2"/>
  <c r="T854" i="2"/>
  <c r="R854" i="2"/>
  <c r="P854" i="2"/>
  <c r="BI853" i="2"/>
  <c r="BH853" i="2"/>
  <c r="BG853" i="2"/>
  <c r="BE853" i="2"/>
  <c r="T853" i="2"/>
  <c r="R853" i="2"/>
  <c r="P853" i="2"/>
  <c r="BI852" i="2"/>
  <c r="BH852" i="2"/>
  <c r="BG852" i="2"/>
  <c r="BE852" i="2"/>
  <c r="T852" i="2"/>
  <c r="R852" i="2"/>
  <c r="P852" i="2"/>
  <c r="BI849" i="2"/>
  <c r="BH849" i="2"/>
  <c r="BG849" i="2"/>
  <c r="BE849" i="2"/>
  <c r="T849" i="2"/>
  <c r="R849" i="2"/>
  <c r="P849" i="2"/>
  <c r="BI846" i="2"/>
  <c r="BH846" i="2"/>
  <c r="BG846" i="2"/>
  <c r="BE846" i="2"/>
  <c r="T846" i="2"/>
  <c r="R846" i="2"/>
  <c r="P846" i="2"/>
  <c r="BI845" i="2"/>
  <c r="BH845" i="2"/>
  <c r="BG845" i="2"/>
  <c r="BE845" i="2"/>
  <c r="T845" i="2"/>
  <c r="R845" i="2"/>
  <c r="P845" i="2"/>
  <c r="BI844" i="2"/>
  <c r="BH844" i="2"/>
  <c r="BG844" i="2"/>
  <c r="BE844" i="2"/>
  <c r="T844" i="2"/>
  <c r="R844" i="2"/>
  <c r="P844" i="2"/>
  <c r="BI841" i="2"/>
  <c r="BH841" i="2"/>
  <c r="BG841" i="2"/>
  <c r="BE841" i="2"/>
  <c r="T841" i="2"/>
  <c r="R841" i="2"/>
  <c r="P841" i="2"/>
  <c r="BI840" i="2"/>
  <c r="BH840" i="2"/>
  <c r="BG840" i="2"/>
  <c r="BE840" i="2"/>
  <c r="T840" i="2"/>
  <c r="R840" i="2"/>
  <c r="P840" i="2"/>
  <c r="BI839" i="2"/>
  <c r="BH839" i="2"/>
  <c r="BG839" i="2"/>
  <c r="BE839" i="2"/>
  <c r="T839" i="2"/>
  <c r="R839" i="2"/>
  <c r="P839" i="2"/>
  <c r="BI837" i="2"/>
  <c r="BH837" i="2"/>
  <c r="BG837" i="2"/>
  <c r="BE837" i="2"/>
  <c r="T837" i="2"/>
  <c r="R837" i="2"/>
  <c r="P837" i="2"/>
  <c r="BI836" i="2"/>
  <c r="BH836" i="2"/>
  <c r="BG836" i="2"/>
  <c r="BE836" i="2"/>
  <c r="T836" i="2"/>
  <c r="R836" i="2"/>
  <c r="P836" i="2"/>
  <c r="BI834" i="2"/>
  <c r="BH834" i="2"/>
  <c r="BG834" i="2"/>
  <c r="BE834" i="2"/>
  <c r="T834" i="2"/>
  <c r="R834" i="2"/>
  <c r="P834" i="2"/>
  <c r="BI832" i="2"/>
  <c r="BH832" i="2"/>
  <c r="BG832" i="2"/>
  <c r="BE832" i="2"/>
  <c r="T832" i="2"/>
  <c r="R832" i="2"/>
  <c r="P832" i="2"/>
  <c r="BI831" i="2"/>
  <c r="BH831" i="2"/>
  <c r="BG831" i="2"/>
  <c r="BE831" i="2"/>
  <c r="T831" i="2"/>
  <c r="R831" i="2"/>
  <c r="P831" i="2"/>
  <c r="BI830" i="2"/>
  <c r="BH830" i="2"/>
  <c r="BG830" i="2"/>
  <c r="BE830" i="2"/>
  <c r="T830" i="2"/>
  <c r="R830" i="2"/>
  <c r="P830" i="2"/>
  <c r="BI829" i="2"/>
  <c r="BH829" i="2"/>
  <c r="BG829" i="2"/>
  <c r="BE829" i="2"/>
  <c r="T829" i="2"/>
  <c r="R829" i="2"/>
  <c r="P829" i="2"/>
  <c r="BI828" i="2"/>
  <c r="BH828" i="2"/>
  <c r="BG828" i="2"/>
  <c r="BE828" i="2"/>
  <c r="T828" i="2"/>
  <c r="R828" i="2"/>
  <c r="P828" i="2"/>
  <c r="BI827" i="2"/>
  <c r="BH827" i="2"/>
  <c r="BG827" i="2"/>
  <c r="BE827" i="2"/>
  <c r="T827" i="2"/>
  <c r="R827" i="2"/>
  <c r="P827" i="2"/>
  <c r="BI826" i="2"/>
  <c r="BH826" i="2"/>
  <c r="BG826" i="2"/>
  <c r="BE826" i="2"/>
  <c r="T826" i="2"/>
  <c r="R826" i="2"/>
  <c r="P826" i="2"/>
  <c r="BI822" i="2"/>
  <c r="BH822" i="2"/>
  <c r="BG822" i="2"/>
  <c r="BE822" i="2"/>
  <c r="T822" i="2"/>
  <c r="R822" i="2"/>
  <c r="P822" i="2"/>
  <c r="BI821" i="2"/>
  <c r="BH821" i="2"/>
  <c r="BG821" i="2"/>
  <c r="BE821" i="2"/>
  <c r="T821" i="2"/>
  <c r="R821" i="2"/>
  <c r="P821" i="2"/>
  <c r="BI819" i="2"/>
  <c r="BH819" i="2"/>
  <c r="BG819" i="2"/>
  <c r="BE819" i="2"/>
  <c r="T819" i="2"/>
  <c r="R819" i="2"/>
  <c r="P819" i="2"/>
  <c r="BI817" i="2"/>
  <c r="BH817" i="2"/>
  <c r="BG817" i="2"/>
  <c r="BE817" i="2"/>
  <c r="T817" i="2"/>
  <c r="R817" i="2"/>
  <c r="P817" i="2"/>
  <c r="BI815" i="2"/>
  <c r="BH815" i="2"/>
  <c r="BG815" i="2"/>
  <c r="BE815" i="2"/>
  <c r="T815" i="2"/>
  <c r="R815" i="2"/>
  <c r="P815" i="2"/>
  <c r="BI811" i="2"/>
  <c r="BH811" i="2"/>
  <c r="BG811" i="2"/>
  <c r="BE811" i="2"/>
  <c r="T811" i="2"/>
  <c r="R811" i="2"/>
  <c r="P811" i="2"/>
  <c r="BI803" i="2"/>
  <c r="BH803" i="2"/>
  <c r="BG803" i="2"/>
  <c r="BE803" i="2"/>
  <c r="T803" i="2"/>
  <c r="R803" i="2"/>
  <c r="P803" i="2"/>
  <c r="BI797" i="2"/>
  <c r="BH797" i="2"/>
  <c r="BG797" i="2"/>
  <c r="BE797" i="2"/>
  <c r="T797" i="2"/>
  <c r="R797" i="2"/>
  <c r="P797" i="2"/>
  <c r="BI795" i="2"/>
  <c r="BH795" i="2"/>
  <c r="BG795" i="2"/>
  <c r="BE795" i="2"/>
  <c r="T795" i="2"/>
  <c r="R795" i="2"/>
  <c r="P795" i="2"/>
  <c r="BI793" i="2"/>
  <c r="BH793" i="2"/>
  <c r="BG793" i="2"/>
  <c r="BE793" i="2"/>
  <c r="T793" i="2"/>
  <c r="R793" i="2"/>
  <c r="P793" i="2"/>
  <c r="BI790" i="2"/>
  <c r="BH790" i="2"/>
  <c r="BG790" i="2"/>
  <c r="BE790" i="2"/>
  <c r="T790" i="2"/>
  <c r="R790" i="2"/>
  <c r="P790" i="2"/>
  <c r="BI788" i="2"/>
  <c r="BH788" i="2"/>
  <c r="BG788" i="2"/>
  <c r="BE788" i="2"/>
  <c r="T788" i="2"/>
  <c r="R788" i="2"/>
  <c r="P788" i="2"/>
  <c r="BI787" i="2"/>
  <c r="BH787" i="2"/>
  <c r="BG787" i="2"/>
  <c r="BE787" i="2"/>
  <c r="T787" i="2"/>
  <c r="R787" i="2"/>
  <c r="P787" i="2"/>
  <c r="BI786" i="2"/>
  <c r="BH786" i="2"/>
  <c r="BG786" i="2"/>
  <c r="BE786" i="2"/>
  <c r="T786" i="2"/>
  <c r="R786" i="2"/>
  <c r="P786" i="2"/>
  <c r="BI785" i="2"/>
  <c r="BH785" i="2"/>
  <c r="BG785" i="2"/>
  <c r="BE785" i="2"/>
  <c r="T785" i="2"/>
  <c r="R785" i="2"/>
  <c r="P785" i="2"/>
  <c r="BI784" i="2"/>
  <c r="BH784" i="2"/>
  <c r="BG784" i="2"/>
  <c r="BE784" i="2"/>
  <c r="T784" i="2"/>
  <c r="R784" i="2"/>
  <c r="P784" i="2"/>
  <c r="BI781" i="2"/>
  <c r="BH781" i="2"/>
  <c r="BG781" i="2"/>
  <c r="BE781" i="2"/>
  <c r="T781" i="2"/>
  <c r="R781" i="2"/>
  <c r="P781" i="2"/>
  <c r="BI778" i="2"/>
  <c r="BH778" i="2"/>
  <c r="BG778" i="2"/>
  <c r="BE778" i="2"/>
  <c r="T778" i="2"/>
  <c r="R778" i="2"/>
  <c r="P778" i="2"/>
  <c r="BI777" i="2"/>
  <c r="BH777" i="2"/>
  <c r="BG777" i="2"/>
  <c r="BE777" i="2"/>
  <c r="T777" i="2"/>
  <c r="R777" i="2"/>
  <c r="P777" i="2"/>
  <c r="BI776" i="2"/>
  <c r="BH776" i="2"/>
  <c r="BG776" i="2"/>
  <c r="BE776" i="2"/>
  <c r="T776" i="2"/>
  <c r="R776" i="2"/>
  <c r="P776" i="2"/>
  <c r="BI773" i="2"/>
  <c r="BH773" i="2"/>
  <c r="BG773" i="2"/>
  <c r="BE773" i="2"/>
  <c r="T773" i="2"/>
  <c r="R773" i="2"/>
  <c r="P773" i="2"/>
  <c r="BI772" i="2"/>
  <c r="BH772" i="2"/>
  <c r="BG772" i="2"/>
  <c r="BE772" i="2"/>
  <c r="T772" i="2"/>
  <c r="R772" i="2"/>
  <c r="P772" i="2"/>
  <c r="BI771" i="2"/>
  <c r="BH771" i="2"/>
  <c r="BG771" i="2"/>
  <c r="BE771" i="2"/>
  <c r="T771" i="2"/>
  <c r="R771" i="2"/>
  <c r="P771" i="2"/>
  <c r="BI770" i="2"/>
  <c r="BH770" i="2"/>
  <c r="BG770" i="2"/>
  <c r="BE770" i="2"/>
  <c r="T770" i="2"/>
  <c r="R770" i="2"/>
  <c r="P770" i="2"/>
  <c r="BI769" i="2"/>
  <c r="BH769" i="2"/>
  <c r="BG769" i="2"/>
  <c r="BE769" i="2"/>
  <c r="T769" i="2"/>
  <c r="R769" i="2"/>
  <c r="P769" i="2"/>
  <c r="BI768" i="2"/>
  <c r="BH768" i="2"/>
  <c r="BG768" i="2"/>
  <c r="BE768" i="2"/>
  <c r="T768" i="2"/>
  <c r="R768" i="2"/>
  <c r="P768" i="2"/>
  <c r="BI766" i="2"/>
  <c r="BH766" i="2"/>
  <c r="BG766" i="2"/>
  <c r="BE766" i="2"/>
  <c r="T766" i="2"/>
  <c r="R766" i="2"/>
  <c r="P766" i="2"/>
  <c r="BI765" i="2"/>
  <c r="BH765" i="2"/>
  <c r="BG765" i="2"/>
  <c r="BE765" i="2"/>
  <c r="T765" i="2"/>
  <c r="R765" i="2"/>
  <c r="P765" i="2"/>
  <c r="BI762" i="2"/>
  <c r="BH762" i="2"/>
  <c r="BG762" i="2"/>
  <c r="BE762" i="2"/>
  <c r="T762" i="2"/>
  <c r="R762" i="2"/>
  <c r="P762" i="2"/>
  <c r="BI761" i="2"/>
  <c r="BH761" i="2"/>
  <c r="BG761" i="2"/>
  <c r="BE761" i="2"/>
  <c r="T761" i="2"/>
  <c r="R761" i="2"/>
  <c r="P761" i="2"/>
  <c r="BI759" i="2"/>
  <c r="BH759" i="2"/>
  <c r="BG759" i="2"/>
  <c r="BE759" i="2"/>
  <c r="T759" i="2"/>
  <c r="R759" i="2"/>
  <c r="P759" i="2"/>
  <c r="BI756" i="2"/>
  <c r="BH756" i="2"/>
  <c r="BG756" i="2"/>
  <c r="BE756" i="2"/>
  <c r="T756" i="2"/>
  <c r="R756" i="2"/>
  <c r="P756" i="2"/>
  <c r="BI753" i="2"/>
  <c r="BH753" i="2"/>
  <c r="BG753" i="2"/>
  <c r="BE753" i="2"/>
  <c r="T753" i="2"/>
  <c r="R753" i="2"/>
  <c r="P753" i="2"/>
  <c r="BI751" i="2"/>
  <c r="BH751" i="2"/>
  <c r="BG751" i="2"/>
  <c r="BE751" i="2"/>
  <c r="T751" i="2"/>
  <c r="R751" i="2"/>
  <c r="P751" i="2"/>
  <c r="BI749" i="2"/>
  <c r="BH749" i="2"/>
  <c r="BG749" i="2"/>
  <c r="BE749" i="2"/>
  <c r="T749" i="2"/>
  <c r="R749" i="2"/>
  <c r="P749" i="2"/>
  <c r="BI746" i="2"/>
  <c r="BH746" i="2"/>
  <c r="BG746" i="2"/>
  <c r="BE746" i="2"/>
  <c r="T746" i="2"/>
  <c r="R746" i="2"/>
  <c r="P746" i="2"/>
  <c r="BI745" i="2"/>
  <c r="BH745" i="2"/>
  <c r="BG745" i="2"/>
  <c r="BE745" i="2"/>
  <c r="T745" i="2"/>
  <c r="R745" i="2"/>
  <c r="P745" i="2"/>
  <c r="BI742" i="2"/>
  <c r="BH742" i="2"/>
  <c r="BG742" i="2"/>
  <c r="BE742" i="2"/>
  <c r="T742" i="2"/>
  <c r="R742" i="2"/>
  <c r="P742" i="2"/>
  <c r="BI739" i="2"/>
  <c r="BH739" i="2"/>
  <c r="BG739" i="2"/>
  <c r="BE739" i="2"/>
  <c r="T739" i="2"/>
  <c r="R739" i="2"/>
  <c r="P739" i="2"/>
  <c r="BI738" i="2"/>
  <c r="BH738" i="2"/>
  <c r="BG738" i="2"/>
  <c r="BE738" i="2"/>
  <c r="T738" i="2"/>
  <c r="R738" i="2"/>
  <c r="P738" i="2"/>
  <c r="BI735" i="2"/>
  <c r="BH735" i="2"/>
  <c r="BG735" i="2"/>
  <c r="BE735" i="2"/>
  <c r="T735" i="2"/>
  <c r="R735" i="2"/>
  <c r="P735" i="2"/>
  <c r="BI733" i="2"/>
  <c r="BH733" i="2"/>
  <c r="BG733" i="2"/>
  <c r="BE733" i="2"/>
  <c r="T733" i="2"/>
  <c r="R733" i="2"/>
  <c r="P733" i="2"/>
  <c r="BI732" i="2"/>
  <c r="BH732" i="2"/>
  <c r="BG732" i="2"/>
  <c r="BE732" i="2"/>
  <c r="T732" i="2"/>
  <c r="R732" i="2"/>
  <c r="P732" i="2"/>
  <c r="BI728" i="2"/>
  <c r="BH728" i="2"/>
  <c r="BG728" i="2"/>
  <c r="BE728" i="2"/>
  <c r="T728" i="2"/>
  <c r="R728" i="2"/>
  <c r="P728" i="2"/>
  <c r="BI725" i="2"/>
  <c r="BH725" i="2"/>
  <c r="BG725" i="2"/>
  <c r="BE725" i="2"/>
  <c r="T725" i="2"/>
  <c r="R725" i="2"/>
  <c r="P725" i="2"/>
  <c r="BI724" i="2"/>
  <c r="BH724" i="2"/>
  <c r="BG724" i="2"/>
  <c r="BE724" i="2"/>
  <c r="T724" i="2"/>
  <c r="R724" i="2"/>
  <c r="P724" i="2"/>
  <c r="BI721" i="2"/>
  <c r="BH721" i="2"/>
  <c r="BG721" i="2"/>
  <c r="BE721" i="2"/>
  <c r="T721" i="2"/>
  <c r="R721" i="2"/>
  <c r="P721" i="2"/>
  <c r="BI719" i="2"/>
  <c r="BH719" i="2"/>
  <c r="BG719" i="2"/>
  <c r="BE719" i="2"/>
  <c r="T719" i="2"/>
  <c r="R719" i="2"/>
  <c r="P719" i="2"/>
  <c r="BI718" i="2"/>
  <c r="BH718" i="2"/>
  <c r="BG718" i="2"/>
  <c r="BE718" i="2"/>
  <c r="T718" i="2"/>
  <c r="R718" i="2"/>
  <c r="P718" i="2"/>
  <c r="BI717" i="2"/>
  <c r="BH717" i="2"/>
  <c r="BG717" i="2"/>
  <c r="BE717" i="2"/>
  <c r="T717" i="2"/>
  <c r="R717" i="2"/>
  <c r="P717" i="2"/>
  <c r="BI703" i="2"/>
  <c r="BH703" i="2"/>
  <c r="BG703" i="2"/>
  <c r="BE703" i="2"/>
  <c r="T703" i="2"/>
  <c r="R703" i="2"/>
  <c r="P703" i="2"/>
  <c r="BI701" i="2"/>
  <c r="BH701" i="2"/>
  <c r="BG701" i="2"/>
  <c r="BE701" i="2"/>
  <c r="T701" i="2"/>
  <c r="R701" i="2"/>
  <c r="P701" i="2"/>
  <c r="BI695" i="2"/>
  <c r="BH695" i="2"/>
  <c r="BG695" i="2"/>
  <c r="BE695" i="2"/>
  <c r="T695" i="2"/>
  <c r="R695" i="2"/>
  <c r="P695" i="2"/>
  <c r="BI693" i="2"/>
  <c r="BH693" i="2"/>
  <c r="BG693" i="2"/>
  <c r="BE693" i="2"/>
  <c r="T693" i="2"/>
  <c r="R693" i="2"/>
  <c r="P693" i="2"/>
  <c r="BI685" i="2"/>
  <c r="BH685" i="2"/>
  <c r="BG685" i="2"/>
  <c r="BE685" i="2"/>
  <c r="T685" i="2"/>
  <c r="R685" i="2"/>
  <c r="P685" i="2"/>
  <c r="BI679" i="2"/>
  <c r="BH679" i="2"/>
  <c r="BG679" i="2"/>
  <c r="BE679" i="2"/>
  <c r="T679" i="2"/>
  <c r="R679" i="2"/>
  <c r="P679" i="2"/>
  <c r="BI673" i="2"/>
  <c r="BH673" i="2"/>
  <c r="BG673" i="2"/>
  <c r="BE673" i="2"/>
  <c r="T673" i="2"/>
  <c r="R673" i="2"/>
  <c r="P673" i="2"/>
  <c r="BI669" i="2"/>
  <c r="BH669" i="2"/>
  <c r="BG669" i="2"/>
  <c r="BE669" i="2"/>
  <c r="T669" i="2"/>
  <c r="R669" i="2"/>
  <c r="P669" i="2"/>
  <c r="BI661" i="2"/>
  <c r="BH661" i="2"/>
  <c r="BG661" i="2"/>
  <c r="BE661" i="2"/>
  <c r="T661" i="2"/>
  <c r="R661" i="2"/>
  <c r="P661" i="2"/>
  <c r="BI653" i="2"/>
  <c r="BH653" i="2"/>
  <c r="BG653" i="2"/>
  <c r="BE653" i="2"/>
  <c r="T653" i="2"/>
  <c r="R653" i="2"/>
  <c r="P653" i="2"/>
  <c r="BI651" i="2"/>
  <c r="BH651" i="2"/>
  <c r="BG651" i="2"/>
  <c r="BE651" i="2"/>
  <c r="T651" i="2"/>
  <c r="R651" i="2"/>
  <c r="P651" i="2"/>
  <c r="BI647" i="2"/>
  <c r="BH647" i="2"/>
  <c r="BG647" i="2"/>
  <c r="BE647" i="2"/>
  <c r="T647" i="2"/>
  <c r="R647" i="2"/>
  <c r="P647" i="2"/>
  <c r="BI643" i="2"/>
  <c r="BH643" i="2"/>
  <c r="BG643" i="2"/>
  <c r="BE643" i="2"/>
  <c r="T643" i="2"/>
  <c r="R643" i="2"/>
  <c r="P643" i="2"/>
  <c r="BI639" i="2"/>
  <c r="BH639" i="2"/>
  <c r="BG639" i="2"/>
  <c r="BE639" i="2"/>
  <c r="T639" i="2"/>
  <c r="R639" i="2"/>
  <c r="P639" i="2"/>
  <c r="BI635" i="2"/>
  <c r="BH635" i="2"/>
  <c r="BG635" i="2"/>
  <c r="BE635" i="2"/>
  <c r="T635" i="2"/>
  <c r="R635" i="2"/>
  <c r="P635" i="2"/>
  <c r="BI631" i="2"/>
  <c r="BH631" i="2"/>
  <c r="BG631" i="2"/>
  <c r="BE631" i="2"/>
  <c r="T631" i="2"/>
  <c r="R631" i="2"/>
  <c r="P631" i="2"/>
  <c r="BI627" i="2"/>
  <c r="BH627" i="2"/>
  <c r="BG627" i="2"/>
  <c r="BE627" i="2"/>
  <c r="T627" i="2"/>
  <c r="R627" i="2"/>
  <c r="P627" i="2"/>
  <c r="BI612" i="2"/>
  <c r="BH612" i="2"/>
  <c r="BG612" i="2"/>
  <c r="BE612" i="2"/>
  <c r="T612" i="2"/>
  <c r="R612" i="2"/>
  <c r="P612" i="2"/>
  <c r="BI610" i="2"/>
  <c r="BH610" i="2"/>
  <c r="BG610" i="2"/>
  <c r="BE610" i="2"/>
  <c r="T610" i="2"/>
  <c r="R610" i="2"/>
  <c r="P610" i="2"/>
  <c r="BI609" i="2"/>
  <c r="BH609" i="2"/>
  <c r="BG609" i="2"/>
  <c r="BE609" i="2"/>
  <c r="T609" i="2"/>
  <c r="R609" i="2"/>
  <c r="P609" i="2"/>
  <c r="BI607" i="2"/>
  <c r="BH607" i="2"/>
  <c r="BG607" i="2"/>
  <c r="BE607" i="2"/>
  <c r="T607" i="2"/>
  <c r="R607" i="2"/>
  <c r="P607" i="2"/>
  <c r="BI606" i="2"/>
  <c r="BH606" i="2"/>
  <c r="BG606" i="2"/>
  <c r="BE606" i="2"/>
  <c r="T606" i="2"/>
  <c r="R606" i="2"/>
  <c r="P606" i="2"/>
  <c r="BI605" i="2"/>
  <c r="BH605" i="2"/>
  <c r="BG605" i="2"/>
  <c r="BE605" i="2"/>
  <c r="T605" i="2"/>
  <c r="R605" i="2"/>
  <c r="P605" i="2"/>
  <c r="BI604" i="2"/>
  <c r="BH604" i="2"/>
  <c r="BG604" i="2"/>
  <c r="BE604" i="2"/>
  <c r="T604" i="2"/>
  <c r="R604" i="2"/>
  <c r="P604" i="2"/>
  <c r="BI603" i="2"/>
  <c r="BH603" i="2"/>
  <c r="BG603" i="2"/>
  <c r="BE603" i="2"/>
  <c r="T603" i="2"/>
  <c r="R603" i="2"/>
  <c r="P603" i="2"/>
  <c r="BI602" i="2"/>
  <c r="BH602" i="2"/>
  <c r="BG602" i="2"/>
  <c r="BE602" i="2"/>
  <c r="T602" i="2"/>
  <c r="R602" i="2"/>
  <c r="P602" i="2"/>
  <c r="BI601" i="2"/>
  <c r="BH601" i="2"/>
  <c r="BG601" i="2"/>
  <c r="BE601" i="2"/>
  <c r="T601" i="2"/>
  <c r="R601" i="2"/>
  <c r="P601" i="2"/>
  <c r="BI600" i="2"/>
  <c r="BH600" i="2"/>
  <c r="BG600" i="2"/>
  <c r="BE600" i="2"/>
  <c r="T600" i="2"/>
  <c r="R600" i="2"/>
  <c r="P600" i="2"/>
  <c r="BI599" i="2"/>
  <c r="BH599" i="2"/>
  <c r="BG599" i="2"/>
  <c r="BE599" i="2"/>
  <c r="T599" i="2"/>
  <c r="R599" i="2"/>
  <c r="P599" i="2"/>
  <c r="BI598" i="2"/>
  <c r="BH598" i="2"/>
  <c r="BG598" i="2"/>
  <c r="BE598" i="2"/>
  <c r="T598" i="2"/>
  <c r="R598" i="2"/>
  <c r="P598" i="2"/>
  <c r="BI597" i="2"/>
  <c r="BH597" i="2"/>
  <c r="BG597" i="2"/>
  <c r="BE597" i="2"/>
  <c r="T597" i="2"/>
  <c r="R597" i="2"/>
  <c r="P597" i="2"/>
  <c r="BI596" i="2"/>
  <c r="BH596" i="2"/>
  <c r="BG596" i="2"/>
  <c r="BE596" i="2"/>
  <c r="T596" i="2"/>
  <c r="R596" i="2"/>
  <c r="P596" i="2"/>
  <c r="BI594" i="2"/>
  <c r="BH594" i="2"/>
  <c r="BG594" i="2"/>
  <c r="BE594" i="2"/>
  <c r="T594" i="2"/>
  <c r="R594" i="2"/>
  <c r="P594" i="2"/>
  <c r="BI593" i="2"/>
  <c r="BH593" i="2"/>
  <c r="BG593" i="2"/>
  <c r="BE593" i="2"/>
  <c r="T593" i="2"/>
  <c r="R593" i="2"/>
  <c r="P593" i="2"/>
  <c r="BI592" i="2"/>
  <c r="BH592" i="2"/>
  <c r="BG592" i="2"/>
  <c r="BE592" i="2"/>
  <c r="T592" i="2"/>
  <c r="R592" i="2"/>
  <c r="P592" i="2"/>
  <c r="BI591" i="2"/>
  <c r="BH591" i="2"/>
  <c r="BG591" i="2"/>
  <c r="BE591" i="2"/>
  <c r="T591" i="2"/>
  <c r="R591" i="2"/>
  <c r="P591" i="2"/>
  <c r="BI589" i="2"/>
  <c r="BH589" i="2"/>
  <c r="BG589" i="2"/>
  <c r="BE589" i="2"/>
  <c r="T589" i="2"/>
  <c r="R589" i="2"/>
  <c r="P589" i="2"/>
  <c r="BI588" i="2"/>
  <c r="BH588" i="2"/>
  <c r="BG588" i="2"/>
  <c r="BE588" i="2"/>
  <c r="T588" i="2"/>
  <c r="R588" i="2"/>
  <c r="P588" i="2"/>
  <c r="BI586" i="2"/>
  <c r="BH586" i="2"/>
  <c r="BG586" i="2"/>
  <c r="BE586" i="2"/>
  <c r="T586" i="2"/>
  <c r="R586" i="2"/>
  <c r="P586" i="2"/>
  <c r="BI585" i="2"/>
  <c r="BH585" i="2"/>
  <c r="BG585" i="2"/>
  <c r="BE585" i="2"/>
  <c r="T585" i="2"/>
  <c r="R585" i="2"/>
  <c r="P585" i="2"/>
  <c r="BI584" i="2"/>
  <c r="BH584" i="2"/>
  <c r="BG584" i="2"/>
  <c r="BE584" i="2"/>
  <c r="T584" i="2"/>
  <c r="R584" i="2"/>
  <c r="P584" i="2"/>
  <c r="BI583" i="2"/>
  <c r="BH583" i="2"/>
  <c r="BG583" i="2"/>
  <c r="BE583" i="2"/>
  <c r="T583" i="2"/>
  <c r="R583" i="2"/>
  <c r="P583" i="2"/>
  <c r="BI581" i="2"/>
  <c r="BH581" i="2"/>
  <c r="BG581" i="2"/>
  <c r="BE581" i="2"/>
  <c r="T581" i="2"/>
  <c r="R581" i="2"/>
  <c r="P581" i="2"/>
  <c r="BI580" i="2"/>
  <c r="BH580" i="2"/>
  <c r="BG580" i="2"/>
  <c r="BE580" i="2"/>
  <c r="T580" i="2"/>
  <c r="R580" i="2"/>
  <c r="P580" i="2"/>
  <c r="BI579" i="2"/>
  <c r="BH579" i="2"/>
  <c r="BG579" i="2"/>
  <c r="BE579" i="2"/>
  <c r="T579" i="2"/>
  <c r="R579" i="2"/>
  <c r="P579" i="2"/>
  <c r="BI578" i="2"/>
  <c r="BH578" i="2"/>
  <c r="BG578" i="2"/>
  <c r="BE578" i="2"/>
  <c r="T578" i="2"/>
  <c r="R578" i="2"/>
  <c r="P578" i="2"/>
  <c r="BI576" i="2"/>
  <c r="BH576" i="2"/>
  <c r="BG576" i="2"/>
  <c r="BE576" i="2"/>
  <c r="T576" i="2"/>
  <c r="T575" i="2" s="1"/>
  <c r="R576" i="2"/>
  <c r="R575" i="2" s="1"/>
  <c r="P576" i="2"/>
  <c r="P575" i="2" s="1"/>
  <c r="BI574" i="2"/>
  <c r="BH574" i="2"/>
  <c r="BG574" i="2"/>
  <c r="BE574" i="2"/>
  <c r="T574" i="2"/>
  <c r="R574" i="2"/>
  <c r="P574" i="2"/>
  <c r="BI573" i="2"/>
  <c r="BH573" i="2"/>
  <c r="BG573" i="2"/>
  <c r="BE573" i="2"/>
  <c r="T573" i="2"/>
  <c r="R573" i="2"/>
  <c r="P573" i="2"/>
  <c r="BI572" i="2"/>
  <c r="BH572" i="2"/>
  <c r="BG572" i="2"/>
  <c r="BE572" i="2"/>
  <c r="T572" i="2"/>
  <c r="R572" i="2"/>
  <c r="P572" i="2"/>
  <c r="BI570" i="2"/>
  <c r="BH570" i="2"/>
  <c r="BG570" i="2"/>
  <c r="BE570" i="2"/>
  <c r="T570" i="2"/>
  <c r="R570" i="2"/>
  <c r="P570" i="2"/>
  <c r="BI568" i="2"/>
  <c r="BH568" i="2"/>
  <c r="BG568" i="2"/>
  <c r="BE568" i="2"/>
  <c r="T568" i="2"/>
  <c r="R568" i="2"/>
  <c r="P568" i="2"/>
  <c r="BI567" i="2"/>
  <c r="BH567" i="2"/>
  <c r="BG567" i="2"/>
  <c r="BE567" i="2"/>
  <c r="T567" i="2"/>
  <c r="R567" i="2"/>
  <c r="P567" i="2"/>
  <c r="BI565" i="2"/>
  <c r="BH565" i="2"/>
  <c r="BG565" i="2"/>
  <c r="BE565" i="2"/>
  <c r="T565" i="2"/>
  <c r="R565" i="2"/>
  <c r="P565" i="2"/>
  <c r="BI559" i="2"/>
  <c r="BH559" i="2"/>
  <c r="BG559" i="2"/>
  <c r="BE559" i="2"/>
  <c r="T559" i="2"/>
  <c r="R559" i="2"/>
  <c r="P559" i="2"/>
  <c r="BI557" i="2"/>
  <c r="BH557" i="2"/>
  <c r="BG557" i="2"/>
  <c r="BE557" i="2"/>
  <c r="T557" i="2"/>
  <c r="R557" i="2"/>
  <c r="P557" i="2"/>
  <c r="BI553" i="2"/>
  <c r="BH553" i="2"/>
  <c r="BG553" i="2"/>
  <c r="BE553" i="2"/>
  <c r="T553" i="2"/>
  <c r="R553" i="2"/>
  <c r="P553" i="2"/>
  <c r="BI551" i="2"/>
  <c r="BH551" i="2"/>
  <c r="BG551" i="2"/>
  <c r="BE551" i="2"/>
  <c r="T551" i="2"/>
  <c r="R551" i="2"/>
  <c r="P551" i="2"/>
  <c r="BI548" i="2"/>
  <c r="BH548" i="2"/>
  <c r="BG548" i="2"/>
  <c r="BE548" i="2"/>
  <c r="T548" i="2"/>
  <c r="R548" i="2"/>
  <c r="P548" i="2"/>
  <c r="BI546" i="2"/>
  <c r="BH546" i="2"/>
  <c r="BG546" i="2"/>
  <c r="BE546" i="2"/>
  <c r="T546" i="2"/>
  <c r="R546" i="2"/>
  <c r="P546" i="2"/>
  <c r="BI545" i="2"/>
  <c r="BH545" i="2"/>
  <c r="BG545" i="2"/>
  <c r="BE545" i="2"/>
  <c r="T545" i="2"/>
  <c r="R545" i="2"/>
  <c r="P545" i="2"/>
  <c r="BI543" i="2"/>
  <c r="BH543" i="2"/>
  <c r="BG543" i="2"/>
  <c r="BE543" i="2"/>
  <c r="T543" i="2"/>
  <c r="R543" i="2"/>
  <c r="P543" i="2"/>
  <c r="BI541" i="2"/>
  <c r="BH541" i="2"/>
  <c r="BG541" i="2"/>
  <c r="BE541" i="2"/>
  <c r="T541" i="2"/>
  <c r="R541" i="2"/>
  <c r="P541" i="2"/>
  <c r="BI537" i="2"/>
  <c r="BH537" i="2"/>
  <c r="BG537" i="2"/>
  <c r="BE537" i="2"/>
  <c r="T537" i="2"/>
  <c r="R537" i="2"/>
  <c r="P537" i="2"/>
  <c r="BI535" i="2"/>
  <c r="BH535" i="2"/>
  <c r="BG535" i="2"/>
  <c r="BE535" i="2"/>
  <c r="T535" i="2"/>
  <c r="R535" i="2"/>
  <c r="P535" i="2"/>
  <c r="BI534" i="2"/>
  <c r="BH534" i="2"/>
  <c r="BG534" i="2"/>
  <c r="BE534" i="2"/>
  <c r="T534" i="2"/>
  <c r="R534" i="2"/>
  <c r="P534" i="2"/>
  <c r="BI530" i="2"/>
  <c r="BH530" i="2"/>
  <c r="BG530" i="2"/>
  <c r="BE530" i="2"/>
  <c r="T530" i="2"/>
  <c r="R530" i="2"/>
  <c r="P530" i="2"/>
  <c r="BI528" i="2"/>
  <c r="BH528" i="2"/>
  <c r="BG528" i="2"/>
  <c r="BE528" i="2"/>
  <c r="T528" i="2"/>
  <c r="R528" i="2"/>
  <c r="P528" i="2"/>
  <c r="BI501" i="2"/>
  <c r="BH501" i="2"/>
  <c r="BG501" i="2"/>
  <c r="BE501" i="2"/>
  <c r="T501" i="2"/>
  <c r="R501" i="2"/>
  <c r="P501" i="2"/>
  <c r="BI498" i="2"/>
  <c r="BH498" i="2"/>
  <c r="BG498" i="2"/>
  <c r="BE498" i="2"/>
  <c r="T498" i="2"/>
  <c r="R498" i="2"/>
  <c r="P498" i="2"/>
  <c r="BI495" i="2"/>
  <c r="BH495" i="2"/>
  <c r="BG495" i="2"/>
  <c r="BE495" i="2"/>
  <c r="T495" i="2"/>
  <c r="R495" i="2"/>
  <c r="P495" i="2"/>
  <c r="BI493" i="2"/>
  <c r="BH493" i="2"/>
  <c r="BG493" i="2"/>
  <c r="BE493" i="2"/>
  <c r="T493" i="2"/>
  <c r="R493" i="2"/>
  <c r="P493" i="2"/>
  <c r="BI492" i="2"/>
  <c r="BH492" i="2"/>
  <c r="BG492" i="2"/>
  <c r="BE492" i="2"/>
  <c r="T492" i="2"/>
  <c r="R492" i="2"/>
  <c r="P492" i="2"/>
  <c r="BI489" i="2"/>
  <c r="BH489" i="2"/>
  <c r="BG489" i="2"/>
  <c r="BE489" i="2"/>
  <c r="T489" i="2"/>
  <c r="R489" i="2"/>
  <c r="P489" i="2"/>
  <c r="BI487" i="2"/>
  <c r="BH487" i="2"/>
  <c r="BG487" i="2"/>
  <c r="BE487" i="2"/>
  <c r="T487" i="2"/>
  <c r="R487" i="2"/>
  <c r="P487" i="2"/>
  <c r="BI485" i="2"/>
  <c r="BH485" i="2"/>
  <c r="BG485" i="2"/>
  <c r="BE485" i="2"/>
  <c r="T485" i="2"/>
  <c r="R485" i="2"/>
  <c r="P485" i="2"/>
  <c r="BI482" i="2"/>
  <c r="BH482" i="2"/>
  <c r="BG482" i="2"/>
  <c r="BE482" i="2"/>
  <c r="T482" i="2"/>
  <c r="T481" i="2" s="1"/>
  <c r="R482" i="2"/>
  <c r="R481" i="2"/>
  <c r="P482" i="2"/>
  <c r="P481" i="2" s="1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7" i="2"/>
  <c r="BH477" i="2"/>
  <c r="BG477" i="2"/>
  <c r="BE477" i="2"/>
  <c r="T477" i="2"/>
  <c r="R477" i="2"/>
  <c r="P477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2" i="2"/>
  <c r="BH472" i="2"/>
  <c r="BG472" i="2"/>
  <c r="BE472" i="2"/>
  <c r="T472" i="2"/>
  <c r="R472" i="2"/>
  <c r="P472" i="2"/>
  <c r="BI468" i="2"/>
  <c r="BH468" i="2"/>
  <c r="BG468" i="2"/>
  <c r="BE468" i="2"/>
  <c r="T468" i="2"/>
  <c r="R468" i="2"/>
  <c r="P468" i="2"/>
  <c r="BI461" i="2"/>
  <c r="BH461" i="2"/>
  <c r="BG461" i="2"/>
  <c r="BE461" i="2"/>
  <c r="T461" i="2"/>
  <c r="R461" i="2"/>
  <c r="P461" i="2"/>
  <c r="BI454" i="2"/>
  <c r="BH454" i="2"/>
  <c r="BG454" i="2"/>
  <c r="BE454" i="2"/>
  <c r="T454" i="2"/>
  <c r="R454" i="2"/>
  <c r="P454" i="2"/>
  <c r="BI450" i="2"/>
  <c r="BH450" i="2"/>
  <c r="BG450" i="2"/>
  <c r="BE450" i="2"/>
  <c r="T450" i="2"/>
  <c r="R450" i="2"/>
  <c r="P450" i="2"/>
  <c r="BI446" i="2"/>
  <c r="BH446" i="2"/>
  <c r="BG446" i="2"/>
  <c r="BE446" i="2"/>
  <c r="T446" i="2"/>
  <c r="R446" i="2"/>
  <c r="P446" i="2"/>
  <c r="BI443" i="2"/>
  <c r="BH443" i="2"/>
  <c r="BG443" i="2"/>
  <c r="BE443" i="2"/>
  <c r="T443" i="2"/>
  <c r="R443" i="2"/>
  <c r="P443" i="2"/>
  <c r="BI439" i="2"/>
  <c r="BH439" i="2"/>
  <c r="BG439" i="2"/>
  <c r="BE439" i="2"/>
  <c r="T439" i="2"/>
  <c r="R439" i="2"/>
  <c r="P439" i="2"/>
  <c r="BI436" i="2"/>
  <c r="BH436" i="2"/>
  <c r="BG436" i="2"/>
  <c r="BE436" i="2"/>
  <c r="T436" i="2"/>
  <c r="R436" i="2"/>
  <c r="P436" i="2"/>
  <c r="BI433" i="2"/>
  <c r="BH433" i="2"/>
  <c r="BG433" i="2"/>
  <c r="BE433" i="2"/>
  <c r="T433" i="2"/>
  <c r="R433" i="2"/>
  <c r="P433" i="2"/>
  <c r="BI428" i="2"/>
  <c r="BH428" i="2"/>
  <c r="BG428" i="2"/>
  <c r="BE428" i="2"/>
  <c r="T428" i="2"/>
  <c r="R428" i="2"/>
  <c r="P428" i="2"/>
  <c r="BI425" i="2"/>
  <c r="BH425" i="2"/>
  <c r="BG425" i="2"/>
  <c r="BE425" i="2"/>
  <c r="T425" i="2"/>
  <c r="R425" i="2"/>
  <c r="P425" i="2"/>
  <c r="BI422" i="2"/>
  <c r="BH422" i="2"/>
  <c r="BG422" i="2"/>
  <c r="BE422" i="2"/>
  <c r="T422" i="2"/>
  <c r="R422" i="2"/>
  <c r="P422" i="2"/>
  <c r="BI419" i="2"/>
  <c r="BH419" i="2"/>
  <c r="BG419" i="2"/>
  <c r="BE419" i="2"/>
  <c r="T419" i="2"/>
  <c r="R419" i="2"/>
  <c r="P419" i="2"/>
  <c r="BI416" i="2"/>
  <c r="BH416" i="2"/>
  <c r="BG416" i="2"/>
  <c r="BE416" i="2"/>
  <c r="T416" i="2"/>
  <c r="R416" i="2"/>
  <c r="P416" i="2"/>
  <c r="BI407" i="2"/>
  <c r="BH407" i="2"/>
  <c r="BG407" i="2"/>
  <c r="BE407" i="2"/>
  <c r="T407" i="2"/>
  <c r="R407" i="2"/>
  <c r="P407" i="2"/>
  <c r="BI402" i="2"/>
  <c r="BH402" i="2"/>
  <c r="BG402" i="2"/>
  <c r="BE402" i="2"/>
  <c r="T402" i="2"/>
  <c r="R402" i="2"/>
  <c r="P402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4" i="2"/>
  <c r="BH384" i="2"/>
  <c r="BG384" i="2"/>
  <c r="BE384" i="2"/>
  <c r="T384" i="2"/>
  <c r="R384" i="2"/>
  <c r="P384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8" i="2"/>
  <c r="BH378" i="2"/>
  <c r="BG378" i="2"/>
  <c r="BE378" i="2"/>
  <c r="T378" i="2"/>
  <c r="R378" i="2"/>
  <c r="P378" i="2"/>
  <c r="BI376" i="2"/>
  <c r="BH376" i="2"/>
  <c r="BG376" i="2"/>
  <c r="BE376" i="2"/>
  <c r="T376" i="2"/>
  <c r="R376" i="2"/>
  <c r="P376" i="2"/>
  <c r="BI373" i="2"/>
  <c r="BH373" i="2"/>
  <c r="BG373" i="2"/>
  <c r="BE373" i="2"/>
  <c r="T373" i="2"/>
  <c r="R373" i="2"/>
  <c r="P373" i="2"/>
  <c r="BI370" i="2"/>
  <c r="BH370" i="2"/>
  <c r="BG370" i="2"/>
  <c r="BE370" i="2"/>
  <c r="T370" i="2"/>
  <c r="R370" i="2"/>
  <c r="P370" i="2"/>
  <c r="BI367" i="2"/>
  <c r="BH367" i="2"/>
  <c r="BG367" i="2"/>
  <c r="BE367" i="2"/>
  <c r="T367" i="2"/>
  <c r="R367" i="2"/>
  <c r="P367" i="2"/>
  <c r="BI363" i="2"/>
  <c r="BH363" i="2"/>
  <c r="BG363" i="2"/>
  <c r="BE363" i="2"/>
  <c r="T363" i="2"/>
  <c r="R363" i="2"/>
  <c r="P363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5" i="2"/>
  <c r="BH355" i="2"/>
  <c r="BG355" i="2"/>
  <c r="BE355" i="2"/>
  <c r="T355" i="2"/>
  <c r="R355" i="2"/>
  <c r="P355" i="2"/>
  <c r="BI353" i="2"/>
  <c r="BH353" i="2"/>
  <c r="BG353" i="2"/>
  <c r="BE353" i="2"/>
  <c r="T353" i="2"/>
  <c r="R353" i="2"/>
  <c r="P353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26" i="2"/>
  <c r="BH326" i="2"/>
  <c r="BG326" i="2"/>
  <c r="BE326" i="2"/>
  <c r="T326" i="2"/>
  <c r="R326" i="2"/>
  <c r="P326" i="2"/>
  <c r="BI317" i="2"/>
  <c r="BH317" i="2"/>
  <c r="BG317" i="2"/>
  <c r="BE317" i="2"/>
  <c r="T317" i="2"/>
  <c r="R317" i="2"/>
  <c r="P317" i="2"/>
  <c r="BI312" i="2"/>
  <c r="BH312" i="2"/>
  <c r="BG312" i="2"/>
  <c r="BE312" i="2"/>
  <c r="T312" i="2"/>
  <c r="R312" i="2"/>
  <c r="P312" i="2"/>
  <c r="BI310" i="2"/>
  <c r="BH310" i="2"/>
  <c r="BG310" i="2"/>
  <c r="BE310" i="2"/>
  <c r="T310" i="2"/>
  <c r="R310" i="2"/>
  <c r="P310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297" i="2"/>
  <c r="BH297" i="2"/>
  <c r="BG297" i="2"/>
  <c r="BE297" i="2"/>
  <c r="T297" i="2"/>
  <c r="R297" i="2"/>
  <c r="P297" i="2"/>
  <c r="BI293" i="2"/>
  <c r="BH293" i="2"/>
  <c r="BG293" i="2"/>
  <c r="BE293" i="2"/>
  <c r="T293" i="2"/>
  <c r="R293" i="2"/>
  <c r="P293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2" i="2"/>
  <c r="BH282" i="2"/>
  <c r="BG282" i="2"/>
  <c r="BE282" i="2"/>
  <c r="T282" i="2"/>
  <c r="R282" i="2"/>
  <c r="P282" i="2"/>
  <c r="BI279" i="2"/>
  <c r="BH279" i="2"/>
  <c r="BG279" i="2"/>
  <c r="BE279" i="2"/>
  <c r="T279" i="2"/>
  <c r="R279" i="2"/>
  <c r="P279" i="2"/>
  <c r="BI277" i="2"/>
  <c r="BH277" i="2"/>
  <c r="BG277" i="2"/>
  <c r="BE277" i="2"/>
  <c r="T277" i="2"/>
  <c r="R277" i="2"/>
  <c r="P277" i="2"/>
  <c r="BI270" i="2"/>
  <c r="BH270" i="2"/>
  <c r="BG270" i="2"/>
  <c r="BE270" i="2"/>
  <c r="T270" i="2"/>
  <c r="R270" i="2"/>
  <c r="P270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1" i="2"/>
  <c r="BH261" i="2"/>
  <c r="BG261" i="2"/>
  <c r="BE261" i="2"/>
  <c r="T261" i="2"/>
  <c r="R261" i="2"/>
  <c r="P261" i="2"/>
  <c r="BI258" i="2"/>
  <c r="BH258" i="2"/>
  <c r="BG258" i="2"/>
  <c r="BE258" i="2"/>
  <c r="T258" i="2"/>
  <c r="R258" i="2"/>
  <c r="P258" i="2"/>
  <c r="BI253" i="2"/>
  <c r="BH253" i="2"/>
  <c r="BG253" i="2"/>
  <c r="BE253" i="2"/>
  <c r="T253" i="2"/>
  <c r="R253" i="2"/>
  <c r="P253" i="2"/>
  <c r="BI248" i="2"/>
  <c r="BH248" i="2"/>
  <c r="BG248" i="2"/>
  <c r="BE248" i="2"/>
  <c r="T248" i="2"/>
  <c r="R248" i="2"/>
  <c r="P248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38" i="2"/>
  <c r="BH238" i="2"/>
  <c r="BG238" i="2"/>
  <c r="BE238" i="2"/>
  <c r="T238" i="2"/>
  <c r="R238" i="2"/>
  <c r="P238" i="2"/>
  <c r="BI235" i="2"/>
  <c r="BH235" i="2"/>
  <c r="BG235" i="2"/>
  <c r="BE235" i="2"/>
  <c r="T235" i="2"/>
  <c r="R235" i="2"/>
  <c r="P235" i="2"/>
  <c r="BI232" i="2"/>
  <c r="BH232" i="2"/>
  <c r="BG232" i="2"/>
  <c r="BE232" i="2"/>
  <c r="T232" i="2"/>
  <c r="R232" i="2"/>
  <c r="P232" i="2"/>
  <c r="BI229" i="2"/>
  <c r="BH229" i="2"/>
  <c r="BG229" i="2"/>
  <c r="BE229" i="2"/>
  <c r="T229" i="2"/>
  <c r="R229" i="2"/>
  <c r="P229" i="2"/>
  <c r="BI226" i="2"/>
  <c r="BH226" i="2"/>
  <c r="BG226" i="2"/>
  <c r="BE226" i="2"/>
  <c r="T226" i="2"/>
  <c r="R226" i="2"/>
  <c r="P226" i="2"/>
  <c r="BI222" i="2"/>
  <c r="BH222" i="2"/>
  <c r="BG222" i="2"/>
  <c r="BE222" i="2"/>
  <c r="T222" i="2"/>
  <c r="R222" i="2"/>
  <c r="P222" i="2"/>
  <c r="BI219" i="2"/>
  <c r="BH219" i="2"/>
  <c r="BG219" i="2"/>
  <c r="BE219" i="2"/>
  <c r="T219" i="2"/>
  <c r="R219" i="2"/>
  <c r="P219" i="2"/>
  <c r="BI215" i="2"/>
  <c r="BH215" i="2"/>
  <c r="BG215" i="2"/>
  <c r="BE215" i="2"/>
  <c r="T215" i="2"/>
  <c r="R215" i="2"/>
  <c r="P215" i="2"/>
  <c r="BI211" i="2"/>
  <c r="BH211" i="2"/>
  <c r="BG211" i="2"/>
  <c r="BE211" i="2"/>
  <c r="T211" i="2"/>
  <c r="R211" i="2"/>
  <c r="P211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4" i="2"/>
  <c r="BH194" i="2"/>
  <c r="BG194" i="2"/>
  <c r="BE194" i="2"/>
  <c r="T194" i="2"/>
  <c r="R194" i="2"/>
  <c r="P194" i="2"/>
  <c r="BI191" i="2"/>
  <c r="BH191" i="2"/>
  <c r="BG191" i="2"/>
  <c r="BE191" i="2"/>
  <c r="T191" i="2"/>
  <c r="R191" i="2"/>
  <c r="P191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2" i="2"/>
  <c r="BH172" i="2"/>
  <c r="BG172" i="2"/>
  <c r="BE172" i="2"/>
  <c r="T172" i="2"/>
  <c r="R172" i="2"/>
  <c r="P172" i="2"/>
  <c r="BI169" i="2"/>
  <c r="BH169" i="2"/>
  <c r="BG169" i="2"/>
  <c r="BE169" i="2"/>
  <c r="T169" i="2"/>
  <c r="R169" i="2"/>
  <c r="P169" i="2"/>
  <c r="BI166" i="2"/>
  <c r="BH166" i="2"/>
  <c r="BG166" i="2"/>
  <c r="BE166" i="2"/>
  <c r="T166" i="2"/>
  <c r="R166" i="2"/>
  <c r="P166" i="2"/>
  <c r="BI163" i="2"/>
  <c r="BH163" i="2"/>
  <c r="BG163" i="2"/>
  <c r="BE163" i="2"/>
  <c r="T163" i="2"/>
  <c r="R163" i="2"/>
  <c r="P163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3" i="2"/>
  <c r="BH153" i="2"/>
  <c r="BG153" i="2"/>
  <c r="BE153" i="2"/>
  <c r="T153" i="2"/>
  <c r="R153" i="2"/>
  <c r="P153" i="2"/>
  <c r="BI147" i="2"/>
  <c r="BH147" i="2"/>
  <c r="BG147" i="2"/>
  <c r="BE147" i="2"/>
  <c r="T147" i="2"/>
  <c r="R147" i="2"/>
  <c r="P147" i="2"/>
  <c r="J141" i="2"/>
  <c r="J140" i="2"/>
  <c r="F140" i="2"/>
  <c r="F138" i="2"/>
  <c r="E136" i="2"/>
  <c r="J90" i="2"/>
  <c r="J89" i="2"/>
  <c r="F89" i="2"/>
  <c r="F87" i="2"/>
  <c r="E85" i="2"/>
  <c r="J16" i="2"/>
  <c r="E16" i="2"/>
  <c r="F90" i="2" s="1"/>
  <c r="J15" i="2"/>
  <c r="J10" i="2"/>
  <c r="J138" i="2" s="1"/>
  <c r="L90" i="1"/>
  <c r="AM90" i="1"/>
  <c r="AM89" i="1"/>
  <c r="L89" i="1"/>
  <c r="AM87" i="1"/>
  <c r="L87" i="1"/>
  <c r="L85" i="1"/>
  <c r="L84" i="1"/>
  <c r="BK962" i="2"/>
  <c r="J959" i="2"/>
  <c r="BK943" i="2"/>
  <c r="J917" i="2"/>
  <c r="J904" i="2"/>
  <c r="J896" i="2"/>
  <c r="BK888" i="2"/>
  <c r="J883" i="2"/>
  <c r="J874" i="2"/>
  <c r="BK861" i="2"/>
  <c r="BK854" i="2"/>
  <c r="J849" i="2"/>
  <c r="J839" i="2"/>
  <c r="BK829" i="2"/>
  <c r="BK817" i="2"/>
  <c r="BK797" i="2"/>
  <c r="J787" i="2"/>
  <c r="J772" i="2"/>
  <c r="J766" i="2"/>
  <c r="J759" i="2"/>
  <c r="J753" i="2"/>
  <c r="J733" i="2"/>
  <c r="J724" i="2"/>
  <c r="BK695" i="2"/>
  <c r="BK673" i="2"/>
  <c r="J639" i="2"/>
  <c r="BK607" i="2"/>
  <c r="J596" i="2"/>
  <c r="J589" i="2"/>
  <c r="BK586" i="2"/>
  <c r="BK572" i="2"/>
  <c r="J557" i="2"/>
  <c r="J498" i="2"/>
  <c r="BK492" i="2"/>
  <c r="BK433" i="2"/>
  <c r="BK422" i="2"/>
  <c r="J395" i="2"/>
  <c r="J358" i="2"/>
  <c r="BK326" i="2"/>
  <c r="BK289" i="2"/>
  <c r="BK261" i="2"/>
  <c r="BK244" i="2"/>
  <c r="BK211" i="2"/>
  <c r="BK194" i="2"/>
  <c r="J169" i="2"/>
  <c r="BK147" i="2"/>
  <c r="BK920" i="2"/>
  <c r="J915" i="2"/>
  <c r="BK892" i="2"/>
  <c r="BK880" i="2"/>
  <c r="J872" i="2"/>
  <c r="J854" i="2"/>
  <c r="J832" i="2"/>
  <c r="BK803" i="2"/>
  <c r="BK787" i="2"/>
  <c r="BK777" i="2"/>
  <c r="BK766" i="2"/>
  <c r="BK745" i="2"/>
  <c r="J728" i="2"/>
  <c r="J701" i="2"/>
  <c r="J679" i="2"/>
  <c r="J635" i="2"/>
  <c r="J609" i="2"/>
  <c r="BK600" i="2"/>
  <c r="BK589" i="2"/>
  <c r="J580" i="2"/>
  <c r="J546" i="2"/>
  <c r="J495" i="2"/>
  <c r="J479" i="2"/>
  <c r="J472" i="2"/>
  <c r="BK450" i="2"/>
  <c r="BK416" i="2"/>
  <c r="J392" i="2"/>
  <c r="J378" i="2"/>
  <c r="J353" i="2"/>
  <c r="J317" i="2"/>
  <c r="J293" i="2"/>
  <c r="J279" i="2"/>
  <c r="BK258" i="2"/>
  <c r="BK235" i="2"/>
  <c r="BK206" i="2"/>
  <c r="J184" i="2"/>
  <c r="J153" i="2"/>
  <c r="J936" i="2"/>
  <c r="BK904" i="2"/>
  <c r="J888" i="2"/>
  <c r="BK872" i="2"/>
  <c r="J865" i="2"/>
  <c r="J846" i="2"/>
  <c r="BK839" i="2"/>
  <c r="J827" i="2"/>
  <c r="BK821" i="2"/>
  <c r="J786" i="2"/>
  <c r="J777" i="2"/>
  <c r="BK739" i="2"/>
  <c r="BK732" i="2"/>
  <c r="BK679" i="2"/>
  <c r="BK635" i="2"/>
  <c r="J607" i="2"/>
  <c r="J603" i="2"/>
  <c r="J588" i="2"/>
  <c r="BK576" i="2"/>
  <c r="J570" i="2"/>
  <c r="BK559" i="2"/>
  <c r="J541" i="2"/>
  <c r="BK530" i="2"/>
  <c r="J493" i="2"/>
  <c r="J477" i="2"/>
  <c r="BK468" i="2"/>
  <c r="BK436" i="2"/>
  <c r="BK395" i="2"/>
  <c r="BK392" i="2"/>
  <c r="BK363" i="2"/>
  <c r="J312" i="2"/>
  <c r="J297" i="2"/>
  <c r="BK229" i="2"/>
  <c r="J219" i="2"/>
  <c r="BK199" i="2"/>
  <c r="J186" i="2"/>
  <c r="J157" i="2"/>
  <c r="J940" i="2"/>
  <c r="BK930" i="2"/>
  <c r="J918" i="2"/>
  <c r="BK912" i="2"/>
  <c r="J892" i="2"/>
  <c r="J876" i="2"/>
  <c r="J861" i="2"/>
  <c r="BK852" i="2"/>
  <c r="BK841" i="2"/>
  <c r="BK832" i="2"/>
  <c r="J817" i="2"/>
  <c r="BK784" i="2"/>
  <c r="J769" i="2"/>
  <c r="BK751" i="2"/>
  <c r="BK742" i="2"/>
  <c r="BK728" i="2"/>
  <c r="J685" i="2"/>
  <c r="BK653" i="2"/>
  <c r="J612" i="2"/>
  <c r="J602" i="2"/>
  <c r="BK597" i="2"/>
  <c r="J584" i="2"/>
  <c r="J579" i="2"/>
  <c r="BK551" i="2"/>
  <c r="BK541" i="2"/>
  <c r="J492" i="2"/>
  <c r="J482" i="2"/>
  <c r="J450" i="2"/>
  <c r="BK419" i="2"/>
  <c r="J384" i="2"/>
  <c r="BK376" i="2"/>
  <c r="J361" i="2"/>
  <c r="BK353" i="2"/>
  <c r="BK305" i="2"/>
  <c r="BK282" i="2"/>
  <c r="BK270" i="2"/>
  <c r="J248" i="2"/>
  <c r="J235" i="2"/>
  <c r="BK191" i="2"/>
  <c r="BK262" i="3"/>
  <c r="J256" i="3"/>
  <c r="BK251" i="3"/>
  <c r="BK247" i="3"/>
  <c r="BK240" i="3"/>
  <c r="J231" i="3"/>
  <c r="J212" i="3"/>
  <c r="BK205" i="3"/>
  <c r="J201" i="3"/>
  <c r="J197" i="3"/>
  <c r="J177" i="3"/>
  <c r="BK168" i="3"/>
  <c r="J150" i="3"/>
  <c r="BK256" i="3"/>
  <c r="J247" i="3"/>
  <c r="J240" i="3"/>
  <c r="J232" i="3"/>
  <c r="BK223" i="3"/>
  <c r="BK213" i="3"/>
  <c r="BK206" i="3"/>
  <c r="J202" i="3"/>
  <c r="J180" i="3"/>
  <c r="J168" i="3"/>
  <c r="BK158" i="3"/>
  <c r="BK246" i="3"/>
  <c r="J242" i="3"/>
  <c r="BK236" i="3"/>
  <c r="BK234" i="3"/>
  <c r="BK232" i="3"/>
  <c r="J226" i="3"/>
  <c r="BK221" i="3"/>
  <c r="J213" i="3"/>
  <c r="BK208" i="3"/>
  <c r="BK202" i="3"/>
  <c r="J199" i="3"/>
  <c r="BK193" i="3"/>
  <c r="BK177" i="3"/>
  <c r="BK222" i="4"/>
  <c r="BK212" i="4"/>
  <c r="J203" i="4"/>
  <c r="J194" i="4"/>
  <c r="J188" i="4"/>
  <c r="J185" i="4"/>
  <c r="J178" i="4"/>
  <c r="BK168" i="4"/>
  <c r="BK162" i="4"/>
  <c r="J157" i="4"/>
  <c r="J145" i="4"/>
  <c r="J129" i="4"/>
  <c r="J217" i="4"/>
  <c r="BK213" i="4"/>
  <c r="J208" i="4"/>
  <c r="J202" i="4"/>
  <c r="BK195" i="4"/>
  <c r="J190" i="4"/>
  <c r="BK183" i="4"/>
  <c r="BK177" i="4"/>
  <c r="BK172" i="4"/>
  <c r="J162" i="4"/>
  <c r="BK151" i="4"/>
  <c r="BK143" i="4"/>
  <c r="BK141" i="4"/>
  <c r="BK133" i="4"/>
  <c r="BK129" i="4"/>
  <c r="J193" i="4"/>
  <c r="J181" i="4"/>
  <c r="J163" i="4"/>
  <c r="J154" i="4"/>
  <c r="J147" i="4"/>
  <c r="J134" i="4"/>
  <c r="BK220" i="4"/>
  <c r="J216" i="4"/>
  <c r="J205" i="4"/>
  <c r="BK198" i="4"/>
  <c r="J180" i="4"/>
  <c r="J175" i="4"/>
  <c r="BK166" i="4"/>
  <c r="BK156" i="4"/>
  <c r="J146" i="4"/>
  <c r="BK139" i="4"/>
  <c r="BK132" i="4"/>
  <c r="BK127" i="4"/>
  <c r="BK132" i="5"/>
  <c r="BK127" i="5"/>
  <c r="J142" i="5"/>
  <c r="BK137" i="5"/>
  <c r="J132" i="5"/>
  <c r="J127" i="5"/>
  <c r="BK123" i="5"/>
  <c r="BK138" i="5"/>
  <c r="J125" i="5"/>
  <c r="J234" i="6"/>
  <c r="BK231" i="6"/>
  <c r="BK229" i="6"/>
  <c r="BK227" i="6"/>
  <c r="J226" i="6"/>
  <c r="J223" i="6"/>
  <c r="J220" i="6"/>
  <c r="J213" i="6"/>
  <c r="J209" i="6"/>
  <c r="BK203" i="6"/>
  <c r="BK201" i="6"/>
  <c r="BK199" i="6"/>
  <c r="J197" i="6"/>
  <c r="J195" i="6"/>
  <c r="J193" i="6"/>
  <c r="BK191" i="6"/>
  <c r="J190" i="6"/>
  <c r="J188" i="6"/>
  <c r="BK186" i="6"/>
  <c r="BK184" i="6"/>
  <c r="BK182" i="6"/>
  <c r="J180" i="6"/>
  <c r="J178" i="6"/>
  <c r="J176" i="6"/>
  <c r="J174" i="6"/>
  <c r="BK172" i="6"/>
  <c r="J171" i="6"/>
  <c r="J169" i="6"/>
  <c r="J167" i="6"/>
  <c r="J165" i="6"/>
  <c r="J163" i="6"/>
  <c r="BK159" i="6"/>
  <c r="J156" i="6"/>
  <c r="J153" i="6"/>
  <c r="J151" i="6"/>
  <c r="J149" i="6"/>
  <c r="BK147" i="6"/>
  <c r="J145" i="6"/>
  <c r="J143" i="6"/>
  <c r="J141" i="6"/>
  <c r="J139" i="6"/>
  <c r="J137" i="6"/>
  <c r="BK135" i="6"/>
  <c r="BK131" i="6"/>
  <c r="J129" i="6"/>
  <c r="BK127" i="6"/>
  <c r="J125" i="6"/>
  <c r="J136" i="7"/>
  <c r="J129" i="7"/>
  <c r="J132" i="7"/>
  <c r="BK126" i="7"/>
  <c r="J128" i="7"/>
  <c r="BK123" i="7"/>
  <c r="BK131" i="7"/>
  <c r="J131" i="8"/>
  <c r="BK126" i="8"/>
  <c r="J132" i="8"/>
  <c r="BK127" i="8"/>
  <c r="J148" i="9"/>
  <c r="BK140" i="9"/>
  <c r="BK133" i="9"/>
  <c r="J128" i="9"/>
  <c r="BK152" i="9"/>
  <c r="J149" i="9"/>
  <c r="BK145" i="9"/>
  <c r="J140" i="9"/>
  <c r="J132" i="9"/>
  <c r="J153" i="9"/>
  <c r="BK148" i="9"/>
  <c r="J144" i="9"/>
  <c r="BK135" i="9"/>
  <c r="J962" i="2"/>
  <c r="BK949" i="2"/>
  <c r="BK923" i="2"/>
  <c r="J912" i="2"/>
  <c r="BK909" i="2"/>
  <c r="BK901" i="2"/>
  <c r="J893" i="2"/>
  <c r="J878" i="2"/>
  <c r="J869" i="2"/>
  <c r="BK857" i="2"/>
  <c r="J853" i="2"/>
  <c r="J841" i="2"/>
  <c r="J830" i="2"/>
  <c r="BK819" i="2"/>
  <c r="J811" i="2"/>
  <c r="BK788" i="2"/>
  <c r="J785" i="2"/>
  <c r="BK768" i="2"/>
  <c r="J762" i="2"/>
  <c r="J746" i="2"/>
  <c r="J732" i="2"/>
  <c r="BK718" i="2"/>
  <c r="J703" i="2"/>
  <c r="BK685" i="2"/>
  <c r="BK643" i="2"/>
  <c r="J605" i="2"/>
  <c r="BK592" i="2"/>
  <c r="BK588" i="2"/>
  <c r="J583" i="2"/>
  <c r="BK565" i="2"/>
  <c r="BK548" i="2"/>
  <c r="J443" i="2"/>
  <c r="J425" i="2"/>
  <c r="BK402" i="2"/>
  <c r="J389" i="2"/>
  <c r="J357" i="2"/>
  <c r="BK312" i="2"/>
  <c r="J267" i="2"/>
  <c r="BK238" i="2"/>
  <c r="J215" i="2"/>
  <c r="J206" i="2"/>
  <c r="BK184" i="2"/>
  <c r="BK166" i="2"/>
  <c r="AS99" i="1"/>
  <c r="J884" i="2"/>
  <c r="BK874" i="2"/>
  <c r="BK840" i="2"/>
  <c r="BK827" i="2"/>
  <c r="J793" i="2"/>
  <c r="BK785" i="2"/>
  <c r="J776" i="2"/>
  <c r="BK770" i="2"/>
  <c r="BK756" i="2"/>
  <c r="J735" i="2"/>
  <c r="BK703" i="2"/>
  <c r="J661" i="2"/>
  <c r="BK627" i="2"/>
  <c r="BK606" i="2"/>
  <c r="J598" i="2"/>
  <c r="J585" i="2"/>
  <c r="J568" i="2"/>
  <c r="J530" i="2"/>
  <c r="BK485" i="2"/>
  <c r="BK477" i="2"/>
  <c r="J454" i="2"/>
  <c r="J419" i="2"/>
  <c r="BK393" i="2"/>
  <c r="BK380" i="2"/>
  <c r="BK357" i="2"/>
  <c r="BK337" i="2"/>
  <c r="BK304" i="2"/>
  <c r="J289" i="2"/>
  <c r="BK267" i="2"/>
  <c r="BK245" i="2"/>
  <c r="J211" i="2"/>
  <c r="BK188" i="2"/>
  <c r="BK175" i="2"/>
  <c r="J147" i="2"/>
  <c r="BK939" i="2"/>
  <c r="J928" i="2"/>
  <c r="BK885" i="2"/>
  <c r="BK876" i="2"/>
  <c r="J866" i="2"/>
  <c r="J845" i="2"/>
  <c r="J834" i="2"/>
  <c r="BK828" i="2"/>
  <c r="BK790" i="2"/>
  <c r="J778" i="2"/>
  <c r="BK769" i="2"/>
  <c r="J751" i="2"/>
  <c r="BK724" i="2"/>
  <c r="J669" i="2"/>
  <c r="J631" i="2"/>
  <c r="BK605" i="2"/>
  <c r="J599" i="2"/>
  <c r="J586" i="2"/>
  <c r="J574" i="2"/>
  <c r="J567" i="2"/>
  <c r="BK557" i="2"/>
  <c r="BK537" i="2"/>
  <c r="J528" i="2"/>
  <c r="J480" i="2"/>
  <c r="BK472" i="2"/>
  <c r="BK446" i="2"/>
  <c r="J428" i="2"/>
  <c r="J393" i="2"/>
  <c r="BK373" i="2"/>
  <c r="J337" i="2"/>
  <c r="BK310" i="2"/>
  <c r="BK266" i="2"/>
  <c r="J226" i="2"/>
  <c r="BK202" i="2"/>
  <c r="J191" i="2"/>
  <c r="J166" i="2"/>
  <c r="J949" i="2"/>
  <c r="J939" i="2"/>
  <c r="BK928" i="2"/>
  <c r="BK915" i="2"/>
  <c r="BK893" i="2"/>
  <c r="J877" i="2"/>
  <c r="BK855" i="2"/>
  <c r="BK845" i="2"/>
  <c r="J840" i="2"/>
  <c r="J821" i="2"/>
  <c r="J803" i="2"/>
  <c r="BK776" i="2"/>
  <c r="J761" i="2"/>
  <c r="BK746" i="2"/>
  <c r="J738" i="2"/>
  <c r="J721" i="2"/>
  <c r="J673" i="2"/>
  <c r="J651" i="2"/>
  <c r="BK609" i="2"/>
  <c r="J600" i="2"/>
  <c r="BK593" i="2"/>
  <c r="BK583" i="2"/>
  <c r="J578" i="2"/>
  <c r="BK570" i="2"/>
  <c r="J545" i="2"/>
  <c r="J501" i="2"/>
  <c r="BK487" i="2"/>
  <c r="J476" i="2"/>
  <c r="BK439" i="2"/>
  <c r="BK394" i="2"/>
  <c r="J380" i="2"/>
  <c r="BK367" i="2"/>
  <c r="J359" i="2"/>
  <c r="J342" i="2"/>
  <c r="BK293" i="2"/>
  <c r="BK277" i="2"/>
  <c r="J261" i="2"/>
  <c r="J238" i="2"/>
  <c r="J194" i="2"/>
  <c r="J163" i="2"/>
  <c r="J260" i="3"/>
  <c r="BK252" i="3"/>
  <c r="BK249" i="3"/>
  <c r="BK243" i="3"/>
  <c r="BK235" i="3"/>
  <c r="J216" i="3"/>
  <c r="J210" i="3"/>
  <c r="J203" i="3"/>
  <c r="J198" i="3"/>
  <c r="J187" i="3"/>
  <c r="J170" i="3"/>
  <c r="J158" i="3"/>
  <c r="BK136" i="3"/>
  <c r="BK253" i="3"/>
  <c r="J245" i="3"/>
  <c r="BK239" i="3"/>
  <c r="BK231" i="3"/>
  <c r="J221" i="3"/>
  <c r="BK218" i="3"/>
  <c r="BK211" i="3"/>
  <c r="J205" i="3"/>
  <c r="J195" i="3"/>
  <c r="BK173" i="3"/>
  <c r="BK260" i="3"/>
  <c r="BK257" i="3"/>
  <c r="J251" i="3"/>
  <c r="BK250" i="3"/>
  <c r="BK245" i="3"/>
  <c r="J239" i="3"/>
  <c r="J235" i="3"/>
  <c r="J233" i="3"/>
  <c r="J228" i="3"/>
  <c r="BK225" i="3"/>
  <c r="J224" i="3"/>
  <c r="J218" i="3"/>
  <c r="BK214" i="3"/>
  <c r="BK210" i="3"/>
  <c r="J207" i="3"/>
  <c r="BK200" i="3"/>
  <c r="J196" i="3"/>
  <c r="BK187" i="3"/>
  <c r="BK150" i="3"/>
  <c r="BK221" i="4"/>
  <c r="BK208" i="4"/>
  <c r="J195" i="4"/>
  <c r="BK187" i="4"/>
  <c r="BK182" i="4"/>
  <c r="J173" i="4"/>
  <c r="J166" i="4"/>
  <c r="BK159" i="4"/>
  <c r="BK146" i="4"/>
  <c r="BK137" i="4"/>
  <c r="J220" i="4"/>
  <c r="BK214" i="4"/>
  <c r="J209" i="4"/>
  <c r="BK203" i="4"/>
  <c r="J199" i="4"/>
  <c r="J192" i="4"/>
  <c r="J187" i="4"/>
  <c r="J182" i="4"/>
  <c r="BK176" i="4"/>
  <c r="J170" i="4"/>
  <c r="J156" i="4"/>
  <c r="BK145" i="4"/>
  <c r="BK142" i="4"/>
  <c r="J139" i="4"/>
  <c r="J131" i="4"/>
  <c r="BK196" i="4"/>
  <c r="BK185" i="4"/>
  <c r="BK165" i="4"/>
  <c r="J159" i="4"/>
  <c r="BK153" i="4"/>
  <c r="J140" i="4"/>
  <c r="J132" i="4"/>
  <c r="BK218" i="4"/>
  <c r="J214" i="4"/>
  <c r="J200" i="4"/>
  <c r="BK188" i="4"/>
  <c r="BK178" i="4"/>
  <c r="J167" i="4"/>
  <c r="BK158" i="4"/>
  <c r="BK154" i="4"/>
  <c r="BK144" i="4"/>
  <c r="J133" i="4"/>
  <c r="BK130" i="4"/>
  <c r="J134" i="5"/>
  <c r="J128" i="5"/>
  <c r="BK143" i="5"/>
  <c r="J138" i="5"/>
  <c r="BK128" i="5"/>
  <c r="J124" i="5"/>
  <c r="J141" i="5"/>
  <c r="BK124" i="5"/>
  <c r="BK234" i="6"/>
  <c r="BK232" i="6"/>
  <c r="J230" i="6"/>
  <c r="J228" i="6"/>
  <c r="BK226" i="6"/>
  <c r="BK223" i="6"/>
  <c r="BK220" i="6"/>
  <c r="BK213" i="6"/>
  <c r="BK209" i="6"/>
  <c r="J203" i="6"/>
  <c r="J201" i="6"/>
  <c r="J199" i="6"/>
  <c r="BK197" i="6"/>
  <c r="BK195" i="6"/>
  <c r="BK193" i="6"/>
  <c r="J191" i="6"/>
  <c r="J189" i="6"/>
  <c r="J187" i="6"/>
  <c r="BK185" i="6"/>
  <c r="J183" i="6"/>
  <c r="J181" i="6"/>
  <c r="J179" i="6"/>
  <c r="J177" i="6"/>
  <c r="J175" i="6"/>
  <c r="J172" i="6"/>
  <c r="BK170" i="6"/>
  <c r="BK168" i="6"/>
  <c r="BK166" i="6"/>
  <c r="J164" i="6"/>
  <c r="J160" i="6"/>
  <c r="BK155" i="6"/>
  <c r="BK154" i="6"/>
  <c r="BK152" i="6"/>
  <c r="BK150" i="6"/>
  <c r="J148" i="6"/>
  <c r="BK146" i="6"/>
  <c r="BK144" i="6"/>
  <c r="BK142" i="6"/>
  <c r="BK140" i="6"/>
  <c r="BK138" i="6"/>
  <c r="J136" i="6"/>
  <c r="J132" i="6"/>
  <c r="J130" i="6"/>
  <c r="J128" i="6"/>
  <c r="BK126" i="6"/>
  <c r="J124" i="6"/>
  <c r="J131" i="7"/>
  <c r="J123" i="7"/>
  <c r="BK130" i="7"/>
  <c r="BK136" i="7"/>
  <c r="J126" i="7"/>
  <c r="J135" i="7"/>
  <c r="BK129" i="7"/>
  <c r="J127" i="8"/>
  <c r="J126" i="8"/>
  <c r="BK143" i="9"/>
  <c r="BK138" i="9"/>
  <c r="J130" i="9"/>
  <c r="BK153" i="9"/>
  <c r="J147" i="9"/>
  <c r="J142" i="9"/>
  <c r="BK137" i="9"/>
  <c r="J152" i="9"/>
  <c r="BK146" i="9"/>
  <c r="J143" i="9"/>
  <c r="BK132" i="9"/>
  <c r="J137" i="9"/>
  <c r="J131" i="9"/>
  <c r="J964" i="2"/>
  <c r="BK951" i="2"/>
  <c r="J947" i="2"/>
  <c r="J920" i="2"/>
  <c r="BK906" i="2"/>
  <c r="BK897" i="2"/>
  <c r="J885" i="2"/>
  <c r="BK877" i="2"/>
  <c r="J868" i="2"/>
  <c r="BK856" i="2"/>
  <c r="J852" i="2"/>
  <c r="BK831" i="2"/>
  <c r="J828" i="2"/>
  <c r="J815" i="2"/>
  <c r="BK793" i="2"/>
  <c r="BK786" i="2"/>
  <c r="BK773" i="2"/>
  <c r="BK765" i="2"/>
  <c r="J756" i="2"/>
  <c r="J745" i="2"/>
  <c r="J725" i="2"/>
  <c r="J717" i="2"/>
  <c r="J693" i="2"/>
  <c r="BK651" i="2"/>
  <c r="J627" i="2"/>
  <c r="BK602" i="2"/>
  <c r="BK591" i="2"/>
  <c r="BK584" i="2"/>
  <c r="J576" i="2"/>
  <c r="J551" i="2"/>
  <c r="BK495" i="2"/>
  <c r="BK480" i="2"/>
  <c r="BK428" i="2"/>
  <c r="BK407" i="2"/>
  <c r="J381" i="2"/>
  <c r="J355" i="2"/>
  <c r="BK303" i="2"/>
  <c r="J258" i="2"/>
  <c r="BK243" i="2"/>
  <c r="BK219" i="2"/>
  <c r="BK205" i="2"/>
  <c r="J172" i="2"/>
  <c r="J160" i="2"/>
  <c r="BK947" i="2"/>
  <c r="BK917" i="2"/>
  <c r="J906" i="2"/>
  <c r="J886" i="2"/>
  <c r="BK878" i="2"/>
  <c r="J856" i="2"/>
  <c r="J837" i="2"/>
  <c r="BK826" i="2"/>
  <c r="J797" i="2"/>
  <c r="J788" i="2"/>
  <c r="J773" i="2"/>
  <c r="BK753" i="2"/>
  <c r="J719" i="2"/>
  <c r="J695" i="2"/>
  <c r="BK669" i="2"/>
  <c r="BK639" i="2"/>
  <c r="BK604" i="2"/>
  <c r="J597" i="2"/>
  <c r="J581" i="2"/>
  <c r="J553" i="2"/>
  <c r="BK534" i="2"/>
  <c r="BK493" i="2"/>
  <c r="J461" i="2"/>
  <c r="BK443" i="2"/>
  <c r="J402" i="2"/>
  <c r="BK389" i="2"/>
  <c r="J370" i="2"/>
  <c r="BK358" i="2"/>
  <c r="J339" i="2"/>
  <c r="J303" i="2"/>
  <c r="J282" i="2"/>
  <c r="J265" i="2"/>
  <c r="BK232" i="2"/>
  <c r="BK222" i="2"/>
  <c r="J199" i="2"/>
  <c r="BK157" i="2"/>
  <c r="BK964" i="2"/>
  <c r="BK937" i="2"/>
  <c r="BK926" i="2"/>
  <c r="J891" i="2"/>
  <c r="BK884" i="2"/>
  <c r="BK869" i="2"/>
  <c r="J855" i="2"/>
  <c r="J844" i="2"/>
  <c r="J836" i="2"/>
  <c r="J829" i="2"/>
  <c r="J822" i="2"/>
  <c r="J784" i="2"/>
  <c r="J771" i="2"/>
  <c r="BK762" i="2"/>
  <c r="BK738" i="2"/>
  <c r="BK719" i="2"/>
  <c r="J643" i="2"/>
  <c r="J606" i="2"/>
  <c r="BK601" i="2"/>
  <c r="J594" i="2"/>
  <c r="BK580" i="2"/>
  <c r="J573" i="2"/>
  <c r="BK553" i="2"/>
  <c r="BK535" i="2"/>
  <c r="BK501" i="2"/>
  <c r="J487" i="2"/>
  <c r="J475" i="2"/>
  <c r="BK454" i="2"/>
  <c r="J407" i="2"/>
  <c r="J388" i="2"/>
  <c r="J360" i="2"/>
  <c r="J344" i="2"/>
  <c r="J304" i="2"/>
  <c r="J243" i="2"/>
  <c r="J205" i="2"/>
  <c r="J197" i="2"/>
  <c r="J176" i="2"/>
  <c r="BK153" i="2"/>
  <c r="BK940" i="2"/>
  <c r="BK936" i="2"/>
  <c r="J926" i="2"/>
  <c r="J901" i="2"/>
  <c r="BK883" i="2"/>
  <c r="BK867" i="2"/>
  <c r="BK865" i="2"/>
  <c r="BK853" i="2"/>
  <c r="BK844" i="2"/>
  <c r="BK830" i="2"/>
  <c r="J819" i="2"/>
  <c r="J795" i="2"/>
  <c r="BK772" i="2"/>
  <c r="J765" i="2"/>
  <c r="BK749" i="2"/>
  <c r="BK735" i="2"/>
  <c r="J718" i="2"/>
  <c r="BK661" i="2"/>
  <c r="BK631" i="2"/>
  <c r="BK603" i="2"/>
  <c r="BK598" i="2"/>
  <c r="BK585" i="2"/>
  <c r="BK574" i="2"/>
  <c r="BK568" i="2"/>
  <c r="J543" i="2"/>
  <c r="J534" i="2"/>
  <c r="J485" i="2"/>
  <c r="BK475" i="2"/>
  <c r="J436" i="2"/>
  <c r="BK381" i="2"/>
  <c r="J373" i="2"/>
  <c r="J363" i="2"/>
  <c r="BK355" i="2"/>
  <c r="J326" i="2"/>
  <c r="J290" i="2"/>
  <c r="J266" i="2"/>
  <c r="J245" i="2"/>
  <c r="BK226" i="2"/>
  <c r="J202" i="2"/>
  <c r="J175" i="2"/>
  <c r="J262" i="3"/>
  <c r="BK254" i="3"/>
  <c r="J250" i="3"/>
  <c r="J246" i="3"/>
  <c r="BK237" i="3"/>
  <c r="J234" i="3"/>
  <c r="J214" i="3"/>
  <c r="J209" i="3"/>
  <c r="J200" i="3"/>
  <c r="J193" i="3"/>
  <c r="J173" i="3"/>
  <c r="BK159" i="3"/>
  <c r="J142" i="3"/>
  <c r="J254" i="3"/>
  <c r="BK242" i="3"/>
  <c r="BK238" i="3"/>
  <c r="BK229" i="3"/>
  <c r="BK220" i="3"/>
  <c r="J217" i="3"/>
  <c r="BK207" i="3"/>
  <c r="BK198" i="3"/>
  <c r="J176" i="3"/>
  <c r="BK167" i="3"/>
  <c r="BK142" i="3"/>
  <c r="BK248" i="3"/>
  <c r="J244" i="3"/>
  <c r="J238" i="3"/>
  <c r="BK227" i="3"/>
  <c r="BK224" i="3"/>
  <c r="J219" i="3"/>
  <c r="BK217" i="3"/>
  <c r="BK209" i="3"/>
  <c r="BK203" i="3"/>
  <c r="BK195" i="3"/>
  <c r="BK180" i="3"/>
  <c r="BK132" i="3"/>
  <c r="J218" i="4"/>
  <c r="BK211" i="4"/>
  <c r="BK207" i="4"/>
  <c r="BK197" i="4"/>
  <c r="BK193" i="4"/>
  <c r="BK184" i="4"/>
  <c r="J176" i="4"/>
  <c r="BK167" i="4"/>
  <c r="J160" i="4"/>
  <c r="J151" i="4"/>
  <c r="J138" i="4"/>
  <c r="J127" i="4"/>
  <c r="J215" i="4"/>
  <c r="J211" i="4"/>
  <c r="BK205" i="4"/>
  <c r="BK200" i="4"/>
  <c r="BK194" i="4"/>
  <c r="J189" i="4"/>
  <c r="J184" i="4"/>
  <c r="BK175" i="4"/>
  <c r="BK169" i="4"/>
  <c r="BK149" i="4"/>
  <c r="J144" i="4"/>
  <c r="BK134" i="4"/>
  <c r="J197" i="4"/>
  <c r="BK192" i="4"/>
  <c r="BK173" i="4"/>
  <c r="BK164" i="4"/>
  <c r="BK157" i="4"/>
  <c r="J150" i="4"/>
  <c r="J137" i="4"/>
  <c r="J128" i="4"/>
  <c r="BK217" i="4"/>
  <c r="J206" i="4"/>
  <c r="BK201" i="4"/>
  <c r="J191" i="4"/>
  <c r="BK174" i="4"/>
  <c r="J165" i="4"/>
  <c r="J155" i="4"/>
  <c r="BK150" i="4"/>
  <c r="J142" i="4"/>
  <c r="BK138" i="4"/>
  <c r="BK128" i="4"/>
  <c r="BK136" i="5"/>
  <c r="BK130" i="5"/>
  <c r="J123" i="5"/>
  <c r="BK141" i="5"/>
  <c r="BK134" i="5"/>
  <c r="J130" i="5"/>
  <c r="BK125" i="5"/>
  <c r="BK142" i="5"/>
  <c r="J137" i="5"/>
  <c r="J235" i="6"/>
  <c r="BK233" i="6"/>
  <c r="J231" i="6"/>
  <c r="J229" i="6"/>
  <c r="J227" i="6"/>
  <c r="J225" i="6"/>
  <c r="J222" i="6"/>
  <c r="J218" i="6"/>
  <c r="BK212" i="6"/>
  <c r="J206" i="6"/>
  <c r="J202" i="6"/>
  <c r="J200" i="6"/>
  <c r="J198" i="6"/>
  <c r="BK196" i="6"/>
  <c r="BK194" i="6"/>
  <c r="J192" i="6"/>
  <c r="BK189" i="6"/>
  <c r="BK187" i="6"/>
  <c r="J185" i="6"/>
  <c r="BK183" i="6"/>
  <c r="BK181" i="6"/>
  <c r="BK179" i="6"/>
  <c r="BK177" i="6"/>
  <c r="BK175" i="6"/>
  <c r="BK173" i="6"/>
  <c r="BK171" i="6"/>
  <c r="J170" i="6"/>
  <c r="J168" i="6"/>
  <c r="J166" i="6"/>
  <c r="BK163" i="6"/>
  <c r="J159" i="6"/>
  <c r="J155" i="6"/>
  <c r="J154" i="6"/>
  <c r="J152" i="6"/>
  <c r="BK149" i="6"/>
  <c r="J147" i="6"/>
  <c r="BK145" i="6"/>
  <c r="BK143" i="6"/>
  <c r="BK141" i="6"/>
  <c r="BK139" i="6"/>
  <c r="BK137" i="6"/>
  <c r="J135" i="6"/>
  <c r="J131" i="6"/>
  <c r="BK129" i="6"/>
  <c r="J127" i="6"/>
  <c r="BK125" i="6"/>
  <c r="BK138" i="7"/>
  <c r="J130" i="7"/>
  <c r="BK135" i="7"/>
  <c r="BK128" i="7"/>
  <c r="BK134" i="7"/>
  <c r="J138" i="7"/>
  <c r="BK133" i="7"/>
  <c r="BK129" i="8"/>
  <c r="BK132" i="8"/>
  <c r="J129" i="8"/>
  <c r="BK142" i="9"/>
  <c r="J139" i="9"/>
  <c r="BK131" i="9"/>
  <c r="BK127" i="9"/>
  <c r="BK151" i="9"/>
  <c r="J146" i="9"/>
  <c r="BK141" i="9"/>
  <c r="BK136" i="9"/>
  <c r="J129" i="9"/>
  <c r="J151" i="9"/>
  <c r="BK147" i="9"/>
  <c r="J136" i="9"/>
  <c r="BK128" i="9"/>
  <c r="J134" i="9"/>
  <c r="J593" i="2"/>
  <c r="BK579" i="2"/>
  <c r="J559" i="2"/>
  <c r="BK543" i="2"/>
  <c r="J439" i="2"/>
  <c r="J416" i="2"/>
  <c r="J396" i="2"/>
  <c r="BK361" i="2"/>
  <c r="BK339" i="2"/>
  <c r="J270" i="2"/>
  <c r="J253" i="2"/>
  <c r="J232" i="2"/>
  <c r="J208" i="2"/>
  <c r="BK176" i="2"/>
  <c r="BK163" i="2"/>
  <c r="BK959" i="2"/>
  <c r="BK918" i="2"/>
  <c r="J909" i="2"/>
  <c r="BK891" i="2"/>
  <c r="J881" i="2"/>
  <c r="BK868" i="2"/>
  <c r="BK834" i="2"/>
  <c r="BK815" i="2"/>
  <c r="J790" i="2"/>
  <c r="BK778" i="2"/>
  <c r="BK771" i="2"/>
  <c r="BK761" i="2"/>
  <c r="J742" i="2"/>
  <c r="BK717" i="2"/>
  <c r="BK693" i="2"/>
  <c r="J647" i="2"/>
  <c r="BK610" i="2"/>
  <c r="J601" i="2"/>
  <c r="BK594" i="2"/>
  <c r="BK567" i="2"/>
  <c r="BK545" i="2"/>
  <c r="BK528" i="2"/>
  <c r="BK482" i="2"/>
  <c r="J468" i="2"/>
  <c r="BK425" i="2"/>
  <c r="BK396" i="2"/>
  <c r="BK384" i="2"/>
  <c r="J367" i="2"/>
  <c r="BK342" i="2"/>
  <c r="J310" i="2"/>
  <c r="BK290" i="2"/>
  <c r="J277" i="2"/>
  <c r="BK253" i="2"/>
  <c r="J229" i="2"/>
  <c r="BK208" i="2"/>
  <c r="BK186" i="2"/>
  <c r="BK172" i="2"/>
  <c r="J943" i="2"/>
  <c r="J930" i="2"/>
  <c r="J897" i="2"/>
  <c r="BK886" i="2"/>
  <c r="BK881" i="2"/>
  <c r="J867" i="2"/>
  <c r="BK849" i="2"/>
  <c r="BK837" i="2"/>
  <c r="J831" i="2"/>
  <c r="J826" i="2"/>
  <c r="BK795" i="2"/>
  <c r="J781" i="2"/>
  <c r="J768" i="2"/>
  <c r="J749" i="2"/>
  <c r="BK733" i="2"/>
  <c r="BK721" i="2"/>
  <c r="J653" i="2"/>
  <c r="BK612" i="2"/>
  <c r="J604" i="2"/>
  <c r="BK596" i="2"/>
  <c r="J592" i="2"/>
  <c r="BK578" i="2"/>
  <c r="J572" i="2"/>
  <c r="J565" i="2"/>
  <c r="BK546" i="2"/>
  <c r="J537" i="2"/>
  <c r="BK498" i="2"/>
  <c r="BK489" i="2"/>
  <c r="BK476" i="2"/>
  <c r="BK461" i="2"/>
  <c r="J433" i="2"/>
  <c r="J394" i="2"/>
  <c r="J376" i="2"/>
  <c r="BK359" i="2"/>
  <c r="BK317" i="2"/>
  <c r="J305" i="2"/>
  <c r="BK248" i="2"/>
  <c r="J222" i="2"/>
  <c r="J188" i="2"/>
  <c r="BK160" i="2"/>
  <c r="J951" i="2"/>
  <c r="J937" i="2"/>
  <c r="J923" i="2"/>
  <c r="BK896" i="2"/>
  <c r="J880" i="2"/>
  <c r="BK866" i="2"/>
  <c r="J857" i="2"/>
  <c r="BK846" i="2"/>
  <c r="BK836" i="2"/>
  <c r="BK822" i="2"/>
  <c r="BK811" i="2"/>
  <c r="BK781" i="2"/>
  <c r="J770" i="2"/>
  <c r="BK759" i="2"/>
  <c r="J739" i="2"/>
  <c r="BK725" i="2"/>
  <c r="BK701" i="2"/>
  <c r="BK647" i="2"/>
  <c r="J610" i="2"/>
  <c r="BK599" i="2"/>
  <c r="J591" i="2"/>
  <c r="BK581" i="2"/>
  <c r="BK573" i="2"/>
  <c r="J548" i="2"/>
  <c r="J535" i="2"/>
  <c r="J489" i="2"/>
  <c r="BK479" i="2"/>
  <c r="J446" i="2"/>
  <c r="J422" i="2"/>
  <c r="BK388" i="2"/>
  <c r="BK378" i="2"/>
  <c r="BK370" i="2"/>
  <c r="BK360" i="2"/>
  <c r="BK344" i="2"/>
  <c r="BK297" i="2"/>
  <c r="BK279" i="2"/>
  <c r="BK265" i="2"/>
  <c r="J244" i="2"/>
  <c r="BK215" i="2"/>
  <c r="BK197" i="2"/>
  <c r="BK169" i="2"/>
  <c r="J257" i="3"/>
  <c r="J253" i="3"/>
  <c r="J248" i="3"/>
  <c r="BK244" i="3"/>
  <c r="J236" i="3"/>
  <c r="BK233" i="3"/>
  <c r="J211" i="3"/>
  <c r="J204" i="3"/>
  <c r="BK199" i="3"/>
  <c r="BK196" i="3"/>
  <c r="BK176" i="3"/>
  <c r="J167" i="3"/>
  <c r="J132" i="3"/>
  <c r="J252" i="3"/>
  <c r="J243" i="3"/>
  <c r="J237" i="3"/>
  <c r="BK230" i="3"/>
  <c r="J223" i="3"/>
  <c r="BK219" i="3"/>
  <c r="J208" i="3"/>
  <c r="BK204" i="3"/>
  <c r="BK190" i="3"/>
  <c r="BK170" i="3"/>
  <c r="J159" i="3"/>
  <c r="J249" i="3"/>
  <c r="J230" i="3"/>
  <c r="J229" i="3"/>
  <c r="BK228" i="3"/>
  <c r="J227" i="3"/>
  <c r="BK226" i="3"/>
  <c r="J225" i="3"/>
  <c r="J220" i="3"/>
  <c r="BK216" i="3"/>
  <c r="BK212" i="3"/>
  <c r="J206" i="3"/>
  <c r="BK201" i="3"/>
  <c r="BK197" i="3"/>
  <c r="J190" i="3"/>
  <c r="J136" i="3"/>
  <c r="J213" i="4"/>
  <c r="BK209" i="4"/>
  <c r="BK206" i="4"/>
  <c r="J196" i="4"/>
  <c r="BK189" i="4"/>
  <c r="J186" i="4"/>
  <c r="BK180" i="4"/>
  <c r="J172" i="4"/>
  <c r="J164" i="4"/>
  <c r="J158" i="4"/>
  <c r="J148" i="4"/>
  <c r="J143" i="4"/>
  <c r="J221" i="4"/>
  <c r="BK216" i="4"/>
  <c r="J212" i="4"/>
  <c r="J207" i="4"/>
  <c r="J201" i="4"/>
  <c r="J198" i="4"/>
  <c r="BK191" i="4"/>
  <c r="BK186" i="4"/>
  <c r="BK181" i="4"/>
  <c r="J174" i="4"/>
  <c r="J168" i="4"/>
  <c r="J153" i="4"/>
  <c r="BK147" i="4"/>
  <c r="BK140" i="4"/>
  <c r="J130" i="4"/>
  <c r="BK190" i="4"/>
  <c r="BK170" i="4"/>
  <c r="BK160" i="4"/>
  <c r="BK155" i="4"/>
  <c r="J149" i="4"/>
  <c r="BK135" i="4"/>
  <c r="J222" i="4"/>
  <c r="BK215" i="4"/>
  <c r="BK202" i="4"/>
  <c r="BK199" i="4"/>
  <c r="J183" i="4"/>
  <c r="J177" i="4"/>
  <c r="J169" i="4"/>
  <c r="BK163" i="4"/>
  <c r="BK148" i="4"/>
  <c r="J141" i="4"/>
  <c r="J135" i="4"/>
  <c r="BK131" i="4"/>
  <c r="J131" i="5"/>
  <c r="BK126" i="5"/>
  <c r="J139" i="5"/>
  <c r="J136" i="5"/>
  <c r="BK131" i="5"/>
  <c r="J126" i="5"/>
  <c r="J143" i="5"/>
  <c r="BK139" i="5"/>
  <c r="BK235" i="6"/>
  <c r="J233" i="6"/>
  <c r="J232" i="6"/>
  <c r="BK230" i="6"/>
  <c r="BK228" i="6"/>
  <c r="BK225" i="6"/>
  <c r="BK222" i="6"/>
  <c r="BK218" i="6"/>
  <c r="J212" i="6"/>
  <c r="BK206" i="6"/>
  <c r="BK202" i="6"/>
  <c r="BK200" i="6"/>
  <c r="BK198" i="6"/>
  <c r="J196" i="6"/>
  <c r="J194" i="6"/>
  <c r="BK192" i="6"/>
  <c r="BK190" i="6"/>
  <c r="BK188" i="6"/>
  <c r="J186" i="6"/>
  <c r="J184" i="6"/>
  <c r="J182" i="6"/>
  <c r="BK180" i="6"/>
  <c r="BK178" i="6"/>
  <c r="BK176" i="6"/>
  <c r="BK174" i="6"/>
  <c r="J173" i="6"/>
  <c r="BK169" i="6"/>
  <c r="BK167" i="6"/>
  <c r="BK165" i="6"/>
  <c r="BK164" i="6"/>
  <c r="BK160" i="6"/>
  <c r="BK156" i="6"/>
  <c r="BK153" i="6"/>
  <c r="BK151" i="6"/>
  <c r="J150" i="6"/>
  <c r="BK148" i="6"/>
  <c r="J146" i="6"/>
  <c r="J144" i="6"/>
  <c r="J142" i="6"/>
  <c r="J140" i="6"/>
  <c r="J138" i="6"/>
  <c r="BK136" i="6"/>
  <c r="BK132" i="6"/>
  <c r="BK130" i="6"/>
  <c r="BK128" i="6"/>
  <c r="J126" i="6"/>
  <c r="BK124" i="6"/>
  <c r="BK132" i="7"/>
  <c r="J127" i="7"/>
  <c r="J133" i="7"/>
  <c r="BK137" i="7"/>
  <c r="BK127" i="7"/>
  <c r="J137" i="7"/>
  <c r="J134" i="7"/>
  <c r="BK128" i="8"/>
  <c r="BK131" i="8"/>
  <c r="J128" i="8"/>
  <c r="BK150" i="9"/>
  <c r="J141" i="9"/>
  <c r="BK134" i="9"/>
  <c r="BK129" i="9"/>
  <c r="BK156" i="9"/>
  <c r="J150" i="9"/>
  <c r="BK144" i="9"/>
  <c r="J138" i="9"/>
  <c r="J133" i="9"/>
  <c r="J156" i="9"/>
  <c r="BK149" i="9"/>
  <c r="J145" i="9"/>
  <c r="BK139" i="9"/>
  <c r="BK130" i="9"/>
  <c r="J135" i="9"/>
  <c r="J127" i="9"/>
  <c r="T960" i="2" l="1"/>
  <c r="R960" i="2"/>
  <c r="R258" i="3"/>
  <c r="P146" i="2"/>
  <c r="R187" i="2"/>
  <c r="P225" i="2"/>
  <c r="T269" i="2"/>
  <c r="T377" i="2"/>
  <c r="R474" i="2"/>
  <c r="R484" i="2"/>
  <c r="R536" i="2"/>
  <c r="P571" i="2"/>
  <c r="T577" i="2"/>
  <c r="T582" i="2"/>
  <c r="T587" i="2"/>
  <c r="T608" i="2"/>
  <c r="P611" i="2"/>
  <c r="R734" i="2"/>
  <c r="P760" i="2"/>
  <c r="T789" i="2"/>
  <c r="R838" i="2"/>
  <c r="R879" i="2"/>
  <c r="R887" i="2"/>
  <c r="P905" i="2"/>
  <c r="BK911" i="2"/>
  <c r="J911" i="2" s="1"/>
  <c r="J121" i="2" s="1"/>
  <c r="R929" i="2"/>
  <c r="P950" i="2"/>
  <c r="BK131" i="3"/>
  <c r="J131" i="3" s="1"/>
  <c r="J98" i="3" s="1"/>
  <c r="BK169" i="3"/>
  <c r="J169" i="3"/>
  <c r="J99" i="3" s="1"/>
  <c r="P189" i="3"/>
  <c r="T215" i="3"/>
  <c r="T241" i="3"/>
  <c r="P255" i="3"/>
  <c r="BK126" i="4"/>
  <c r="J126" i="4" s="1"/>
  <c r="J97" i="4" s="1"/>
  <c r="BK136" i="4"/>
  <c r="J136" i="4"/>
  <c r="J98" i="4"/>
  <c r="T152" i="4"/>
  <c r="T161" i="4"/>
  <c r="P171" i="4"/>
  <c r="T179" i="4"/>
  <c r="R204" i="4"/>
  <c r="T210" i="4"/>
  <c r="T219" i="4"/>
  <c r="R129" i="5"/>
  <c r="R122" i="5" s="1"/>
  <c r="R121" i="5" s="1"/>
  <c r="BK135" i="5"/>
  <c r="J135" i="5"/>
  <c r="J100" i="5"/>
  <c r="T140" i="5"/>
  <c r="P122" i="7"/>
  <c r="P121" i="7" s="1"/>
  <c r="AU101" i="1" s="1"/>
  <c r="BK130" i="8"/>
  <c r="J130" i="8"/>
  <c r="J101" i="8" s="1"/>
  <c r="R146" i="2"/>
  <c r="T187" i="2"/>
  <c r="BK225" i="2"/>
  <c r="J225" i="2" s="1"/>
  <c r="J98" i="2" s="1"/>
  <c r="BK264" i="2"/>
  <c r="J264" i="2" s="1"/>
  <c r="J99" i="2" s="1"/>
  <c r="T264" i="2"/>
  <c r="BK269" i="2"/>
  <c r="J269" i="2" s="1"/>
  <c r="J100" i="2" s="1"/>
  <c r="R377" i="2"/>
  <c r="P474" i="2"/>
  <c r="BK484" i="2"/>
  <c r="J484" i="2" s="1"/>
  <c r="J105" i="2" s="1"/>
  <c r="BK536" i="2"/>
  <c r="J536" i="2"/>
  <c r="J106" i="2" s="1"/>
  <c r="BK571" i="2"/>
  <c r="J571" i="2" s="1"/>
  <c r="J107" i="2" s="1"/>
  <c r="BK577" i="2"/>
  <c r="J577" i="2"/>
  <c r="J109" i="2" s="1"/>
  <c r="BK582" i="2"/>
  <c r="J582" i="2" s="1"/>
  <c r="J110" i="2" s="1"/>
  <c r="BK587" i="2"/>
  <c r="J587" i="2" s="1"/>
  <c r="J111" i="2" s="1"/>
  <c r="BK608" i="2"/>
  <c r="J608" i="2" s="1"/>
  <c r="J112" i="2" s="1"/>
  <c r="BK611" i="2"/>
  <c r="J611" i="2"/>
  <c r="J113" i="2" s="1"/>
  <c r="BK734" i="2"/>
  <c r="J734" i="2" s="1"/>
  <c r="J114" i="2" s="1"/>
  <c r="T760" i="2"/>
  <c r="P789" i="2"/>
  <c r="T838" i="2"/>
  <c r="T879" i="2"/>
  <c r="T887" i="2"/>
  <c r="R905" i="2"/>
  <c r="T911" i="2"/>
  <c r="BK929" i="2"/>
  <c r="J929" i="2" s="1"/>
  <c r="J122" i="2" s="1"/>
  <c r="T950" i="2"/>
  <c r="R131" i="3"/>
  <c r="P169" i="3"/>
  <c r="BK189" i="3"/>
  <c r="J189" i="3" s="1"/>
  <c r="J103" i="3" s="1"/>
  <c r="BK215" i="3"/>
  <c r="J215" i="3"/>
  <c r="J104" i="3" s="1"/>
  <c r="BK241" i="3"/>
  <c r="J241" i="3" s="1"/>
  <c r="J105" i="3" s="1"/>
  <c r="T255" i="3"/>
  <c r="T126" i="4"/>
  <c r="P136" i="4"/>
  <c r="P152" i="4"/>
  <c r="P161" i="4"/>
  <c r="BK171" i="4"/>
  <c r="J171" i="4" s="1"/>
  <c r="J101" i="4" s="1"/>
  <c r="BK179" i="4"/>
  <c r="J179" i="4"/>
  <c r="J102" i="4" s="1"/>
  <c r="BK204" i="4"/>
  <c r="J204" i="4"/>
  <c r="J103" i="4"/>
  <c r="BK210" i="4"/>
  <c r="J210" i="4"/>
  <c r="J104" i="4"/>
  <c r="BK219" i="4"/>
  <c r="J219" i="4" s="1"/>
  <c r="J105" i="4" s="1"/>
  <c r="BK129" i="5"/>
  <c r="J129" i="5" s="1"/>
  <c r="J98" i="5" s="1"/>
  <c r="R135" i="5"/>
  <c r="R133" i="5"/>
  <c r="R140" i="5"/>
  <c r="P123" i="6"/>
  <c r="BK122" i="7"/>
  <c r="J122" i="7" s="1"/>
  <c r="J99" i="7" s="1"/>
  <c r="R125" i="8"/>
  <c r="R124" i="8" s="1"/>
  <c r="T130" i="8"/>
  <c r="T146" i="2"/>
  <c r="BK187" i="2"/>
  <c r="J187" i="2" s="1"/>
  <c r="J97" i="2" s="1"/>
  <c r="T225" i="2"/>
  <c r="R264" i="2"/>
  <c r="P269" i="2"/>
  <c r="P377" i="2"/>
  <c r="BK474" i="2"/>
  <c r="J474" i="2" s="1"/>
  <c r="J102" i="2" s="1"/>
  <c r="T484" i="2"/>
  <c r="T536" i="2"/>
  <c r="T571" i="2"/>
  <c r="R577" i="2"/>
  <c r="P582" i="2"/>
  <c r="P587" i="2"/>
  <c r="P608" i="2"/>
  <c r="R611" i="2"/>
  <c r="P734" i="2"/>
  <c r="BK760" i="2"/>
  <c r="J760" i="2" s="1"/>
  <c r="J115" i="2" s="1"/>
  <c r="BK789" i="2"/>
  <c r="J789" i="2"/>
  <c r="J116" i="2" s="1"/>
  <c r="P838" i="2"/>
  <c r="P879" i="2"/>
  <c r="P887" i="2"/>
  <c r="T905" i="2"/>
  <c r="P911" i="2"/>
  <c r="P929" i="2"/>
  <c r="R950" i="2"/>
  <c r="T131" i="3"/>
  <c r="T169" i="3"/>
  <c r="T189" i="3"/>
  <c r="P215" i="3"/>
  <c r="R241" i="3"/>
  <c r="BK255" i="3"/>
  <c r="J255" i="3" s="1"/>
  <c r="J106" i="3" s="1"/>
  <c r="R126" i="4"/>
  <c r="R136" i="4"/>
  <c r="R152" i="4"/>
  <c r="BK161" i="4"/>
  <c r="J161" i="4"/>
  <c r="J100" i="4"/>
  <c r="T171" i="4"/>
  <c r="R179" i="4"/>
  <c r="T204" i="4"/>
  <c r="R210" i="4"/>
  <c r="R219" i="4"/>
  <c r="T129" i="5"/>
  <c r="T122" i="5"/>
  <c r="P135" i="5"/>
  <c r="P133" i="5" s="1"/>
  <c r="BK140" i="5"/>
  <c r="J140" i="5"/>
  <c r="J101" i="5"/>
  <c r="BK123" i="6"/>
  <c r="J123" i="6" s="1"/>
  <c r="J97" i="6" s="1"/>
  <c r="R123" i="6"/>
  <c r="P221" i="6"/>
  <c r="P216" i="6" s="1"/>
  <c r="T221" i="6"/>
  <c r="P224" i="6"/>
  <c r="R224" i="6"/>
  <c r="R122" i="7"/>
  <c r="R121" i="7"/>
  <c r="BK125" i="8"/>
  <c r="J125" i="8" s="1"/>
  <c r="J100" i="8" s="1"/>
  <c r="BK124" i="8"/>
  <c r="J124" i="8" s="1"/>
  <c r="J99" i="8" s="1"/>
  <c r="P130" i="8"/>
  <c r="BK146" i="2"/>
  <c r="J146" i="2" s="1"/>
  <c r="J96" i="2" s="1"/>
  <c r="P187" i="2"/>
  <c r="R225" i="2"/>
  <c r="P264" i="2"/>
  <c r="R269" i="2"/>
  <c r="BK377" i="2"/>
  <c r="J377" i="2" s="1"/>
  <c r="J101" i="2" s="1"/>
  <c r="T474" i="2"/>
  <c r="P484" i="2"/>
  <c r="P536" i="2"/>
  <c r="R571" i="2"/>
  <c r="P577" i="2"/>
  <c r="R582" i="2"/>
  <c r="R587" i="2"/>
  <c r="R608" i="2"/>
  <c r="T611" i="2"/>
  <c r="T734" i="2"/>
  <c r="R760" i="2"/>
  <c r="R789" i="2"/>
  <c r="BK838" i="2"/>
  <c r="J838" i="2" s="1"/>
  <c r="J117" i="2" s="1"/>
  <c r="BK879" i="2"/>
  <c r="J879" i="2"/>
  <c r="J118" i="2" s="1"/>
  <c r="BK887" i="2"/>
  <c r="J887" i="2" s="1"/>
  <c r="J119" i="2" s="1"/>
  <c r="BK905" i="2"/>
  <c r="J905" i="2" s="1"/>
  <c r="J120" i="2" s="1"/>
  <c r="R911" i="2"/>
  <c r="T929" i="2"/>
  <c r="BK950" i="2"/>
  <c r="J950" i="2" s="1"/>
  <c r="J123" i="2" s="1"/>
  <c r="P131" i="3"/>
  <c r="R169" i="3"/>
  <c r="R189" i="3"/>
  <c r="R215" i="3"/>
  <c r="P241" i="3"/>
  <c r="R255" i="3"/>
  <c r="P126" i="4"/>
  <c r="T136" i="4"/>
  <c r="BK152" i="4"/>
  <c r="J152" i="4" s="1"/>
  <c r="J99" i="4" s="1"/>
  <c r="R161" i="4"/>
  <c r="R171" i="4"/>
  <c r="P179" i="4"/>
  <c r="P204" i="4"/>
  <c r="P210" i="4"/>
  <c r="P219" i="4"/>
  <c r="P129" i="5"/>
  <c r="P122" i="5"/>
  <c r="T135" i="5"/>
  <c r="T133" i="5"/>
  <c r="P140" i="5"/>
  <c r="T123" i="6"/>
  <c r="BK221" i="6"/>
  <c r="J221" i="6"/>
  <c r="J101" i="6" s="1"/>
  <c r="R221" i="6"/>
  <c r="BK224" i="6"/>
  <c r="J224" i="6" s="1"/>
  <c r="J102" i="6" s="1"/>
  <c r="T224" i="6"/>
  <c r="T216" i="6" s="1"/>
  <c r="T122" i="7"/>
  <c r="T121" i="7"/>
  <c r="P125" i="8"/>
  <c r="P124" i="8" s="1"/>
  <c r="T125" i="8"/>
  <c r="T124" i="8" s="1"/>
  <c r="R130" i="8"/>
  <c r="BK126" i="9"/>
  <c r="J126" i="9" s="1"/>
  <c r="J100" i="9" s="1"/>
  <c r="P126" i="9"/>
  <c r="P125" i="9" s="1"/>
  <c r="P124" i="9" s="1"/>
  <c r="AU103" i="1" s="1"/>
  <c r="R126" i="9"/>
  <c r="R125" i="9" s="1"/>
  <c r="R124" i="9" s="1"/>
  <c r="T126" i="9"/>
  <c r="T125" i="9" s="1"/>
  <c r="T124" i="9" s="1"/>
  <c r="BK179" i="3"/>
  <c r="J179" i="3" s="1"/>
  <c r="J100" i="3" s="1"/>
  <c r="BK261" i="3"/>
  <c r="J261" i="3" s="1"/>
  <c r="J109" i="3" s="1"/>
  <c r="BK481" i="2"/>
  <c r="J481" i="2" s="1"/>
  <c r="J103" i="2" s="1"/>
  <c r="BK575" i="2"/>
  <c r="J575" i="2"/>
  <c r="J108" i="2" s="1"/>
  <c r="BK186" i="3"/>
  <c r="J186" i="3" s="1"/>
  <c r="J101" i="3" s="1"/>
  <c r="BK122" i="5"/>
  <c r="J122" i="5" s="1"/>
  <c r="J97" i="5" s="1"/>
  <c r="BK961" i="2"/>
  <c r="J961" i="2" s="1"/>
  <c r="J125" i="2" s="1"/>
  <c r="BK963" i="2"/>
  <c r="J963" i="2"/>
  <c r="J126" i="2" s="1"/>
  <c r="BK259" i="3"/>
  <c r="J259" i="3" s="1"/>
  <c r="J108" i="3" s="1"/>
  <c r="BK133" i="5"/>
  <c r="J133" i="5" s="1"/>
  <c r="J99" i="5" s="1"/>
  <c r="BK217" i="6"/>
  <c r="J217" i="6" s="1"/>
  <c r="J99" i="6" s="1"/>
  <c r="BK219" i="6"/>
  <c r="J219" i="6"/>
  <c r="J100" i="6" s="1"/>
  <c r="BK155" i="9"/>
  <c r="J155" i="9" s="1"/>
  <c r="J102" i="9" s="1"/>
  <c r="F94" i="9"/>
  <c r="BF133" i="9"/>
  <c r="J118" i="9"/>
  <c r="BF130" i="9"/>
  <c r="BF131" i="9"/>
  <c r="BF135" i="9"/>
  <c r="BF140" i="9"/>
  <c r="BF141" i="9"/>
  <c r="BF148" i="9"/>
  <c r="BF149" i="9"/>
  <c r="BF152" i="9"/>
  <c r="BF128" i="9"/>
  <c r="BF129" i="9"/>
  <c r="BF132" i="9"/>
  <c r="BF134" i="9"/>
  <c r="BF137" i="9"/>
  <c r="BF139" i="9"/>
  <c r="BF142" i="9"/>
  <c r="BF147" i="9"/>
  <c r="BF151" i="9"/>
  <c r="BF153" i="9"/>
  <c r="BF156" i="9"/>
  <c r="E85" i="9"/>
  <c r="BF127" i="9"/>
  <c r="BF136" i="9"/>
  <c r="BF138" i="9"/>
  <c r="BF143" i="9"/>
  <c r="BF144" i="9"/>
  <c r="BF145" i="9"/>
  <c r="BF146" i="9"/>
  <c r="BF150" i="9"/>
  <c r="E85" i="8"/>
  <c r="J117" i="8"/>
  <c r="BF126" i="8"/>
  <c r="F120" i="8"/>
  <c r="BF127" i="8"/>
  <c r="BF131" i="8"/>
  <c r="BF132" i="8"/>
  <c r="BF128" i="8"/>
  <c r="BF129" i="8"/>
  <c r="E85" i="7"/>
  <c r="F94" i="7"/>
  <c r="BF128" i="7"/>
  <c r="BF129" i="7"/>
  <c r="BF136" i="7"/>
  <c r="J115" i="7"/>
  <c r="BF132" i="7"/>
  <c r="BF123" i="7"/>
  <c r="BF131" i="7"/>
  <c r="BF133" i="7"/>
  <c r="BF134" i="7"/>
  <c r="BF135" i="7"/>
  <c r="BF137" i="7"/>
  <c r="BF138" i="7"/>
  <c r="BF126" i="7"/>
  <c r="BF127" i="7"/>
  <c r="BF130" i="7"/>
  <c r="E85" i="6"/>
  <c r="J89" i="6"/>
  <c r="F92" i="6"/>
  <c r="BF124" i="6"/>
  <c r="BF125" i="6"/>
  <c r="BF126" i="6"/>
  <c r="BF127" i="6"/>
  <c r="BF128" i="6"/>
  <c r="BF129" i="6"/>
  <c r="BF130" i="6"/>
  <c r="BF131" i="6"/>
  <c r="BF132" i="6"/>
  <c r="BF135" i="6"/>
  <c r="BF136" i="6"/>
  <c r="BF137" i="6"/>
  <c r="BF138" i="6"/>
  <c r="BF139" i="6"/>
  <c r="BF140" i="6"/>
  <c r="BF141" i="6"/>
  <c r="BF142" i="6"/>
  <c r="BF143" i="6"/>
  <c r="BF144" i="6"/>
  <c r="BF145" i="6"/>
  <c r="BF146" i="6"/>
  <c r="BF147" i="6"/>
  <c r="BF148" i="6"/>
  <c r="BF149" i="6"/>
  <c r="BF150" i="6"/>
  <c r="BF151" i="6"/>
  <c r="BF152" i="6"/>
  <c r="BF153" i="6"/>
  <c r="BF154" i="6"/>
  <c r="BF155" i="6"/>
  <c r="BF156" i="6"/>
  <c r="BF159" i="6"/>
  <c r="BF160" i="6"/>
  <c r="BF163" i="6"/>
  <c r="BF164" i="6"/>
  <c r="BF165" i="6"/>
  <c r="BF166" i="6"/>
  <c r="BF167" i="6"/>
  <c r="BF168" i="6"/>
  <c r="BF169" i="6"/>
  <c r="BF170" i="6"/>
  <c r="BF171" i="6"/>
  <c r="BF172" i="6"/>
  <c r="BF173" i="6"/>
  <c r="BF174" i="6"/>
  <c r="BF175" i="6"/>
  <c r="BF176" i="6"/>
  <c r="BF177" i="6"/>
  <c r="BF178" i="6"/>
  <c r="BF179" i="6"/>
  <c r="BF180" i="6"/>
  <c r="BF181" i="6"/>
  <c r="BF182" i="6"/>
  <c r="BF183" i="6"/>
  <c r="BF184" i="6"/>
  <c r="BF185" i="6"/>
  <c r="BF186" i="6"/>
  <c r="BF187" i="6"/>
  <c r="BF188" i="6"/>
  <c r="BF189" i="6"/>
  <c r="BF190" i="6"/>
  <c r="BF191" i="6"/>
  <c r="BF192" i="6"/>
  <c r="BF193" i="6"/>
  <c r="BF194" i="6"/>
  <c r="BF195" i="6"/>
  <c r="BF196" i="6"/>
  <c r="BF197" i="6"/>
  <c r="BF198" i="6"/>
  <c r="BF199" i="6"/>
  <c r="BF200" i="6"/>
  <c r="BF201" i="6"/>
  <c r="BF202" i="6"/>
  <c r="BF203" i="6"/>
  <c r="BF206" i="6"/>
  <c r="BF209" i="6"/>
  <c r="BF212" i="6"/>
  <c r="BF213" i="6"/>
  <c r="BF218" i="6"/>
  <c r="BF220" i="6"/>
  <c r="BF222" i="6"/>
  <c r="BF223" i="6"/>
  <c r="BF225" i="6"/>
  <c r="BF226" i="6"/>
  <c r="BF227" i="6"/>
  <c r="BF228" i="6"/>
  <c r="BF229" i="6"/>
  <c r="BF230" i="6"/>
  <c r="BF231" i="6"/>
  <c r="BF232" i="6"/>
  <c r="BF233" i="6"/>
  <c r="BF234" i="6"/>
  <c r="BF235" i="6"/>
  <c r="E85" i="5"/>
  <c r="BF125" i="5"/>
  <c r="BF138" i="5"/>
  <c r="BF141" i="5"/>
  <c r="BF142" i="5"/>
  <c r="BF143" i="5"/>
  <c r="BF123" i="5"/>
  <c r="BF130" i="5"/>
  <c r="BF131" i="5"/>
  <c r="BF132" i="5"/>
  <c r="BF139" i="5"/>
  <c r="J89" i="5"/>
  <c r="F92" i="5"/>
  <c r="BF124" i="5"/>
  <c r="BF126" i="5"/>
  <c r="BF127" i="5"/>
  <c r="BF128" i="5"/>
  <c r="BF134" i="5"/>
  <c r="BF136" i="5"/>
  <c r="BF137" i="5"/>
  <c r="J89" i="4"/>
  <c r="BF131" i="4"/>
  <c r="BF132" i="4"/>
  <c r="BF134" i="4"/>
  <c r="BF135" i="4"/>
  <c r="BF137" i="4"/>
  <c r="BF138" i="4"/>
  <c r="BF140" i="4"/>
  <c r="BF141" i="4"/>
  <c r="BF153" i="4"/>
  <c r="BF157" i="4"/>
  <c r="BF162" i="4"/>
  <c r="BF164" i="4"/>
  <c r="BF167" i="4"/>
  <c r="BF168" i="4"/>
  <c r="BF174" i="4"/>
  <c r="BF176" i="4"/>
  <c r="BF186" i="4"/>
  <c r="BF212" i="4"/>
  <c r="BF221" i="4"/>
  <c r="E115" i="4"/>
  <c r="BF127" i="4"/>
  <c r="BF130" i="4"/>
  <c r="BF139" i="4"/>
  <c r="BF142" i="4"/>
  <c r="BF146" i="4"/>
  <c r="BF149" i="4"/>
  <c r="BF156" i="4"/>
  <c r="BF159" i="4"/>
  <c r="BF160" i="4"/>
  <c r="BF166" i="4"/>
  <c r="BF178" i="4"/>
  <c r="BF180" i="4"/>
  <c r="BF183" i="4"/>
  <c r="BF189" i="4"/>
  <c r="BF192" i="4"/>
  <c r="BF193" i="4"/>
  <c r="BF194" i="4"/>
  <c r="BF196" i="4"/>
  <c r="F122" i="4"/>
  <c r="BF133" i="4"/>
  <c r="BF143" i="4"/>
  <c r="BF151" i="4"/>
  <c r="BF155" i="4"/>
  <c r="BF158" i="4"/>
  <c r="BF181" i="4"/>
  <c r="BF182" i="4"/>
  <c r="BF187" i="4"/>
  <c r="BF190" i="4"/>
  <c r="BF191" i="4"/>
  <c r="BF195" i="4"/>
  <c r="BF199" i="4"/>
  <c r="BF202" i="4"/>
  <c r="BF206" i="4"/>
  <c r="BF207" i="4"/>
  <c r="BF211" i="4"/>
  <c r="BF217" i="4"/>
  <c r="BF218" i="4"/>
  <c r="BF222" i="4"/>
  <c r="BF128" i="4"/>
  <c r="BF129" i="4"/>
  <c r="BF144" i="4"/>
  <c r="BF145" i="4"/>
  <c r="BF147" i="4"/>
  <c r="BF148" i="4"/>
  <c r="BF150" i="4"/>
  <c r="BF154" i="4"/>
  <c r="BF163" i="4"/>
  <c r="BF165" i="4"/>
  <c r="BF169" i="4"/>
  <c r="BF170" i="4"/>
  <c r="BF172" i="4"/>
  <c r="BF173" i="4"/>
  <c r="BF175" i="4"/>
  <c r="BF177" i="4"/>
  <c r="BF184" i="4"/>
  <c r="BF185" i="4"/>
  <c r="BF188" i="4"/>
  <c r="BF197" i="4"/>
  <c r="BF198" i="4"/>
  <c r="BF200" i="4"/>
  <c r="BF201" i="4"/>
  <c r="BF203" i="4"/>
  <c r="BF205" i="4"/>
  <c r="BF208" i="4"/>
  <c r="BF209" i="4"/>
  <c r="BF213" i="4"/>
  <c r="BF214" i="4"/>
  <c r="BF215" i="4"/>
  <c r="BF216" i="4"/>
  <c r="BF220" i="4"/>
  <c r="E85" i="3"/>
  <c r="F92" i="3"/>
  <c r="BF136" i="3"/>
  <c r="BF142" i="3"/>
  <c r="BF158" i="3"/>
  <c r="BF159" i="3"/>
  <c r="BF167" i="3"/>
  <c r="BF168" i="3"/>
  <c r="BF173" i="3"/>
  <c r="BF177" i="3"/>
  <c r="BF197" i="3"/>
  <c r="BF203" i="3"/>
  <c r="BF204" i="3"/>
  <c r="BF209" i="3"/>
  <c r="BF210" i="3"/>
  <c r="BF218" i="3"/>
  <c r="BF219" i="3"/>
  <c r="BF223" i="3"/>
  <c r="BF224" i="3"/>
  <c r="BF225" i="3"/>
  <c r="BF226" i="3"/>
  <c r="BF227" i="3"/>
  <c r="BF228" i="3"/>
  <c r="BF230" i="3"/>
  <c r="BF236" i="3"/>
  <c r="BF242" i="3"/>
  <c r="BF243" i="3"/>
  <c r="BF246" i="3"/>
  <c r="BF247" i="3"/>
  <c r="BF251" i="3"/>
  <c r="BF252" i="3"/>
  <c r="BF253" i="3"/>
  <c r="BF256" i="3"/>
  <c r="J89" i="3"/>
  <c r="BF132" i="3"/>
  <c r="BF150" i="3"/>
  <c r="BF176" i="3"/>
  <c r="BF180" i="3"/>
  <c r="BF196" i="3"/>
  <c r="BF198" i="3"/>
  <c r="BF200" i="3"/>
  <c r="BF202" i="3"/>
  <c r="BF208" i="3"/>
  <c r="BF211" i="3"/>
  <c r="BF212" i="3"/>
  <c r="BF213" i="3"/>
  <c r="BF214" i="3"/>
  <c r="BF216" i="3"/>
  <c r="BF220" i="3"/>
  <c r="BF221" i="3"/>
  <c r="BF232" i="3"/>
  <c r="BF233" i="3"/>
  <c r="BF234" i="3"/>
  <c r="BF235" i="3"/>
  <c r="BF245" i="3"/>
  <c r="BF249" i="3"/>
  <c r="BF250" i="3"/>
  <c r="BF260" i="3"/>
  <c r="BF170" i="3"/>
  <c r="BF187" i="3"/>
  <c r="BF190" i="3"/>
  <c r="BF193" i="3"/>
  <c r="BF195" i="3"/>
  <c r="BF199" i="3"/>
  <c r="BF201" i="3"/>
  <c r="BF205" i="3"/>
  <c r="BF206" i="3"/>
  <c r="BF207" i="3"/>
  <c r="BF217" i="3"/>
  <c r="BF229" i="3"/>
  <c r="BF231" i="3"/>
  <c r="BF237" i="3"/>
  <c r="BF238" i="3"/>
  <c r="BF239" i="3"/>
  <c r="BF240" i="3"/>
  <c r="BF244" i="3"/>
  <c r="BF248" i="3"/>
  <c r="BF254" i="3"/>
  <c r="BF257" i="3"/>
  <c r="BF262" i="3"/>
  <c r="BF160" i="2"/>
  <c r="BF176" i="2"/>
  <c r="BF194" i="2"/>
  <c r="BF222" i="2"/>
  <c r="BF232" i="2"/>
  <c r="BF235" i="2"/>
  <c r="BF243" i="2"/>
  <c r="BF245" i="2"/>
  <c r="BF258" i="2"/>
  <c r="BF265" i="2"/>
  <c r="BF270" i="2"/>
  <c r="BF289" i="2"/>
  <c r="BF317" i="2"/>
  <c r="BF339" i="2"/>
  <c r="BF360" i="2"/>
  <c r="BF361" i="2"/>
  <c r="BF367" i="2"/>
  <c r="BF370" i="2"/>
  <c r="BF373" i="2"/>
  <c r="BF376" i="2"/>
  <c r="BF393" i="2"/>
  <c r="BF394" i="2"/>
  <c r="BF433" i="2"/>
  <c r="BF461" i="2"/>
  <c r="BF485" i="2"/>
  <c r="BF487" i="2"/>
  <c r="BF492" i="2"/>
  <c r="BF498" i="2"/>
  <c r="BF501" i="2"/>
  <c r="BF534" i="2"/>
  <c r="BF541" i="2"/>
  <c r="BF576" i="2"/>
  <c r="BF578" i="2"/>
  <c r="BF583" i="2"/>
  <c r="BF584" i="2"/>
  <c r="BF588" i="2"/>
  <c r="BF589" i="2"/>
  <c r="BF592" i="2"/>
  <c r="BF601" i="2"/>
  <c r="BF602" i="2"/>
  <c r="BF609" i="2"/>
  <c r="BF651" i="2"/>
  <c r="BF653" i="2"/>
  <c r="BF669" i="2"/>
  <c r="BF685" i="2"/>
  <c r="BF717" i="2"/>
  <c r="BF719" i="2"/>
  <c r="BF721" i="2"/>
  <c r="BF724" i="2"/>
  <c r="BF733" i="2"/>
  <c r="BF735" i="2"/>
  <c r="BF753" i="2"/>
  <c r="BF759" i="2"/>
  <c r="BF762" i="2"/>
  <c r="BF765" i="2"/>
  <c r="BF768" i="2"/>
  <c r="BF769" i="2"/>
  <c r="BF777" i="2"/>
  <c r="BF797" i="2"/>
  <c r="BF815" i="2"/>
  <c r="BF817" i="2"/>
  <c r="BF828" i="2"/>
  <c r="BF839" i="2"/>
  <c r="BF857" i="2"/>
  <c r="BF861" i="2"/>
  <c r="BF866" i="2"/>
  <c r="BF876" i="2"/>
  <c r="BF881" i="2"/>
  <c r="BF884" i="2"/>
  <c r="BF891" i="2"/>
  <c r="BF892" i="2"/>
  <c r="BF897" i="2"/>
  <c r="BF909" i="2"/>
  <c r="BF918" i="2"/>
  <c r="BF923" i="2"/>
  <c r="BF928" i="2"/>
  <c r="BF936" i="2"/>
  <c r="BF939" i="2"/>
  <c r="BF959" i="2"/>
  <c r="J87" i="2"/>
  <c r="F141" i="2"/>
  <c r="BF175" i="2"/>
  <c r="BF184" i="2"/>
  <c r="BF188" i="2"/>
  <c r="BF199" i="2"/>
  <c r="BF208" i="2"/>
  <c r="BF215" i="2"/>
  <c r="BF219" i="2"/>
  <c r="BF238" i="2"/>
  <c r="BF277" i="2"/>
  <c r="BF293" i="2"/>
  <c r="BF304" i="2"/>
  <c r="BF342" i="2"/>
  <c r="BF358" i="2"/>
  <c r="BF359" i="2"/>
  <c r="BF384" i="2"/>
  <c r="BF389" i="2"/>
  <c r="BF392" i="2"/>
  <c r="BF395" i="2"/>
  <c r="BF402" i="2"/>
  <c r="BF425" i="2"/>
  <c r="BF428" i="2"/>
  <c r="BF443" i="2"/>
  <c r="BF479" i="2"/>
  <c r="BF482" i="2"/>
  <c r="BF495" i="2"/>
  <c r="BF535" i="2"/>
  <c r="BF545" i="2"/>
  <c r="BF559" i="2"/>
  <c r="BF568" i="2"/>
  <c r="BF570" i="2"/>
  <c r="BF572" i="2"/>
  <c r="BF573" i="2"/>
  <c r="BF581" i="2"/>
  <c r="BF586" i="2"/>
  <c r="BF593" i="2"/>
  <c r="BF598" i="2"/>
  <c r="BF600" i="2"/>
  <c r="BF603" i="2"/>
  <c r="BF604" i="2"/>
  <c r="BF605" i="2"/>
  <c r="BF610" i="2"/>
  <c r="BF627" i="2"/>
  <c r="BF639" i="2"/>
  <c r="BF661" i="2"/>
  <c r="BF693" i="2"/>
  <c r="BF728" i="2"/>
  <c r="BF746" i="2"/>
  <c r="BF749" i="2"/>
  <c r="BF761" i="2"/>
  <c r="BF766" i="2"/>
  <c r="BF770" i="2"/>
  <c r="BF776" i="2"/>
  <c r="BF778" i="2"/>
  <c r="BF781" i="2"/>
  <c r="BF785" i="2"/>
  <c r="BF786" i="2"/>
  <c r="BF811" i="2"/>
  <c r="BF826" i="2"/>
  <c r="BF830" i="2"/>
  <c r="BF832" i="2"/>
  <c r="BF834" i="2"/>
  <c r="BF841" i="2"/>
  <c r="BF844" i="2"/>
  <c r="BF845" i="2"/>
  <c r="BF854" i="2"/>
  <c r="BF856" i="2"/>
  <c r="BF868" i="2"/>
  <c r="BF874" i="2"/>
  <c r="BF877" i="2"/>
  <c r="BF880" i="2"/>
  <c r="BF883" i="2"/>
  <c r="BF893" i="2"/>
  <c r="BF896" i="2"/>
  <c r="BF901" i="2"/>
  <c r="BF920" i="2"/>
  <c r="BF926" i="2"/>
  <c r="BF930" i="2"/>
  <c r="BF937" i="2"/>
  <c r="BF940" i="2"/>
  <c r="BF147" i="2"/>
  <c r="BF166" i="2"/>
  <c r="BF186" i="2"/>
  <c r="BF191" i="2"/>
  <c r="BF197" i="2"/>
  <c r="BF226" i="2"/>
  <c r="BF244" i="2"/>
  <c r="BF253" i="2"/>
  <c r="BF261" i="2"/>
  <c r="BF279" i="2"/>
  <c r="BF303" i="2"/>
  <c r="BF305" i="2"/>
  <c r="BF312" i="2"/>
  <c r="BF326" i="2"/>
  <c r="BF344" i="2"/>
  <c r="BF363" i="2"/>
  <c r="BF378" i="2"/>
  <c r="BF381" i="2"/>
  <c r="BF396" i="2"/>
  <c r="BF416" i="2"/>
  <c r="BF439" i="2"/>
  <c r="BF446" i="2"/>
  <c r="BF454" i="2"/>
  <c r="BF468" i="2"/>
  <c r="BF475" i="2"/>
  <c r="BF477" i="2"/>
  <c r="BF480" i="2"/>
  <c r="BF528" i="2"/>
  <c r="BF530" i="2"/>
  <c r="BF537" i="2"/>
  <c r="BF543" i="2"/>
  <c r="BF546" i="2"/>
  <c r="BF551" i="2"/>
  <c r="BF565" i="2"/>
  <c r="BF574" i="2"/>
  <c r="BF579" i="2"/>
  <c r="BF580" i="2"/>
  <c r="BF591" i="2"/>
  <c r="BF596" i="2"/>
  <c r="BF599" i="2"/>
  <c r="BF607" i="2"/>
  <c r="BF643" i="2"/>
  <c r="BF673" i="2"/>
  <c r="BF695" i="2"/>
  <c r="BF701" i="2"/>
  <c r="BF718" i="2"/>
  <c r="BF725" i="2"/>
  <c r="BF738" i="2"/>
  <c r="BF739" i="2"/>
  <c r="BF742" i="2"/>
  <c r="BF751" i="2"/>
  <c r="BF772" i="2"/>
  <c r="BF773" i="2"/>
  <c r="BF787" i="2"/>
  <c r="BF788" i="2"/>
  <c r="BF790" i="2"/>
  <c r="BF793" i="2"/>
  <c r="BF795" i="2"/>
  <c r="BF819" i="2"/>
  <c r="BF821" i="2"/>
  <c r="BF829" i="2"/>
  <c r="BF831" i="2"/>
  <c r="BF836" i="2"/>
  <c r="BF846" i="2"/>
  <c r="BF852" i="2"/>
  <c r="BF853" i="2"/>
  <c r="BF855" i="2"/>
  <c r="BF869" i="2"/>
  <c r="BF878" i="2"/>
  <c r="BF885" i="2"/>
  <c r="BF888" i="2"/>
  <c r="BF904" i="2"/>
  <c r="BF906" i="2"/>
  <c r="BF912" i="2"/>
  <c r="BF917" i="2"/>
  <c r="BF947" i="2"/>
  <c r="BF964" i="2"/>
  <c r="BF153" i="2"/>
  <c r="BF157" i="2"/>
  <c r="BF163" i="2"/>
  <c r="BF169" i="2"/>
  <c r="BF172" i="2"/>
  <c r="BF202" i="2"/>
  <c r="BF205" i="2"/>
  <c r="BF206" i="2"/>
  <c r="BF211" i="2"/>
  <c r="BF229" i="2"/>
  <c r="BF248" i="2"/>
  <c r="BF266" i="2"/>
  <c r="BF267" i="2"/>
  <c r="BF282" i="2"/>
  <c r="BF290" i="2"/>
  <c r="BF297" i="2"/>
  <c r="BF310" i="2"/>
  <c r="BF337" i="2"/>
  <c r="BF353" i="2"/>
  <c r="BF355" i="2"/>
  <c r="BF357" i="2"/>
  <c r="BF380" i="2"/>
  <c r="BF388" i="2"/>
  <c r="BF407" i="2"/>
  <c r="BF419" i="2"/>
  <c r="BF422" i="2"/>
  <c r="BF436" i="2"/>
  <c r="BF450" i="2"/>
  <c r="BF472" i="2"/>
  <c r="BF476" i="2"/>
  <c r="BF489" i="2"/>
  <c r="BF493" i="2"/>
  <c r="BF548" i="2"/>
  <c r="BF553" i="2"/>
  <c r="BF557" i="2"/>
  <c r="BF567" i="2"/>
  <c r="BF585" i="2"/>
  <c r="BF594" i="2"/>
  <c r="BF597" i="2"/>
  <c r="BF606" i="2"/>
  <c r="BF612" i="2"/>
  <c r="BF631" i="2"/>
  <c r="BF635" i="2"/>
  <c r="BF647" i="2"/>
  <c r="BF679" i="2"/>
  <c r="BF703" i="2"/>
  <c r="BF732" i="2"/>
  <c r="BF745" i="2"/>
  <c r="BF756" i="2"/>
  <c r="BF771" i="2"/>
  <c r="BF784" i="2"/>
  <c r="BF803" i="2"/>
  <c r="BF822" i="2"/>
  <c r="BF827" i="2"/>
  <c r="BF837" i="2"/>
  <c r="BF840" i="2"/>
  <c r="BF849" i="2"/>
  <c r="BF865" i="2"/>
  <c r="BF867" i="2"/>
  <c r="BF872" i="2"/>
  <c r="BF886" i="2"/>
  <c r="BF915" i="2"/>
  <c r="BF943" i="2"/>
  <c r="BF949" i="2"/>
  <c r="BF951" i="2"/>
  <c r="BF962" i="2"/>
  <c r="F33" i="2"/>
  <c r="BB95" i="1" s="1"/>
  <c r="F34" i="2"/>
  <c r="BC95" i="1"/>
  <c r="J33" i="4"/>
  <c r="AV97" i="1" s="1"/>
  <c r="F37" i="4"/>
  <c r="BD97" i="1" s="1"/>
  <c r="F35" i="5"/>
  <c r="BB98" i="1" s="1"/>
  <c r="F33" i="6"/>
  <c r="AZ100" i="1"/>
  <c r="J35" i="7"/>
  <c r="AV101" i="1" s="1"/>
  <c r="F38" i="7"/>
  <c r="BC101" i="1"/>
  <c r="F39" i="7"/>
  <c r="BD101" i="1" s="1"/>
  <c r="F37" i="7"/>
  <c r="BB101" i="1"/>
  <c r="F39" i="8"/>
  <c r="BD102" i="1" s="1"/>
  <c r="F37" i="9"/>
  <c r="BB103" i="1" s="1"/>
  <c r="J31" i="2"/>
  <c r="AV95" i="1" s="1"/>
  <c r="AS94" i="1"/>
  <c r="F33" i="3"/>
  <c r="AZ96" i="1" s="1"/>
  <c r="F37" i="3"/>
  <c r="BD96" i="1"/>
  <c r="J33" i="3"/>
  <c r="AV96" i="1" s="1"/>
  <c r="F35" i="3"/>
  <c r="BB96" i="1"/>
  <c r="F36" i="3"/>
  <c r="BC96" i="1" s="1"/>
  <c r="F33" i="4"/>
  <c r="AZ97" i="1"/>
  <c r="F35" i="4"/>
  <c r="BB97" i="1" s="1"/>
  <c r="F37" i="5"/>
  <c r="BD98" i="1" s="1"/>
  <c r="F36" i="6"/>
  <c r="BC100" i="1" s="1"/>
  <c r="F35" i="6"/>
  <c r="BB100" i="1"/>
  <c r="F35" i="7"/>
  <c r="AZ101" i="1" s="1"/>
  <c r="F37" i="8"/>
  <c r="BB102" i="1"/>
  <c r="J35" i="8"/>
  <c r="AV102" i="1" s="1"/>
  <c r="F35" i="9"/>
  <c r="AZ103" i="1"/>
  <c r="F39" i="9"/>
  <c r="BD103" i="1" s="1"/>
  <c r="F31" i="2"/>
  <c r="AZ95" i="1" s="1"/>
  <c r="F35" i="2"/>
  <c r="BD95" i="1" s="1"/>
  <c r="F36" i="4"/>
  <c r="BC97" i="1" s="1"/>
  <c r="F33" i="5"/>
  <c r="AZ98" i="1" s="1"/>
  <c r="F36" i="5"/>
  <c r="BC98" i="1" s="1"/>
  <c r="J33" i="5"/>
  <c r="AV98" i="1" s="1"/>
  <c r="J33" i="6"/>
  <c r="AV100" i="1" s="1"/>
  <c r="F37" i="6"/>
  <c r="BD100" i="1" s="1"/>
  <c r="F35" i="8"/>
  <c r="AZ102" i="1" s="1"/>
  <c r="F38" i="8"/>
  <c r="BC102" i="1" s="1"/>
  <c r="J35" i="9"/>
  <c r="AV103" i="1" s="1"/>
  <c r="F38" i="9"/>
  <c r="BC103" i="1" s="1"/>
  <c r="T123" i="8" l="1"/>
  <c r="T188" i="3"/>
  <c r="P123" i="8"/>
  <c r="AU102" i="1" s="1"/>
  <c r="P121" i="5"/>
  <c r="AU98" i="1" s="1"/>
  <c r="P130" i="3"/>
  <c r="P129" i="3" s="1"/>
  <c r="AU96" i="1" s="1"/>
  <c r="T130" i="3"/>
  <c r="BK123" i="8"/>
  <c r="J123" i="8" s="1"/>
  <c r="J98" i="8" s="1"/>
  <c r="T121" i="5"/>
  <c r="R188" i="3"/>
  <c r="P483" i="2"/>
  <c r="BK145" i="2"/>
  <c r="J145" i="2"/>
  <c r="J95" i="2" s="1"/>
  <c r="R125" i="4"/>
  <c r="T483" i="2"/>
  <c r="P122" i="6"/>
  <c r="AU100" i="1"/>
  <c r="AU99" i="1" s="1"/>
  <c r="T125" i="4"/>
  <c r="R216" i="6"/>
  <c r="R122" i="6"/>
  <c r="T145" i="2"/>
  <c r="R123" i="8"/>
  <c r="P145" i="2"/>
  <c r="T122" i="6"/>
  <c r="P125" i="4"/>
  <c r="AU97" i="1"/>
  <c r="T129" i="3"/>
  <c r="R130" i="3"/>
  <c r="R145" i="2"/>
  <c r="P188" i="3"/>
  <c r="R483" i="2"/>
  <c r="BK258" i="3"/>
  <c r="J258" i="3"/>
  <c r="J107" i="3" s="1"/>
  <c r="BK125" i="4"/>
  <c r="J125" i="4"/>
  <c r="J96" i="4" s="1"/>
  <c r="BK121" i="7"/>
  <c r="J121" i="7"/>
  <c r="BK483" i="2"/>
  <c r="J483" i="2"/>
  <c r="J104" i="2" s="1"/>
  <c r="BK121" i="5"/>
  <c r="J121" i="5"/>
  <c r="J96" i="5"/>
  <c r="BK188" i="3"/>
  <c r="J188" i="3"/>
  <c r="J102" i="3"/>
  <c r="BK125" i="9"/>
  <c r="BK960" i="2"/>
  <c r="J960" i="2"/>
  <c r="J124" i="2"/>
  <c r="BK130" i="3"/>
  <c r="J130" i="3" s="1"/>
  <c r="J97" i="3" s="1"/>
  <c r="BK216" i="6"/>
  <c r="J216" i="6" s="1"/>
  <c r="J98" i="6" s="1"/>
  <c r="BK154" i="9"/>
  <c r="J154" i="9"/>
  <c r="J101" i="9"/>
  <c r="J34" i="3"/>
  <c r="AW96" i="1"/>
  <c r="AT96" i="1"/>
  <c r="F34" i="4"/>
  <c r="BA97" i="1" s="1"/>
  <c r="F34" i="5"/>
  <c r="BA98" i="1"/>
  <c r="F34" i="6"/>
  <c r="BA100" i="1" s="1"/>
  <c r="J36" i="7"/>
  <c r="AW101" i="1" s="1"/>
  <c r="AT101" i="1" s="1"/>
  <c r="F36" i="8"/>
  <c r="BA102" i="1"/>
  <c r="J32" i="8"/>
  <c r="AG102" i="1"/>
  <c r="BD99" i="1"/>
  <c r="BB99" i="1"/>
  <c r="AX99" i="1"/>
  <c r="J36" i="9"/>
  <c r="AW103" i="1" s="1"/>
  <c r="AT103" i="1" s="1"/>
  <c r="J32" i="7"/>
  <c r="AG101" i="1" s="1"/>
  <c r="J32" i="2"/>
  <c r="AW95" i="1"/>
  <c r="AT95" i="1"/>
  <c r="F32" i="2"/>
  <c r="BA95" i="1" s="1"/>
  <c r="F34" i="3"/>
  <c r="BA96" i="1" s="1"/>
  <c r="J34" i="4"/>
  <c r="AW97" i="1"/>
  <c r="AT97" i="1"/>
  <c r="J34" i="5"/>
  <c r="AW98" i="1" s="1"/>
  <c r="AT98" i="1" s="1"/>
  <c r="J34" i="6"/>
  <c r="AW100" i="1" s="1"/>
  <c r="AT100" i="1" s="1"/>
  <c r="F36" i="7"/>
  <c r="BA101" i="1"/>
  <c r="J36" i="8"/>
  <c r="AW102" i="1" s="1"/>
  <c r="AT102" i="1" s="1"/>
  <c r="F36" i="9"/>
  <c r="BA103" i="1"/>
  <c r="BC99" i="1"/>
  <c r="AY99" i="1" s="1"/>
  <c r="AZ99" i="1"/>
  <c r="AV99" i="1"/>
  <c r="P144" i="2" l="1"/>
  <c r="AU95" i="1" s="1"/>
  <c r="R129" i="3"/>
  <c r="BK124" i="9"/>
  <c r="J124" i="9"/>
  <c r="J98" i="9"/>
  <c r="R144" i="2"/>
  <c r="T144" i="2"/>
  <c r="BK144" i="2"/>
  <c r="J144" i="2"/>
  <c r="J94" i="2"/>
  <c r="J98" i="7"/>
  <c r="BK122" i="6"/>
  <c r="J122" i="6" s="1"/>
  <c r="J30" i="6" s="1"/>
  <c r="AG100" i="1" s="1"/>
  <c r="BK129" i="3"/>
  <c r="J129" i="3" s="1"/>
  <c r="J30" i="3" s="1"/>
  <c r="AG96" i="1" s="1"/>
  <c r="J125" i="9"/>
  <c r="J99" i="9"/>
  <c r="AN102" i="1"/>
  <c r="J41" i="8"/>
  <c r="J41" i="7"/>
  <c r="AN101" i="1"/>
  <c r="AU94" i="1"/>
  <c r="J30" i="5"/>
  <c r="AG98" i="1"/>
  <c r="BB94" i="1"/>
  <c r="AX94" i="1"/>
  <c r="BC94" i="1"/>
  <c r="W32" i="1"/>
  <c r="J30" i="4"/>
  <c r="AG97" i="1"/>
  <c r="AZ94" i="1"/>
  <c r="W29" i="1"/>
  <c r="BA99" i="1"/>
  <c r="AW99" i="1"/>
  <c r="AT99" i="1" s="1"/>
  <c r="BD94" i="1"/>
  <c r="W33" i="1" s="1"/>
  <c r="J39" i="5" l="1"/>
  <c r="J39" i="6"/>
  <c r="J39" i="4"/>
  <c r="J39" i="3"/>
  <c r="J96" i="3"/>
  <c r="J96" i="6"/>
  <c r="AN96" i="1"/>
  <c r="AN97" i="1"/>
  <c r="AN98" i="1"/>
  <c r="AN100" i="1"/>
  <c r="J32" i="9"/>
  <c r="AG103" i="1"/>
  <c r="J28" i="2"/>
  <c r="AG95" i="1" s="1"/>
  <c r="AN95" i="1" s="1"/>
  <c r="AV94" i="1"/>
  <c r="AK29" i="1" s="1"/>
  <c r="AY94" i="1"/>
  <c r="W31" i="1"/>
  <c r="BA94" i="1"/>
  <c r="AW94" i="1" s="1"/>
  <c r="AK30" i="1" s="1"/>
  <c r="J37" i="2" l="1"/>
  <c r="J41" i="9"/>
  <c r="AG99" i="1"/>
  <c r="AG94" i="1"/>
  <c r="AK26" i="1" s="1"/>
  <c r="AK35" i="1" s="1"/>
  <c r="AN103" i="1"/>
  <c r="AN99" i="1"/>
  <c r="AT94" i="1"/>
  <c r="W30" i="1"/>
  <c r="AN94" i="1" l="1"/>
</calcChain>
</file>

<file path=xl/sharedStrings.xml><?xml version="1.0" encoding="utf-8"?>
<sst xmlns="http://schemas.openxmlformats.org/spreadsheetml/2006/main" count="15359" uniqueCount="2470">
  <si>
    <t>Export Komplet</t>
  </si>
  <si>
    <t/>
  </si>
  <si>
    <t>2.0</t>
  </si>
  <si>
    <t>False</t>
  </si>
  <si>
    <t>{3637a6be-2051-405d-bf53-111f09c1dcf4}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</si>
  <si>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</si>
  <si>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</si>
  <si>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</si>
  <si>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</si>
  <si>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</si>
  <si>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</si>
  <si>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</si>
  <si>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</si>
  <si>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</si>
  <si>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</si>
  <si>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</si>
  <si>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Bytový dům č.p. 1 Nový Dvůr</t>
  </si>
  <si>
    <t>KSO:</t>
  </si>
  <si>
    <t>CC-CZ:</t>
  </si>
  <si>
    <t>Místo:</t>
  </si>
  <si>
    <t>Nový Dvůr</t>
  </si>
  <si>
    <t>Datum:</t>
  </si>
  <si>
    <t>5. 3. 2025</t>
  </si>
  <si>
    <t>Zadavatel:</t>
  </si>
  <si>
    <t>IČ:</t>
  </si>
  <si>
    <t>Zemský hřebčinec Písek s.p.o., U Hřebčince 479, Pí</t>
  </si>
  <si>
    <t>DIČ:</t>
  </si>
  <si>
    <t>Uchazeč:</t>
  </si>
  <si>
    <t>Vyplň údaj</t>
  </si>
  <si>
    <t>Projektant:</t>
  </si>
  <si>
    <t>48218570</t>
  </si>
  <si>
    <t>Ing. Petr Černý Projekční kancelář</t>
  </si>
  <si>
    <t>True</t>
  </si>
  <si>
    <t>Zpracovatel:</t>
  </si>
  <si>
    <t>Jindřich  J u k l  tel.: 602558222</t>
  </si>
  <si>
    <t>Poznámka:</t>
  </si>
  <si>
    <t>Soupis stavebních prací, dodávek a služeb s výkazem výměr (výkaz výměr) je zpracován v souladu s vyhláškou č. 169/2016 Sb., o stanovení rozsahu dokumentace veřejné zakázky na stavební práce a soupisu stavebních prací, dodávek a služeb s výkazem výměr.  Ceny v nabídce musí vycházet nejen z výkazu výměr, ale i ze znalosti celého projektu. Prostudování kompletní dokumentace je nedílnou podmínkou předložení nabídky. Veškeré konstrukce se dodávají jako plně funkční celek. V případě zjištěných nedostatku mezi výkazem výměr a projektovou dokumentací je dodavatel oprávněn požádat zadavatele o vysvětlení zadávací dokumentace.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</si>
  <si>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</si>
  <si>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</si>
  <si>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</si>
  <si>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</si>
  <si>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</si>
  <si>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</si>
  <si>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</si>
  <si>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</si>
  <si>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</si>
  <si>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</si>
  <si>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</si>
  <si>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</si>
  <si>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</si>
  <si>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</si>
  <si>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</si>
  <si>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</si>
  <si>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</si>
  <si>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</si>
  <si>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</si>
  <si>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</si>
  <si>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</si>
  <si>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</si>
  <si>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</si>
  <si>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</si>
  <si>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</si>
  <si>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</si>
  <si>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</si>
  <si>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</si>
  <si>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</si>
  <si>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</si>
  <si>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</si>
  <si>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</si>
  <si>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</si>
  <si>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</si>
  <si>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</si>
  <si>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</si>
  <si>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</si>
  <si>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</si>
  <si>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</si>
  <si>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</si>
  <si>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</si>
  <si>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</si>
  <si>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</si>
  <si>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</si>
  <si>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</si>
  <si>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</si>
  <si>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</si>
  <si>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0325-01.1</t>
  </si>
  <si>
    <t>Zdravotechnika</t>
  </si>
  <si>
    <t>{9ce8e052-ce27-447e-a7a0-dad65a991df1}</t>
  </si>
  <si>
    <t>0325-01.2</t>
  </si>
  <si>
    <t>Vytápění</t>
  </si>
  <si>
    <t>{f5b95e8a-1d79-4b5a-ae58-970f10066372}</t>
  </si>
  <si>
    <t>0325-01.3</t>
  </si>
  <si>
    <t>Vzduchotechnika</t>
  </si>
  <si>
    <t>{ae362e01-1ff5-4db3-872e-2da876e49a48}</t>
  </si>
  <si>
    <t>0325-01.4</t>
  </si>
  <si>
    <t>Elektroinstalace</t>
  </si>
  <si>
    <t>{c30b22e3-b08e-4078-a1bc-9d42517f65ea}</t>
  </si>
  <si>
    <t>Soupis</t>
  </si>
  <si>
    <t>2</t>
  </si>
  <si>
    <t>0325-01.4.1</t>
  </si>
  <si>
    <t>Uzemnění</t>
  </si>
  <si>
    <t>{d1599032-9f2b-443a-a380-347c6f528edf}</t>
  </si>
  <si>
    <t>0325-01.4.2</t>
  </si>
  <si>
    <t>Dodávky</t>
  </si>
  <si>
    <t>{dfea7dcf-7ca6-436c-8f35-c288ebd5785b}</t>
  </si>
  <si>
    <t>0325-01.4.3</t>
  </si>
  <si>
    <t>Hromosvod</t>
  </si>
  <si>
    <t>{bafcb5db-ec1e-44b6-96f9-8172dac90008}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</si>
  <si>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</si>
  <si>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</si>
  <si>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</si>
  <si>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</si>
  <si>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</si>
  <si>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</si>
  <si>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</si>
  <si>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</si>
  <si>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</si>
  <si>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</si>
  <si>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</si>
  <si>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</si>
  <si>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</si>
  <si>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</si>
  <si>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</si>
  <si>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</si>
  <si>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</si>
  <si>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</si>
  <si>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</si>
  <si>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</si>
  <si>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</si>
  <si>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</si>
  <si>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</si>
  <si>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</si>
  <si>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</si>
  <si>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</si>
  <si>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</si>
  <si>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</si>
  <si>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</si>
  <si>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</si>
  <si>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</si>
  <si>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</si>
  <si>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</si>
  <si>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</si>
  <si>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</si>
  <si>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</si>
  <si>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</si>
  <si>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</si>
  <si>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</si>
  <si>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</si>
  <si>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</si>
  <si>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</si>
  <si>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</si>
  <si>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</si>
  <si>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</si>
  <si>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</si>
  <si>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</si>
  <si>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</si>
  <si>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</si>
  <si>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</si>
  <si>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</si>
  <si>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</si>
  <si>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</si>
  <si>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</si>
  <si>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</si>
  <si>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</si>
  <si>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</si>
  <si>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</si>
  <si>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</si>
  <si>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4</t>
  </si>
  <si>
    <t>-400167872</t>
  </si>
  <si>
    <t>VV</t>
  </si>
  <si>
    <t>"okolo objektu"</t>
  </si>
  <si>
    <t>(12,00+43,407+9,42+1,18+30,547+2,375)*0,50</t>
  </si>
  <si>
    <t>"žlab"</t>
  </si>
  <si>
    <t>43,407*0,60</t>
  </si>
  <si>
    <t>Součet</t>
  </si>
  <si>
    <t>122211101</t>
  </si>
  <si>
    <t>Odkopávky a prokopávky v hornině třídy těžitelnosti I, skupiny 3 ručně</t>
  </si>
  <si>
    <t>m3</t>
  </si>
  <si>
    <t>1416304488</t>
  </si>
  <si>
    <t>(6,41+1,86+2,32+18,00+15,96+18,43+4,56+9,91+2,19+12,58+4,57+18,35+16,62+20,03+7,37+1,12+5,04+17,65+21,03+11,62+14,62+10,57+1,18+5,06+15,84+19,83)*0,29</t>
  </si>
  <si>
    <t>(19,83+6,87+2,70)*0,29</t>
  </si>
  <si>
    <t>3</t>
  </si>
  <si>
    <t>122251101</t>
  </si>
  <si>
    <t>Odkopávky a prokopávky nezapažené v hornině třídy těžitelnosti I skupiny 3 objem do 20 m3 strojně</t>
  </si>
  <si>
    <t>-830664438</t>
  </si>
  <si>
    <t>31,00*0,31</t>
  </si>
  <si>
    <t>131251100</t>
  </si>
  <si>
    <t>Hloubení jam nezapažených v hornině třídy těžitelnosti I skupiny 3 objem do 20 m3 strojně</t>
  </si>
  <si>
    <t>116434383</t>
  </si>
  <si>
    <t>0,60*0,60*0,80*6</t>
  </si>
  <si>
    <t>5</t>
  </si>
  <si>
    <t>132251102</t>
  </si>
  <si>
    <t>Hloubení rýh nezapažených š do 800 mm v hornině třídy těžitelnosti I skupiny 3 objem do 50 m3 strojně</t>
  </si>
  <si>
    <t>-478369777</t>
  </si>
  <si>
    <t>(30,907+13,332+8,45)*0,60*0,70</t>
  </si>
  <si>
    <t>6</t>
  </si>
  <si>
    <t>139711111</t>
  </si>
  <si>
    <t>Vykopávky v uzavřených prostorech v hornině třídy těžitelnosti I skupiny 1 až 3 ručně</t>
  </si>
  <si>
    <t>-2140743748</t>
  </si>
  <si>
    <t>(3,90+1,02+4,56+2,18+2,28+3,895+2,33+2,115+0,55+2,56+4,085+3,18+4,24+5,04+3,80+3,92+3,969*2+1,143*2+3,05+5,02)*0,30*0,50</t>
  </si>
  <si>
    <t>7</t>
  </si>
  <si>
    <t>162211201</t>
  </si>
  <si>
    <t>Vodorovné přemístění do 10 m nošením výkopku z horniny třídy těžitelnosti I skupiny 1 až 3</t>
  </si>
  <si>
    <t>-792380306</t>
  </si>
  <si>
    <t>90,515+10,192</t>
  </si>
  <si>
    <t>8</t>
  </si>
  <si>
    <t>162751117</t>
  </si>
  <si>
    <t>Vodorovné přemístění přes 9 000 do 10000 m výkopku/sypaniny z horniny třídy těžitelnosti I skupiny 1 až 3</t>
  </si>
  <si>
    <t>-319914889</t>
  </si>
  <si>
    <t>90,515+10,192+9,61+22,129</t>
  </si>
  <si>
    <t>9</t>
  </si>
  <si>
    <t>167151101</t>
  </si>
  <si>
    <t>Nakládání výkopku z hornin třídy těžitelnosti I skupiny 1 až 3 do 100 m3</t>
  </si>
  <si>
    <t>120846982</t>
  </si>
  <si>
    <t>10</t>
  </si>
  <si>
    <t>171152501</t>
  </si>
  <si>
    <t>Zhutnění podloží z hornin soudržných nebo nesoudržných pod násypy</t>
  </si>
  <si>
    <t>-1570527526</t>
  </si>
  <si>
    <t>(6,41+1,86+2,32+18,00+15,96+18,43+4,56+9,91+2,19+12,58+4,57+18,35+16,62+20,03+7,37+1,12+5,04+17,65+21,03+11,62+14,62+10,57+1,18+5,06+15,84+19,83)</t>
  </si>
  <si>
    <t>(19,83+6,87+2,70)</t>
  </si>
  <si>
    <t>31,00</t>
  </si>
  <si>
    <t>0,60*0,60*6</t>
  </si>
  <si>
    <t>(3,90+1,02+4,56+2,18+2,28+3,895+2,33+2,115+0,55+2,56+4,085+3,18+4,24+5,04+3,80+3,92+3,969*2+1,143*2+3,05+5,02)*0,30</t>
  </si>
  <si>
    <t>(30,907+13,332+8,45)*0,60</t>
  </si>
  <si>
    <t>11</t>
  </si>
  <si>
    <t>171201221</t>
  </si>
  <si>
    <t>Poplatek za uložení na skládce (skládkovné) zeminy a kamení kód odpadu 17 05 04</t>
  </si>
  <si>
    <t>t</t>
  </si>
  <si>
    <t>1670742885</t>
  </si>
  <si>
    <t>132,446*2,000</t>
  </si>
  <si>
    <t>171251201</t>
  </si>
  <si>
    <t>Uložení sypaniny na skládky nebo meziskládky</t>
  </si>
  <si>
    <t>-405280487</t>
  </si>
  <si>
    <t>Zakládání</t>
  </si>
  <si>
    <t>13</t>
  </si>
  <si>
    <t>211531111</t>
  </si>
  <si>
    <t>Výplň odvodňovacích žeber nebo trativodů kamenivem hrubým drceným frakce 16 až 63 mm</t>
  </si>
  <si>
    <t>-1618406350</t>
  </si>
  <si>
    <t>(43,407+30,907+13,332+8,45)*0,60*0,50</t>
  </si>
  <si>
    <t>14</t>
  </si>
  <si>
    <t>211561111</t>
  </si>
  <si>
    <t>Výplň odvodňovacích žeber nebo trativodů kamenivem hrubým drceným frakce 4 až 16 mm</t>
  </si>
  <si>
    <t>-2024768753</t>
  </si>
  <si>
    <t>(43,407+30,907+13,332+8,45)*0,60*0,20</t>
  </si>
  <si>
    <t>15</t>
  </si>
  <si>
    <t>211971121</t>
  </si>
  <si>
    <t>Zřízení opláštění žeber nebo trativodů geotextilií v rýze nebo zářezu sklonu přes 1:2 š do 2,5 m</t>
  </si>
  <si>
    <t>-1242083158</t>
  </si>
  <si>
    <t>2*(43,407+30,907+13,332+8,45)*(0,60+0,40)</t>
  </si>
  <si>
    <t>16</t>
  </si>
  <si>
    <t>M</t>
  </si>
  <si>
    <t>69311172</t>
  </si>
  <si>
    <t>geotextilie PP s ÚV stabilizací 300g/m2</t>
  </si>
  <si>
    <t>-1648114810</t>
  </si>
  <si>
    <t>192,192*1,1845 'Přepočtené koeficientem množství</t>
  </si>
  <si>
    <t>17</t>
  </si>
  <si>
    <t>212312111</t>
  </si>
  <si>
    <t>Lože pro trativody z betonu prostého</t>
  </si>
  <si>
    <t>-2042256200</t>
  </si>
  <si>
    <t>(30,907+13,332+8,45)*0,60*(0,15+0,10)/2</t>
  </si>
  <si>
    <t>18</t>
  </si>
  <si>
    <t>212755214</t>
  </si>
  <si>
    <t>Trativody z drenážních trubek plastových flexibilních DN 100 mm bez lože a obsypu</t>
  </si>
  <si>
    <t>m</t>
  </si>
  <si>
    <t>-1278000438</t>
  </si>
  <si>
    <t>(43,407+30,907+13,332+8,45)</t>
  </si>
  <si>
    <t>19</t>
  </si>
  <si>
    <t>270001101</t>
  </si>
  <si>
    <t>Vytvoření prostupů průřezu do 0,02 m2 v monolitických betonových základech tl do 0,5 m osazením trub, dílců nebo tvarovek do bednění</t>
  </si>
  <si>
    <t>kus</t>
  </si>
  <si>
    <t>-633008272</t>
  </si>
  <si>
    <t>20</t>
  </si>
  <si>
    <t>28614202</t>
  </si>
  <si>
    <t>trubka kanalizační PP plnostěnná jednovrstvá DN 125x500mm SN10</t>
  </si>
  <si>
    <t>-1624930070</t>
  </si>
  <si>
    <t>0,50*48</t>
  </si>
  <si>
    <t>270002101</t>
  </si>
  <si>
    <t>Vložení trub průřezu do 0,02 m2 do otvorů vytvořených v základech tl do 0,5 m</t>
  </si>
  <si>
    <t>-1836779815</t>
  </si>
  <si>
    <t>16+27</t>
  </si>
  <si>
    <t>22</t>
  </si>
  <si>
    <t>-1388526838</t>
  </si>
  <si>
    <t>0,50*16</t>
  </si>
  <si>
    <t>1,01*10+0,66*11+0,71*5+1,00</t>
  </si>
  <si>
    <t>23</t>
  </si>
  <si>
    <t>271532213</t>
  </si>
  <si>
    <t>Podsyp pod základové konstrukce se zhutněním z hrubého kameniva frakce 8 až 16 mm</t>
  </si>
  <si>
    <t>1740226077</t>
  </si>
  <si>
    <t>(6,41+1,86+2,32+18,00+15,96+18,43+4,56+9,91+2,19+12,58+4,57+18,35+16,62+20,03+7,37+1,12+5,04+17,65+21,03+11,62+14,62+10,57+1,18+5,06+15,84+19,83)*0,05</t>
  </si>
  <si>
    <t>(19,83+6,87+2,70)*0,05</t>
  </si>
  <si>
    <t>24</t>
  </si>
  <si>
    <t>274313511</t>
  </si>
  <si>
    <t>Základové pasy z betonu tř. C 12/15</t>
  </si>
  <si>
    <t>1190350059</t>
  </si>
  <si>
    <t>(3,90+1,02+4,56+2,18+2,28+3,895+2,33+2,115+0,55+2,56+4,085+3,18+4,24+5,04+3,80+3,92+3,969*2+1,143*2+3,05+5,02)*0,30*0,72*1,035</t>
  </si>
  <si>
    <t>25</t>
  </si>
  <si>
    <t>275313611</t>
  </si>
  <si>
    <t>Základové patky z betonu tř. C 16/20</t>
  </si>
  <si>
    <t>-186588024</t>
  </si>
  <si>
    <t>0,60*0,60*0,80*6*1,035</t>
  </si>
  <si>
    <t>Svislé a kompletní konstrukce</t>
  </si>
  <si>
    <t>26</t>
  </si>
  <si>
    <t>310232051</t>
  </si>
  <si>
    <t>Zazdívka otvorů ve zdivu nadzákladovém pl do 1 m2 cihlami děrovanými broušenými na tenkovrstvou maltu tl zdiva 300 mm</t>
  </si>
  <si>
    <t>1110342776</t>
  </si>
  <si>
    <t>0,73*1,17+0,80*2,00</t>
  </si>
  <si>
    <t>27</t>
  </si>
  <si>
    <t>310232055</t>
  </si>
  <si>
    <t>Zazdívka otvorů ve zdivu nadzákladovém pl přes 1 do 4 m2 cihlami děrovanými broušenými na tenkovrstvou maltu tl zdiva 300 mm</t>
  </si>
  <si>
    <t>-1296616569</t>
  </si>
  <si>
    <t>1,28*2,82</t>
  </si>
  <si>
    <t>28</t>
  </si>
  <si>
    <t>310232081</t>
  </si>
  <si>
    <t>Zazdívka otvorů ve zdivu nadzákladovém pl do 1 m2 cihlami děrovanými broušenými na tenkovrstvou maltu tl zdiva 500 mm</t>
  </si>
  <si>
    <t>1591989354</t>
  </si>
  <si>
    <t>0,77*1,16</t>
  </si>
  <si>
    <t>29</t>
  </si>
  <si>
    <t>310232085</t>
  </si>
  <si>
    <t>Zazdívka otvorů ve zdivu nadzákladovém pl přes 1 do 4 m2 cihlami děrovanými broušenými na tenkovrstvou maltu tl zdiva 500 mm</t>
  </si>
  <si>
    <t>-379037656</t>
  </si>
  <si>
    <t>0,62*2,82</t>
  </si>
  <si>
    <t>30</t>
  </si>
  <si>
    <t>314291137</t>
  </si>
  <si>
    <t>Zdivo komínů a ventilací z cihel šamotových C30 na SMS 10 MPa</t>
  </si>
  <si>
    <t>-1871894713</t>
  </si>
  <si>
    <t>0,48*1,37*1,859</t>
  </si>
  <si>
    <t>0,48*1,10*1,005</t>
  </si>
  <si>
    <t>0,78*0,78*1,77</t>
  </si>
  <si>
    <t>31</t>
  </si>
  <si>
    <t>317144122</t>
  </si>
  <si>
    <t>Překlad z lehkého betonu nízký š 175 v 115 dl 990 mm</t>
  </si>
  <si>
    <t>-597479319</t>
  </si>
  <si>
    <t>32</t>
  </si>
  <si>
    <t>317144123</t>
  </si>
  <si>
    <t>Překlad z lehkého betonu nízký š 175 v 115 dl 1240 mm</t>
  </si>
  <si>
    <t>-214109361</t>
  </si>
  <si>
    <t>33</t>
  </si>
  <si>
    <t>317944323</t>
  </si>
  <si>
    <t>Válcované nosníky č.14 až 22 dodatečně osazované do připravených otvorů</t>
  </si>
  <si>
    <t>1625774620</t>
  </si>
  <si>
    <t>4,80*3*0,0143*1,03</t>
  </si>
  <si>
    <t>34</t>
  </si>
  <si>
    <t>342242235</t>
  </si>
  <si>
    <t>Příčky jednoduché z příčkovek z lehkého betonu keramického tl 175 mm</t>
  </si>
  <si>
    <t>-113031598</t>
  </si>
  <si>
    <t>(4,56+2,11*2+3,34+1,12+3,55+3,87+4,16+2,33+2,09+0,63+4,24+5,04+3,41+3,77+4,388*2+0,90*2+3,05+5,02)*2,82</t>
  </si>
  <si>
    <t>"- odpočet otvorů"</t>
  </si>
  <si>
    <t>-(0,70*2,00*9+0,80*2,00*7)</t>
  </si>
  <si>
    <t>35</t>
  </si>
  <si>
    <t>342244221</t>
  </si>
  <si>
    <t>Příčka z cihel broušených na tenkovrstvou maltu tloušťky 140 mm</t>
  </si>
  <si>
    <t>2038121823</t>
  </si>
  <si>
    <t>(2,57+3,18)*2,82</t>
  </si>
  <si>
    <t>-(0,80*2,00)</t>
  </si>
  <si>
    <t>36</t>
  </si>
  <si>
    <t>342291121</t>
  </si>
  <si>
    <t>Ukotvení příček k cihelným konstrukcím plochými kotvami</t>
  </si>
  <si>
    <t>-2053704777</t>
  </si>
  <si>
    <t>2,50*35</t>
  </si>
  <si>
    <t>37</t>
  </si>
  <si>
    <t>346244381</t>
  </si>
  <si>
    <t>Plentování jednostranné v do 200 mm válcovaných nosníků cihlami</t>
  </si>
  <si>
    <t>-791825640</t>
  </si>
  <si>
    <t>4,80*0,14*2</t>
  </si>
  <si>
    <t>Komunikace pozemní</t>
  </si>
  <si>
    <t>38</t>
  </si>
  <si>
    <t>564760001</t>
  </si>
  <si>
    <t>Podklad z kameniva hrubého drceného vel. 8-16 mm plochy do 100 m2 tl 200 mm</t>
  </si>
  <si>
    <t>1883110094</t>
  </si>
  <si>
    <t>39</t>
  </si>
  <si>
    <t>596211110</t>
  </si>
  <si>
    <t>Kladení zámkové dlažby komunikací pro pěší ručně tl 60 mm skupiny A pl do 50 m2</t>
  </si>
  <si>
    <t>1071147668</t>
  </si>
  <si>
    <t>40</t>
  </si>
  <si>
    <t>59245015</t>
  </si>
  <si>
    <t>dlažba zámková betonová tvaru I 200x165mm tl 60mm přírodní</t>
  </si>
  <si>
    <t>-216455284</t>
  </si>
  <si>
    <t>31*1,03 'Přepočtené koeficientem množství</t>
  </si>
  <si>
    <t>Úpravy povrchů, podlahy a osazování výplní</t>
  </si>
  <si>
    <t>41</t>
  </si>
  <si>
    <t>612131151</t>
  </si>
  <si>
    <t>Sanační postřik vnitřních stěn nanášený celoplošně ručně</t>
  </si>
  <si>
    <t>2014099739</t>
  </si>
  <si>
    <t>191,482+314,832*0,75</t>
  </si>
  <si>
    <t>"- přípočet ostění"</t>
  </si>
  <si>
    <t>0,50*(1,64+1,36*2+0,73+1,17*2+0,75*3+1,18*2*3+0,79+1,18*2)</t>
  </si>
  <si>
    <t>0,50*(1,62+1,36*2+1,64*3+1,37*2*3+1,08*1,34*2+1,96+1,34*2)</t>
  </si>
  <si>
    <t>0,45*(1,63*2+1,37*2*2+1,64*3+1,34*2*3+1,86+1,34*2+1,80+1,34*2)</t>
  </si>
  <si>
    <t>42</t>
  </si>
  <si>
    <t>612135001</t>
  </si>
  <si>
    <t>Vyrovnání podkladu vnitřních stěn maltou vápenocementovou tl do 10 mm</t>
  </si>
  <si>
    <t>-851294282</t>
  </si>
  <si>
    <t>191,482*0,20</t>
  </si>
  <si>
    <t>43</t>
  </si>
  <si>
    <t>612321341</t>
  </si>
  <si>
    <t>Vápenocementová omítka štuková dvouvrstvá vnitřních stěn nanášená strojně</t>
  </si>
  <si>
    <t>1674523978</t>
  </si>
  <si>
    <t>314,832+311,093</t>
  </si>
  <si>
    <t>44</t>
  </si>
  <si>
    <t>612324111</t>
  </si>
  <si>
    <t>Sanační omítka podkladní vnitřních stěn nanášená ručně</t>
  </si>
  <si>
    <t>-436321039</t>
  </si>
  <si>
    <t>191,482</t>
  </si>
  <si>
    <t>45</t>
  </si>
  <si>
    <t>612325131</t>
  </si>
  <si>
    <t>Omítka sanační jádrová vnitřních stěn nanášená ručně</t>
  </si>
  <si>
    <t>907274461</t>
  </si>
  <si>
    <t>46</t>
  </si>
  <si>
    <t>612328131</t>
  </si>
  <si>
    <t>Sanační štuk vnitřních stěn tloušťky do 3 mm</t>
  </si>
  <si>
    <t>-610390632</t>
  </si>
  <si>
    <t>227,768+314,832</t>
  </si>
  <si>
    <t>47</t>
  </si>
  <si>
    <t>619991001</t>
  </si>
  <si>
    <t>Zakrytí podlahy PE fólií</t>
  </si>
  <si>
    <t>-917115856</t>
  </si>
  <si>
    <t>48</t>
  </si>
  <si>
    <t>619991005</t>
  </si>
  <si>
    <t>Zakrytí stěny PE fólií</t>
  </si>
  <si>
    <t>-578213423</t>
  </si>
  <si>
    <t>(0,90*2,10*4+1,64*1,36+0,73*1,17+1,62*1,36+0,75*1,18*3+0,79*1,18+1,63*1,37*2+1,64*1,37*6+1,08*1,34+1,86*1,34)</t>
  </si>
  <si>
    <t>(1,80*1,34+1,96*1,34)</t>
  </si>
  <si>
    <t>1,00*2,10*5</t>
  </si>
  <si>
    <t>(0,70*2,00*9+0,80*2,00*12)*2</t>
  </si>
  <si>
    <t>49</t>
  </si>
  <si>
    <t>622131102</t>
  </si>
  <si>
    <t>Cementový postřik vnějších stěn nanášený síťovitě ručně</t>
  </si>
  <si>
    <t>341330321</t>
  </si>
  <si>
    <t>50</t>
  </si>
  <si>
    <t>622131152</t>
  </si>
  <si>
    <t>Sanační postřik vnějších stěn nanášený síťovitě ručně</t>
  </si>
  <si>
    <t>1750127863</t>
  </si>
  <si>
    <t>51</t>
  </si>
  <si>
    <t>622135000</t>
  </si>
  <si>
    <t>Vyrovnání podkladu vnějších stěn maltou vápennou tl do 10 mm</t>
  </si>
  <si>
    <t>2111129087</t>
  </si>
  <si>
    <t>280,80+108,90</t>
  </si>
  <si>
    <t>"- odpočet soklu sever"</t>
  </si>
  <si>
    <t>-43,407*(1,05+0,30)/2</t>
  </si>
  <si>
    <t>52</t>
  </si>
  <si>
    <t>622135090</t>
  </si>
  <si>
    <t>Příplatek k vyrovnání vnějších stěn maltou vápennou za každých dalších 5 mm tloušťky</t>
  </si>
  <si>
    <t>-471814492</t>
  </si>
  <si>
    <t>360,4*2 'Přepočtené koeficientem množství</t>
  </si>
  <si>
    <t>53</t>
  </si>
  <si>
    <t>622142001</t>
  </si>
  <si>
    <t>Sklovláknité pletivo vnějších stěn vtlačené do tmelu</t>
  </si>
  <si>
    <t>321253502</t>
  </si>
  <si>
    <t>108,90</t>
  </si>
  <si>
    <t>54</t>
  </si>
  <si>
    <t>622151031</t>
  </si>
  <si>
    <t>Penetrační silikonový nátěr vnějších pastovitých tenkovrstvých omítek stěn</t>
  </si>
  <si>
    <t>-677641602</t>
  </si>
  <si>
    <t>280,80+66,00+108,90</t>
  </si>
  <si>
    <t>0,33*(1,64+1,36*2+0,73+1,17*2+0,75*3+1,18*2*3+0,79+1,18*2)</t>
  </si>
  <si>
    <t>0,51*(1,62+1,36*2+1,64*3+1,37*2*3+1,08*1,34*2+1,96+1,34*2)</t>
  </si>
  <si>
    <t>0,44*(1,63*2+1,37*2*2+1,64*3+1,34*2*3+1,86+1,34*2+1,80+1,34*2)</t>
  </si>
  <si>
    <t>55</t>
  </si>
  <si>
    <t>622221031</t>
  </si>
  <si>
    <t>Montáž kontaktního zateplení vnějších stěn lepením a mechanickým kotvením TI z minerální vlny s podélnou orientací do zdiva a betonu tl přes 120 do 160 mm</t>
  </si>
  <si>
    <t>1751212401</t>
  </si>
  <si>
    <t>(13,332+2,70)*(5,578+5,816)/2</t>
  </si>
  <si>
    <t>43,407*(2,986+3,724)/2+2,07*1,28</t>
  </si>
  <si>
    <t>9,42*(2,99+3,151)/2</t>
  </si>
  <si>
    <t>30,547*3,15</t>
  </si>
  <si>
    <t>-(0,90*2,10*5+1,64*1,36+0,73*1,17+1,62*1,36+0,75*1,18*3+0,79*1,18+1,63*1,37*2+1,64*1,37*6+1,08*1,34+1,86*1,34)</t>
  </si>
  <si>
    <t>-(1,80*1,34+1,96*1,34)</t>
  </si>
  <si>
    <t>"- odpočet soklu"</t>
  </si>
  <si>
    <t>-60,59</t>
  </si>
  <si>
    <t>56</t>
  </si>
  <si>
    <t>63152266</t>
  </si>
  <si>
    <t>deska tepelně izolační minerální kontaktních fasád podélné vlákno λ=0,034 tl 160mm</t>
  </si>
  <si>
    <t>1675891266</t>
  </si>
  <si>
    <t>258,921*1,05 'Přepočtené koeficientem množství</t>
  </si>
  <si>
    <t>57</t>
  </si>
  <si>
    <t>622252001</t>
  </si>
  <si>
    <t>Montáž profilů kontaktního zateplení připevněných mechanicky</t>
  </si>
  <si>
    <t>2072718693</t>
  </si>
  <si>
    <t>(13,332+9,42+30,547+2,70)</t>
  </si>
  <si>
    <t>58</t>
  </si>
  <si>
    <t>59051653</t>
  </si>
  <si>
    <t>profil zakládací Al tl 0,7mm pro ETICS pro izolant tl 160mm</t>
  </si>
  <si>
    <t>-1748684244</t>
  </si>
  <si>
    <t>55,999*1,05 'Přepočtené koeficientem množství</t>
  </si>
  <si>
    <t>59</t>
  </si>
  <si>
    <t>622252002</t>
  </si>
  <si>
    <t>Montáž profilů kontaktního zateplení lepených</t>
  </si>
  <si>
    <t>1085253206</t>
  </si>
  <si>
    <t>"rohové"</t>
  </si>
  <si>
    <t>5,816+2,986+3,151*2</t>
  </si>
  <si>
    <t>Mezisoučet</t>
  </si>
  <si>
    <t>"okenní"</t>
  </si>
  <si>
    <t>2*(0,90*5+2,10*5+1,64+1,36+0,73+1,17+1,62+1,36+0,75*3+1,18*3+0,79+1,18+1,63*2+1,37*2+1,64*6+1,37*6+1,08+1,34+1,86+1,34)</t>
  </si>
  <si>
    <t>2*(1,80+1,34+1,96+1,34)</t>
  </si>
  <si>
    <t>60</t>
  </si>
  <si>
    <t>63127464</t>
  </si>
  <si>
    <t>profil rohový Al s výztužnou tkaninou š 100/100mm</t>
  </si>
  <si>
    <t>-1251693041</t>
  </si>
  <si>
    <t>15,104*1,05 'Přepočtené koeficientem množství</t>
  </si>
  <si>
    <t>61</t>
  </si>
  <si>
    <t>28342205</t>
  </si>
  <si>
    <t>profil napojovací okenní PVC s výztužnou tkaninou 6mm</t>
  </si>
  <si>
    <t>-1305637894</t>
  </si>
  <si>
    <t>133,52*1,05 'Přepočtené koeficientem množství</t>
  </si>
  <si>
    <t>62</t>
  </si>
  <si>
    <t>622311101</t>
  </si>
  <si>
    <t>Vápenná omítka hrubá jednovrstvá nezatřená vnějších stěn nanášená ručně</t>
  </si>
  <si>
    <t>-654772334</t>
  </si>
  <si>
    <t>63</t>
  </si>
  <si>
    <t>622311191</t>
  </si>
  <si>
    <t>Příplatek k vápenné omítce vnějších stěn za každých dalších 5 mm tloušťky ručně</t>
  </si>
  <si>
    <t>-270333942</t>
  </si>
  <si>
    <t>64</t>
  </si>
  <si>
    <t>622324411</t>
  </si>
  <si>
    <t>Sanační podkladní omítka vnějších stěn nanášená ručně</t>
  </si>
  <si>
    <t>-1832199622</t>
  </si>
  <si>
    <t>65</t>
  </si>
  <si>
    <t>622324491</t>
  </si>
  <si>
    <t>Příplatek k sanační podkladní omítce vnějších stěn za každých dalších 5 mm tloušťky přes 15 mm ručně</t>
  </si>
  <si>
    <t>-1808919101</t>
  </si>
  <si>
    <t>66</t>
  </si>
  <si>
    <t>622531022</t>
  </si>
  <si>
    <t>Tenkovrstvá silikonová zatíraná omítka zrnitost 2,0 mm vnějších stěn</t>
  </si>
  <si>
    <t>999719503</t>
  </si>
  <si>
    <t>459,244</t>
  </si>
  <si>
    <t>67</t>
  </si>
  <si>
    <t>629991011</t>
  </si>
  <si>
    <t>Zakrytí výplní otvorů a svislých ploch fólií přilepenou lepící páskou</t>
  </si>
  <si>
    <t>-149672410</t>
  </si>
  <si>
    <t>(0,90*2,10*5+1,64*1,36+0,73*1,17+1,62*1,36+0,75*1,18*3+0,79*1,18+1,63*1,37*2+1,64*1,37*6+1,08*1,34+1,86*1,34)</t>
  </si>
  <si>
    <t>68</t>
  </si>
  <si>
    <t>631311114</t>
  </si>
  <si>
    <t>Mazanina tl přes 50 do 80 mm z betonu prostého bez zvýšených nároků na prostředí tř. C 16/20</t>
  </si>
  <si>
    <t>1243612764</t>
  </si>
  <si>
    <t>312,12*0,05*2</t>
  </si>
  <si>
    <t>69</t>
  </si>
  <si>
    <t>631362021</t>
  </si>
  <si>
    <t>Výztuž mazanin svařovanými sítěmi Kari</t>
  </si>
  <si>
    <t>803716364</t>
  </si>
  <si>
    <t>312,12*0,002105*1,10</t>
  </si>
  <si>
    <t>70</t>
  </si>
  <si>
    <t>637211124</t>
  </si>
  <si>
    <t>Okapový chodník z betonových dlaždic tl 50 mm kladených do písku se zalitím spár MC</t>
  </si>
  <si>
    <t>-572298376</t>
  </si>
  <si>
    <t>(13,332+8,45)*0,50</t>
  </si>
  <si>
    <t>71</t>
  </si>
  <si>
    <t>637211124X</t>
  </si>
  <si>
    <t>Osazení vchodových dveří - styk chodníku a vchodových dveří viz detail</t>
  </si>
  <si>
    <t>kpl</t>
  </si>
  <si>
    <t>-1791937547</t>
  </si>
  <si>
    <t>Ostatní konstrukce a práce, bourání</t>
  </si>
  <si>
    <t>72</t>
  </si>
  <si>
    <t>916331112</t>
  </si>
  <si>
    <t>Osazení zahradního obrubníku betonového do lože z betonu s boční opěrou</t>
  </si>
  <si>
    <t>-481730244</t>
  </si>
  <si>
    <t>1,50+1,40+29,047+1,30</t>
  </si>
  <si>
    <t>73</t>
  </si>
  <si>
    <t>59217001</t>
  </si>
  <si>
    <t>obrubník zahradní betonový 1000x50x250mm</t>
  </si>
  <si>
    <t>894485930</t>
  </si>
  <si>
    <t>74</t>
  </si>
  <si>
    <t>949101111</t>
  </si>
  <si>
    <t>Lešení pomocné pro objekty pozemních staveb s lešeňovou podlahou v do 1,9 m zatížení do 150 kg/m2</t>
  </si>
  <si>
    <t>-2012605887</t>
  </si>
  <si>
    <t>30,00*8,00</t>
  </si>
  <si>
    <t>75</t>
  </si>
  <si>
    <t>949101112</t>
  </si>
  <si>
    <t>Lešení pomocné pro objekty pozemních staveb s lešeňovou podlahou v přes 1,9 do 3,5 m zatížení do 150 kg/m2</t>
  </si>
  <si>
    <t>2132677732</t>
  </si>
  <si>
    <t>(13,332+43,407+9,42+1,18+30,547+2,70)*1,50</t>
  </si>
  <si>
    <t>11,00*9,50</t>
  </si>
  <si>
    <t>76</t>
  </si>
  <si>
    <t>952901111</t>
  </si>
  <si>
    <t>Vyčištění budov bytové a občanské výstavby při výšce podlaží do 4 m</t>
  </si>
  <si>
    <t>-1315359882</t>
  </si>
  <si>
    <t>77</t>
  </si>
  <si>
    <t>953732114</t>
  </si>
  <si>
    <t>Ventilace ve světlících provedená z plastových trub DN přes 110 do 140 mm</t>
  </si>
  <si>
    <t>-588700741</t>
  </si>
  <si>
    <t>11,65*3+8,55*17</t>
  </si>
  <si>
    <t>78</t>
  </si>
  <si>
    <t>953943211</t>
  </si>
  <si>
    <t>Osazování hasicího přístroje</t>
  </si>
  <si>
    <t>856025253</t>
  </si>
  <si>
    <t>79</t>
  </si>
  <si>
    <t>44932114</t>
  </si>
  <si>
    <t>přístroj hasicí ruční práškový PG 6 LE</t>
  </si>
  <si>
    <t>676130239</t>
  </si>
  <si>
    <t>80</t>
  </si>
  <si>
    <t>953961214</t>
  </si>
  <si>
    <t>Kotva chemickou patronou M 16 hl 125 mm do betonu, ŽB nebo kamene s vyvrtáním otvoru</t>
  </si>
  <si>
    <t>-854049759</t>
  </si>
  <si>
    <t>81</t>
  </si>
  <si>
    <t>953965132</t>
  </si>
  <si>
    <t>Kotevní šroub pro chemické kotvy M 16 dl 260 mm</t>
  </si>
  <si>
    <t>-2080402944</t>
  </si>
  <si>
    <t>82</t>
  </si>
  <si>
    <t>962031133</t>
  </si>
  <si>
    <t>Bourání příček nebo přizdívek z cihel pálených tl přes 100 do 150 mm</t>
  </si>
  <si>
    <t>1326247098</t>
  </si>
  <si>
    <t>(4,56+2,11*2+3,55+3,34+1,12)*2,50</t>
  </si>
  <si>
    <t>(3,87+2,33+1,98+2,56+1,47+1,10*2+5,04+4,24+3,80+1,75+2,25+1,97*2+1,12*2+3,60+5,02+3,05)*2,57</t>
  </si>
  <si>
    <t>-(0,75*1,97*7+0,66*1,97*12+0,85*2,00+0,80*1,97*2+0,86*1,97)</t>
  </si>
  <si>
    <t>83</t>
  </si>
  <si>
    <t>962032641</t>
  </si>
  <si>
    <t>Bourání zdiva komínového z cihel z cihel pálených, šamotových nebo vápenopískových na MC</t>
  </si>
  <si>
    <t>-1410363925</t>
  </si>
  <si>
    <t>84</t>
  </si>
  <si>
    <t>965042141</t>
  </si>
  <si>
    <t>Bourání podkladů pod dlažby nebo mazanin betonových nebo z litého asfaltu tl do 100 mm pl přes 4 m2</t>
  </si>
  <si>
    <t>371086923</t>
  </si>
  <si>
    <t>(12,00+43,407+9,42+1,18+30,547+2,375)*0,50*0,10</t>
  </si>
  <si>
    <t>43,407*0,60*0,10</t>
  </si>
  <si>
    <t>"pod podlahami"</t>
  </si>
  <si>
    <t>(6,41+1,86+2,32+18,00+15,96+18,43+4,56+9,91+2,19+12,58+4,57+18,35+16,62+20,03+7,37+1,12+5,04+17,65+21,03+11,62+14,62+10,57+1,18+5,06+15,84+19,83)*0,15</t>
  </si>
  <si>
    <t>(19,83+6,87+2,70)*0,15</t>
  </si>
  <si>
    <t>85</t>
  </si>
  <si>
    <t>965081113</t>
  </si>
  <si>
    <t>Bourání dlažby z dlaždic půdních plochy přes 1 m2</t>
  </si>
  <si>
    <t>1013886</t>
  </si>
  <si>
    <t>40,857*8,06</t>
  </si>
  <si>
    <t>86</t>
  </si>
  <si>
    <t>965081213</t>
  </si>
  <si>
    <t>Bourání podlah z dlaždic keramických nebo xylolitových tl do 10 mm plochy přes 1 m2</t>
  </si>
  <si>
    <t>-1394337219</t>
  </si>
  <si>
    <t>6,41+1,66+2,32+3,83+9,16+3,07+1,20+1,25+3,72+7,36+1,13+0,96+3,51+10,11+1,27+1,08+3,37</t>
  </si>
  <si>
    <t>87</t>
  </si>
  <si>
    <t>965081611</t>
  </si>
  <si>
    <t>Odsekání soklíků rovných</t>
  </si>
  <si>
    <t>1315049234</t>
  </si>
  <si>
    <t>2*(3,34+1,92+2,07+1,12+5,37+2,56+1,98+1,55+0,96+1,30+2,52+3,72+3,28+3,72+1,26+0,86)</t>
  </si>
  <si>
    <t>88</t>
  </si>
  <si>
    <t>965082933</t>
  </si>
  <si>
    <t>Odstranění násypů pod podlahami tl do 200 mm pl přes 2 m2</t>
  </si>
  <si>
    <t>1131666905</t>
  </si>
  <si>
    <t>40,857*8,06*0,20</t>
  </si>
  <si>
    <t>89</t>
  </si>
  <si>
    <t>967031132</t>
  </si>
  <si>
    <t>Přisekání rovných ostění v cihelném zdivu na MV nebo MVC</t>
  </si>
  <si>
    <t>920464141</t>
  </si>
  <si>
    <t>0,90*(1,623+1,34*2+1,62+1,36*2+1,08+1,34*2+1,64*3+1,37*2*3+1,669+1,36*2+0,90+2,00*2)</t>
  </si>
  <si>
    <t>0,68*(0,90+2,15*2+1,58+1,34*2+1,647+1,34*2+1,64*3+1,34*2*3+1,63+1,37*2+1,63+1,37*2)</t>
  </si>
  <si>
    <t>0,49*(0,79+1,18*2+0,90*2+2,00*2*2+0,75*3+1,18*2*3)</t>
  </si>
  <si>
    <t>90</t>
  </si>
  <si>
    <t>968062374</t>
  </si>
  <si>
    <t>Vybourání dřevěných rámů oken zdvojených včetně křídel pl do 1 m2</t>
  </si>
  <si>
    <t>-1927202510</t>
  </si>
  <si>
    <t>(0,77*1,16+0,73*1,17*2+0,75*1,18*3+0,79*1,18)</t>
  </si>
  <si>
    <t>91</t>
  </si>
  <si>
    <t>968062375</t>
  </si>
  <si>
    <t>Vybourání dřevěných rámů oken zdvojených včetně křídel pl do 2 m2</t>
  </si>
  <si>
    <t>214561681</t>
  </si>
  <si>
    <t>0,75*1,97+1,08*1,34</t>
  </si>
  <si>
    <t>92</t>
  </si>
  <si>
    <t>968062376</t>
  </si>
  <si>
    <t>Vybourání dřevěných rámů oken zdvojených včetně křídel pl do 4 m2</t>
  </si>
  <si>
    <t>915948796</t>
  </si>
  <si>
    <t>(1,64*1,36+1,62*1,36+1,63*1,37*2+1,64*1,37*6+1,86*1,34)</t>
  </si>
  <si>
    <t>93</t>
  </si>
  <si>
    <t>968072455</t>
  </si>
  <si>
    <t>Vybourání kovových dveřních zárubní pl do 2 m2</t>
  </si>
  <si>
    <t>53233166</t>
  </si>
  <si>
    <t>0,75*1,97*8+0,60*1,97*2+0,66*1,97*10+0,80*1,97*2+0,86*1,97*2</t>
  </si>
  <si>
    <t>94</t>
  </si>
  <si>
    <t>977151122</t>
  </si>
  <si>
    <t>Jádrové vrty diamantovými korunkami do stavebních materiálů D přes 120 do 130 mm</t>
  </si>
  <si>
    <t>-1963316911</t>
  </si>
  <si>
    <t>0,30*16</t>
  </si>
  <si>
    <t>95</t>
  </si>
  <si>
    <t>978012191</t>
  </si>
  <si>
    <t>Otlučení (osekání) vnitřní vápenné nebo vápenocementové omítky stropů rákosových v rozsahu přes 50 do 100 %</t>
  </si>
  <si>
    <t>330346135</t>
  </si>
  <si>
    <t>96</t>
  </si>
  <si>
    <t>978013191</t>
  </si>
  <si>
    <t>Otlučení (osekání) vnitřní vápenné nebo vápenocementové omítky stěn v rozsahu přes 50 do 100 %</t>
  </si>
  <si>
    <t>-1129039533</t>
  </si>
  <si>
    <t>191,482+314,832</t>
  </si>
  <si>
    <t>0,50*(0,77+1,16*2+1,64+1,36*2+0,73*2+1,17*2*2+0,75*3+1,18*2*3+0,79+1,18*2)</t>
  </si>
  <si>
    <t>97</t>
  </si>
  <si>
    <t>978015391</t>
  </si>
  <si>
    <t>Otlučení (osekání) vnější vápenné nebo vápenocementové omítky stupně členitosti 1 a 2 v rozsahu přes 80 do 100 %</t>
  </si>
  <si>
    <t>-1739526742</t>
  </si>
  <si>
    <t>0,17*(0,77+1,16*2+1,64+1,36*2+0,73*2+1,17*2*2+0,75*3+1,18*2*3+0,79+1,18*2)</t>
  </si>
  <si>
    <t>0,35*(1,62+1,36*2+1,64*3+1,37*2*3+1,08*1,34*2+1,96+1,34*2)</t>
  </si>
  <si>
    <t>0,28*(1,63*2+1,37*2*2+1,64*3+1,34*2*3+1,86+1,34*2+1,80+1,34*2)</t>
  </si>
  <si>
    <t>98</t>
  </si>
  <si>
    <t>978059541</t>
  </si>
  <si>
    <t>Odsekání a odebrání obkladů stěn z vnitřních obkládaček plochy přes 1 m2</t>
  </si>
  <si>
    <t>-2128323093</t>
  </si>
  <si>
    <t>2*(1,66+1,12+1,61+2,38+0,86+1,30+1,59+2,38+1,12+1,01+2,27+1,59+1,22+1,01+2,19+1,59)*2,00</t>
  </si>
  <si>
    <t>2,50*4</t>
  </si>
  <si>
    <t>99</t>
  </si>
  <si>
    <t>985441213</t>
  </si>
  <si>
    <t>Přídavná šroubovitá nerezová výztuž 1 táhlo D 8 mm v drážce v cihelném zdivu hl přes 70 do 120 mm</t>
  </si>
  <si>
    <t>-2073621412</t>
  </si>
  <si>
    <t>1,00*6</t>
  </si>
  <si>
    <t>997</t>
  </si>
  <si>
    <t>Doprava suti a vybouraných hmot</t>
  </si>
  <si>
    <t>100</t>
  </si>
  <si>
    <t>997013153</t>
  </si>
  <si>
    <t>Vnitrostaveništní doprava suti a vybouraných hmot pro budovy v přes 9 do 12 m s omezením mechanizace</t>
  </si>
  <si>
    <t>124954897</t>
  </si>
  <si>
    <t>101</t>
  </si>
  <si>
    <t>997013501</t>
  </si>
  <si>
    <t>Odvoz suti a vybouraných hmot na skládku nebo meziskládku do 1 km se složením</t>
  </si>
  <si>
    <t>968701655</t>
  </si>
  <si>
    <t>102</t>
  </si>
  <si>
    <t>997013509</t>
  </si>
  <si>
    <t>Příplatek k odvozu suti a vybouraných hmot na skládku ZKD 1 km přes 1 km</t>
  </si>
  <si>
    <t>1864908016</t>
  </si>
  <si>
    <t>445,064*9 'Přepočtené koeficientem množství</t>
  </si>
  <si>
    <t>103</t>
  </si>
  <si>
    <t>997013631</t>
  </si>
  <si>
    <t>Poplatek za uložení na skládce (skládkovné) stavebního odpadu směsného kód odpadu 17 09 04</t>
  </si>
  <si>
    <t>168018717</t>
  </si>
  <si>
    <t>104</t>
  </si>
  <si>
    <t>997221612</t>
  </si>
  <si>
    <t>Nakládání vybouraných hmot na dopravní prostředky pro vodorovnou dopravu</t>
  </si>
  <si>
    <t>-1109859206</t>
  </si>
  <si>
    <t>998</t>
  </si>
  <si>
    <t>Přesun hmot</t>
  </si>
  <si>
    <t>105</t>
  </si>
  <si>
    <t>998012042</t>
  </si>
  <si>
    <t>Přesun hmot pro budovy monolitické s omezením mechanizace pro budovy v přes 6 do 12 m</t>
  </si>
  <si>
    <t>-1591979584</t>
  </si>
  <si>
    <t>PSV</t>
  </si>
  <si>
    <t>Práce a dodávky PSV</t>
  </si>
  <si>
    <t>711</t>
  </si>
  <si>
    <t>Izolace proti vodě, vlhkosti a plynům</t>
  </si>
  <si>
    <t>106</t>
  </si>
  <si>
    <t>711112011</t>
  </si>
  <si>
    <t>Provedení izolace proti zemní vlhkosti svislé za studena suspenzí asfaltovou</t>
  </si>
  <si>
    <t>-1780189660</t>
  </si>
  <si>
    <t>312,12</t>
  </si>
  <si>
    <t>107</t>
  </si>
  <si>
    <t>11163150</t>
  </si>
  <si>
    <t>lak penetrační asfaltový</t>
  </si>
  <si>
    <t>-1460182274</t>
  </si>
  <si>
    <t>312,12*0,0011 'Přepočtené koeficientem množství</t>
  </si>
  <si>
    <t>108</t>
  </si>
  <si>
    <t>711113127</t>
  </si>
  <si>
    <t>Izolace proti vlhkosti na svislé ploše za studena těsnicí stěrkou jednosložkovou na bázi cementu</t>
  </si>
  <si>
    <t>463754888</t>
  </si>
  <si>
    <t>191,482+108,90</t>
  </si>
  <si>
    <t>109</t>
  </si>
  <si>
    <t>711142559</t>
  </si>
  <si>
    <t>Provedení izolace proti zemní vlhkosti pásy přitavením svislé NAIP</t>
  </si>
  <si>
    <t>1695009080</t>
  </si>
  <si>
    <t>110</t>
  </si>
  <si>
    <t>62853004</t>
  </si>
  <si>
    <t>pás asfaltový natavitelný modifikovaný SBS s vložkou ze skleněné tkaniny a spalitelnou PE fólií nebo jemnozrnným minerálním posypem na horním povrchu tl 4,0mm</t>
  </si>
  <si>
    <t>191357964</t>
  </si>
  <si>
    <t>312,12*1,221 'Přepočtené koeficientem množství</t>
  </si>
  <si>
    <t>111</t>
  </si>
  <si>
    <t>711161212</t>
  </si>
  <si>
    <t>Izolace proti zemní vlhkosti nopovou fólií svislá, výška nopu 8,0 mm, tl do 0,6 mm</t>
  </si>
  <si>
    <t>188413537</t>
  </si>
  <si>
    <t>(43,407+30,907+13,332+8,45)*1,00</t>
  </si>
  <si>
    <t>112</t>
  </si>
  <si>
    <t>711161384</t>
  </si>
  <si>
    <t>Izolace proti zemní vlhkosti nopovou fólií ukončení provětrávací lištou</t>
  </si>
  <si>
    <t>169238527</t>
  </si>
  <si>
    <t>113</t>
  </si>
  <si>
    <t>711192102</t>
  </si>
  <si>
    <t>Provedení izolace proti zemní vlhkosti hydroizolační stěrkou svislé na zdivu, 1 vrstva</t>
  </si>
  <si>
    <t>-1769511464</t>
  </si>
  <si>
    <t>"vnější"</t>
  </si>
  <si>
    <t>(12,00+2,375)*(5,578+5,816)/2</t>
  </si>
  <si>
    <t>-(0,90*2,15+1,64*1,36+0,73*1,17+0,80*2,00*3+1,62*1,36+0,75*1,18*3+0,90*2,00+0,79*1,18+1,63*1,37*2+1,64*1,37*6+1,08*1,34+1,86*1,34)</t>
  </si>
  <si>
    <t>0,17*(1,64+1,36*2+0,73+1,17*2+0,75*3+1,18*2*3+0,79+1,18*2)</t>
  </si>
  <si>
    <t>"vnitřní"</t>
  </si>
  <si>
    <t>2*(3,34+1,99+1,12*2+2,07+1,73+5,81+3,20+4,56+3,55+2,00+2,38+4,95+3,725+3,38+4,94+1,96+2,38+3,87+3,25+4,46+4,16+1,99+1,10+4,24+2,56+4,28+4,53)*2,50</t>
  </si>
  <si>
    <t>2*(2,13+3,18+0,85+3,18+2,74+4,24+5,04+3,38+5,04+4,08+3,813+3,72+2,00*2+2,72*2+3,80+4,06+4,70+3,72+3,92+4,06+5,06+3,96+5,02+3,95)*2,50</t>
  </si>
  <si>
    <t>-(0,70*2,00*9+0,80*2,00*13+0,75*2,00*2)*2</t>
  </si>
  <si>
    <t>114</t>
  </si>
  <si>
    <t>58581005</t>
  </si>
  <si>
    <t>malta těsnící hydraulicky rychle tuhnoucí se síranovzdorným pojivem</t>
  </si>
  <si>
    <t>kg</t>
  </si>
  <si>
    <t>1790293145</t>
  </si>
  <si>
    <t>1159,519*4,5 'Přepočtené koeficientem množství</t>
  </si>
  <si>
    <t>115</t>
  </si>
  <si>
    <t>711211134</t>
  </si>
  <si>
    <t>Izolace proti zemní vlhkosti a radonu provětrávaná z plastových segmentů v přes 100 do 150 mm se zabetonováním</t>
  </si>
  <si>
    <t>1127598545</t>
  </si>
  <si>
    <t>116</t>
  </si>
  <si>
    <t>711493121</t>
  </si>
  <si>
    <t>Izolace proti podpovrchové a tlakové vodě svislá těsnicí hmotou dvousložkovou na bázi cementu</t>
  </si>
  <si>
    <t>1520454792</t>
  </si>
  <si>
    <t>117</t>
  </si>
  <si>
    <t>998711212</t>
  </si>
  <si>
    <t>Přesun hmot procentní pro izolace proti vodě, vlhkosti a plynům s omezením mechanizace v objektech v přes 6 do 12 m</t>
  </si>
  <si>
    <t>%</t>
  </si>
  <si>
    <t>-1164755034</t>
  </si>
  <si>
    <t>713</t>
  </si>
  <si>
    <t>Izolace tepelné</t>
  </si>
  <si>
    <t>118</t>
  </si>
  <si>
    <t>713121111</t>
  </si>
  <si>
    <t>Montáž izolace tepelné podlah volně kladenými rohožemi, pásy, dílci, deskami 1 vrstva</t>
  </si>
  <si>
    <t>1281214122</t>
  </si>
  <si>
    <t>300,75</t>
  </si>
  <si>
    <t>119</t>
  </si>
  <si>
    <t>28375915</t>
  </si>
  <si>
    <t>deska EPS 150 pro konstrukce s vysokým zatížením λ=0,035 tl 120mm</t>
  </si>
  <si>
    <t>1235696284</t>
  </si>
  <si>
    <t>312,12*1,05 'Přepočtené koeficientem množství</t>
  </si>
  <si>
    <t>120</t>
  </si>
  <si>
    <t>63152099</t>
  </si>
  <si>
    <t>pás tepelně izolační univerzální λ=0,032-0,033 tl 100mm</t>
  </si>
  <si>
    <t>-255575307</t>
  </si>
  <si>
    <t>300,75*1,5 'Přepočtené koeficientem množství</t>
  </si>
  <si>
    <t>121</t>
  </si>
  <si>
    <t>713121112</t>
  </si>
  <si>
    <t>Montáž izolace tepelné podlah volně kladenými mezi trámy nebo rošt rohožemi, pásy, dílci, deskami 1 vrstva</t>
  </si>
  <si>
    <t>-457212192</t>
  </si>
  <si>
    <t>122</t>
  </si>
  <si>
    <t>63152108</t>
  </si>
  <si>
    <t>pás tepelně izolační univerzální λ=0,032-0,033 tl 200mm</t>
  </si>
  <si>
    <t>-1458684933</t>
  </si>
  <si>
    <t>300,75*1,05 'Přepočtené koeficientem množství</t>
  </si>
  <si>
    <t>123</t>
  </si>
  <si>
    <t>713121121</t>
  </si>
  <si>
    <t>Montáž izolace tepelné podlah volně kladenými rohožemi, pásy, dílci, deskami 2 vrstvy</t>
  </si>
  <si>
    <t>1129852930</t>
  </si>
  <si>
    <t>10,293*3,20</t>
  </si>
  <si>
    <t>124</t>
  </si>
  <si>
    <t>63153712</t>
  </si>
  <si>
    <t>deska tepelně izolační minerální univerzální λ=0,036-0,037 tl 150mm</t>
  </si>
  <si>
    <t>-514837073</t>
  </si>
  <si>
    <t>32,938*2,1 'Přepočtené koeficientem množství</t>
  </si>
  <si>
    <t>125</t>
  </si>
  <si>
    <t>713123212</t>
  </si>
  <si>
    <t>Montáž tepelné izolace z XPS tepelně izolačního systému základové desky svisle 1 vrstva přes 100 do 200 mm</t>
  </si>
  <si>
    <t>-1671999292</t>
  </si>
  <si>
    <t>"sokl"</t>
  </si>
  <si>
    <t>(13,332+9,24+29,047+2,70)*0,62</t>
  </si>
  <si>
    <t>126</t>
  </si>
  <si>
    <t>28376460</t>
  </si>
  <si>
    <t>deska XPS hrana polodrážková a hladký povrch 500kPA λ=0,035 tl 160mm</t>
  </si>
  <si>
    <t>-1621044920</t>
  </si>
  <si>
    <t>33,678*1,08 'Přepočtené koeficientem množství</t>
  </si>
  <si>
    <t>127</t>
  </si>
  <si>
    <t>713131141</t>
  </si>
  <si>
    <t>Montáž izolace tepelné stěn lepením celoplošně rohoží, pásů, dílců, desek</t>
  </si>
  <si>
    <t>1889446527</t>
  </si>
  <si>
    <t>"vyrovnání severní stěny"</t>
  </si>
  <si>
    <t>43,407*(3,336+5,193)/2</t>
  </si>
  <si>
    <t>-(1,64*1,34*6+1,63*1,34+1,08*1,34)</t>
  </si>
  <si>
    <t>128</t>
  </si>
  <si>
    <t>63152263</t>
  </si>
  <si>
    <t>deska tepelně izolační minerální kontaktních fasád podélné vlákno λ=0,034 tl 100mm</t>
  </si>
  <si>
    <t>-516683665</t>
  </si>
  <si>
    <t>268,292*1,05 'Přepočtené koeficientem množství</t>
  </si>
  <si>
    <t>129</t>
  </si>
  <si>
    <t>713191233</t>
  </si>
  <si>
    <t>Montáž izolace tepelné stěn a sloupů překrytí fólií s přelepeným spojem</t>
  </si>
  <si>
    <t>-177189462</t>
  </si>
  <si>
    <t>130</t>
  </si>
  <si>
    <t>28329042</t>
  </si>
  <si>
    <t>fólie PE separační či ochranná tl 0,2mm</t>
  </si>
  <si>
    <t>980542513</t>
  </si>
  <si>
    <t>32,938*1,221 'Přepočtené koeficientem množství</t>
  </si>
  <si>
    <t>131</t>
  </si>
  <si>
    <t>998713212</t>
  </si>
  <si>
    <t>Přesun hmot procentní pro izolace tepelné s omezením mechanizace v objektech v přes 6 do 12 m</t>
  </si>
  <si>
    <t>-1882072693</t>
  </si>
  <si>
    <t>721</t>
  </si>
  <si>
    <t>Zdravotechnika - vnitřní kanalizace</t>
  </si>
  <si>
    <t>132</t>
  </si>
  <si>
    <t>721171808</t>
  </si>
  <si>
    <t>Demontáž potrubí z PVC D přes 75 do 114</t>
  </si>
  <si>
    <t>-732324034</t>
  </si>
  <si>
    <t>133</t>
  </si>
  <si>
    <t>721273153</t>
  </si>
  <si>
    <t>Hlavice ventilační polypropylen PP DN 110</t>
  </si>
  <si>
    <t>-832599666</t>
  </si>
  <si>
    <t>134</t>
  </si>
  <si>
    <t>998721212</t>
  </si>
  <si>
    <t>Přesun hmot procentní pro vnitřní kanalizaci s omezením mechanizace v objektech v přes 6 do 12 m</t>
  </si>
  <si>
    <t>-427227122</t>
  </si>
  <si>
    <t>722</t>
  </si>
  <si>
    <t>Zdravotechnika - vnitřní vodovod</t>
  </si>
  <si>
    <t>135</t>
  </si>
  <si>
    <t>722130801</t>
  </si>
  <si>
    <t>Demontáž potrubí ocelové pozinkované závitové DN do 25</t>
  </si>
  <si>
    <t>-1012406346</t>
  </si>
  <si>
    <t>725</t>
  </si>
  <si>
    <t>Zdravotechnika - zařizovací předměty</t>
  </si>
  <si>
    <t>136</t>
  </si>
  <si>
    <t>725110811</t>
  </si>
  <si>
    <t>Demontáž klozetů splachovacích s nádrží</t>
  </si>
  <si>
    <t>soubor</t>
  </si>
  <si>
    <t>52572218</t>
  </si>
  <si>
    <t>137</t>
  </si>
  <si>
    <t>725210821</t>
  </si>
  <si>
    <t>Demontáž umyvadel bez výtokových armatur</t>
  </si>
  <si>
    <t>-1476168803</t>
  </si>
  <si>
    <t>138</t>
  </si>
  <si>
    <t>725220842</t>
  </si>
  <si>
    <t>Demontáž van ocelových volně stojících</t>
  </si>
  <si>
    <t>-713232251</t>
  </si>
  <si>
    <t>139</t>
  </si>
  <si>
    <t>725530823</t>
  </si>
  <si>
    <t>Demontáž ohřívač elektrický tlakový přes 50 do 200 l</t>
  </si>
  <si>
    <t>-1506930913</t>
  </si>
  <si>
    <t>741</t>
  </si>
  <si>
    <t>Elektroinstalace - silnoproud</t>
  </si>
  <si>
    <t>140</t>
  </si>
  <si>
    <t>741121863</t>
  </si>
  <si>
    <t>Demontáž kabel Cu pod omítkou plný kulatý 2x4 až 6 mm2, 3x2,5 až 6 mm2, 4x2,5 až 4 mm2, 5x1,5 až 2,5 mm2</t>
  </si>
  <si>
    <t>163348173</t>
  </si>
  <si>
    <t>141</t>
  </si>
  <si>
    <t>741311873</t>
  </si>
  <si>
    <t>Demontáž spínačů zapuštěných normálních do 10 A šroubových bez zachování funkčnosti do 2 svorek</t>
  </si>
  <si>
    <t>-299951701</t>
  </si>
  <si>
    <t>142</t>
  </si>
  <si>
    <t>741316883</t>
  </si>
  <si>
    <t>Demontáž zásuvek průmyslových zapuštěných venkovních šroubových se zachováním funkčnosti 2P+PE</t>
  </si>
  <si>
    <t>448520207</t>
  </si>
  <si>
    <t>143</t>
  </si>
  <si>
    <t>741371841</t>
  </si>
  <si>
    <t>Demontáž svítidla interiérového se standardní paticí nebo int. zdrojem LED přisazeného stropního do 0,09 m2 bez zachování funkčnosti</t>
  </si>
  <si>
    <t>1667554115</t>
  </si>
  <si>
    <t>742</t>
  </si>
  <si>
    <t>Elektroinstalace - slaboproud</t>
  </si>
  <si>
    <t>144</t>
  </si>
  <si>
    <t>742110021</t>
  </si>
  <si>
    <t>Montáž trubek pro slaboproud plastových tuhých pro vnější rozvody uložených volně na příchytky</t>
  </si>
  <si>
    <t>-2128654333</t>
  </si>
  <si>
    <t>145</t>
  </si>
  <si>
    <t>34571377</t>
  </si>
  <si>
    <t>trubka elektroinstalační ohebná lehce odolná z PVC-U D 18,8/25mm poloměr ohybu &gt;100mm</t>
  </si>
  <si>
    <t>-772674040</t>
  </si>
  <si>
    <t>89*1,05 'Přepočtené koeficientem množství</t>
  </si>
  <si>
    <t>146</t>
  </si>
  <si>
    <t>742110506</t>
  </si>
  <si>
    <t>Montáž krabic pro slaboproud zapuštěných plastových odbočných univerzálních s víčkem</t>
  </si>
  <si>
    <t>-286182249</t>
  </si>
  <si>
    <t>147</t>
  </si>
  <si>
    <t>34571457</t>
  </si>
  <si>
    <t>krabice pod omítku PVC odbočná kruhová D 70mm s víčkem</t>
  </si>
  <si>
    <t>-454765689</t>
  </si>
  <si>
    <t>148</t>
  </si>
  <si>
    <t>742121001</t>
  </si>
  <si>
    <t>Montáž kabelů sdělovacích pro vnitřní rozvody do 15 žil</t>
  </si>
  <si>
    <t>-717941799</t>
  </si>
  <si>
    <t>149</t>
  </si>
  <si>
    <t>34121300</t>
  </si>
  <si>
    <t>kabel koaxiální stíněný 1xAl a opletením z CuSn drátků 48x0,12mm2, plášť PVC bílý, jádro CU pr. 1mm</t>
  </si>
  <si>
    <t>-87990744</t>
  </si>
  <si>
    <t>89*1,2 'Přepočtené koeficientem množství</t>
  </si>
  <si>
    <t>150</t>
  </si>
  <si>
    <t>742420001</t>
  </si>
  <si>
    <t>Montáž venkovní televizní antény</t>
  </si>
  <si>
    <t>-1278872242</t>
  </si>
  <si>
    <t>151</t>
  </si>
  <si>
    <t>38454001</t>
  </si>
  <si>
    <t>anténa pro příjem DVB-T2 19 dBi bez zdroje filtr LTE třmen na uchycení hliník a sklolaminát</t>
  </si>
  <si>
    <t>19520377</t>
  </si>
  <si>
    <t>152</t>
  </si>
  <si>
    <t>742420021</t>
  </si>
  <si>
    <t>Montáž anténního stožáru včetně upevňovacího materiálu</t>
  </si>
  <si>
    <t>546085101</t>
  </si>
  <si>
    <t>153</t>
  </si>
  <si>
    <t>31686015</t>
  </si>
  <si>
    <t>stožár anténní kov žárový zinek plastová záslepka průměr 48mm délka 4m</t>
  </si>
  <si>
    <t>-213495477</t>
  </si>
  <si>
    <t>154</t>
  </si>
  <si>
    <t>742420041</t>
  </si>
  <si>
    <t>Montáž anténního domovního zesilovače</t>
  </si>
  <si>
    <t>-427491480</t>
  </si>
  <si>
    <t>155</t>
  </si>
  <si>
    <t>38445002</t>
  </si>
  <si>
    <t>zesilovač pásmový za anténu na kabel UHF zisk 16dB</t>
  </si>
  <si>
    <t>-1785838905</t>
  </si>
  <si>
    <t>156</t>
  </si>
  <si>
    <t>742420051</t>
  </si>
  <si>
    <t>Montáž anténního rozbočovače</t>
  </si>
  <si>
    <t>1238043586</t>
  </si>
  <si>
    <t>157</t>
  </si>
  <si>
    <t>34539089</t>
  </si>
  <si>
    <t>rozbočovač napájení neprůchozí konektory vertikální pro 8TV</t>
  </si>
  <si>
    <t>-1362375629</t>
  </si>
  <si>
    <t>158</t>
  </si>
  <si>
    <t>742420121</t>
  </si>
  <si>
    <t>Montáž televizní zásuvky koncové nebo průběžné</t>
  </si>
  <si>
    <t>201219229</t>
  </si>
  <si>
    <t>159</t>
  </si>
  <si>
    <t>37451026</t>
  </si>
  <si>
    <t>zásuvka koncová TV/R/SAT +LAN+TEL bez krabičky s víčkem útlum 3dB</t>
  </si>
  <si>
    <t>1624467668</t>
  </si>
  <si>
    <t>160</t>
  </si>
  <si>
    <t>742420201</t>
  </si>
  <si>
    <t>Nastavení zesilovače dle úrovně na zásuvkách</t>
  </si>
  <si>
    <t>-2009178016</t>
  </si>
  <si>
    <t>161</t>
  </si>
  <si>
    <t>998742312</t>
  </si>
  <si>
    <t>Přesun hmot procentní pro slaboproud ruční v objektech v do 12 m</t>
  </si>
  <si>
    <t>2047430709</t>
  </si>
  <si>
    <t>751</t>
  </si>
  <si>
    <t>162</t>
  </si>
  <si>
    <t>751398012</t>
  </si>
  <si>
    <t>Montáž větrací mřížky na kruhové potrubí D přes 100 do 200 mm</t>
  </si>
  <si>
    <t>309267212</t>
  </si>
  <si>
    <t>163</t>
  </si>
  <si>
    <t>42972577</t>
  </si>
  <si>
    <t>mřížka větrací plastová se síťkou pro potrubí D 125mm</t>
  </si>
  <si>
    <t>1096571502</t>
  </si>
  <si>
    <t>762</t>
  </si>
  <si>
    <t>Konstrukce tesařské</t>
  </si>
  <si>
    <t>164</t>
  </si>
  <si>
    <t>762083121</t>
  </si>
  <si>
    <t>Impregnace řeziva proti dřevokaznému hmyzu, houbám a plísním máčením třída ohrožení 1 a 2</t>
  </si>
  <si>
    <t>51042531</t>
  </si>
  <si>
    <t>(0,02+1,46+5,554)/1,10</t>
  </si>
  <si>
    <t>"pásek 10x10"</t>
  </si>
  <si>
    <t>1,50*32*0,10*0,10</t>
  </si>
  <si>
    <t>"zpev. kleština 8x16"</t>
  </si>
  <si>
    <t>5,00*23*0,08*0,16</t>
  </si>
  <si>
    <t>6,00*6*0,08*0,16</t>
  </si>
  <si>
    <t>"vazný podél. trám 18x21"</t>
  </si>
  <si>
    <t>18,40*0,18*0,21</t>
  </si>
  <si>
    <t>"vazný trám 20x22"</t>
  </si>
  <si>
    <t>10,00*2*0,20*0,22</t>
  </si>
  <si>
    <t>"rošt"</t>
  </si>
  <si>
    <t>9,528/1,10</t>
  </si>
  <si>
    <t>165</t>
  </si>
  <si>
    <t>762331911</t>
  </si>
  <si>
    <t>Vyřezání části střešní vazby průřezové pl řeziva do 120 cm2 dl do 3 m</t>
  </si>
  <si>
    <t>-1144499010</t>
  </si>
  <si>
    <t>1,50*32</t>
  </si>
  <si>
    <t>166</t>
  </si>
  <si>
    <t>762331922</t>
  </si>
  <si>
    <t>Vyřezání části střešní vazby průřezové pl řeziva přes 120 do 224 cm2 dl přes 3 do 5 m</t>
  </si>
  <si>
    <t>-148880753</t>
  </si>
  <si>
    <t>5,00*23</t>
  </si>
  <si>
    <t>167</t>
  </si>
  <si>
    <t>762331923</t>
  </si>
  <si>
    <t>Vyřezání části střešní vazby průřezové pl řeziva přes 120 do 224 cm2 dl přes 5 do 8 m</t>
  </si>
  <si>
    <t>1425918289</t>
  </si>
  <si>
    <t>6,00*6</t>
  </si>
  <si>
    <t>168</t>
  </si>
  <si>
    <t>762331942</t>
  </si>
  <si>
    <t>Vyřezání části střešní vazby průřezové pl řeziva přes 288 do 450 cm2 dl přes 3 do 5 m</t>
  </si>
  <si>
    <t>-1274971558</t>
  </si>
  <si>
    <t>18,40</t>
  </si>
  <si>
    <t>169</t>
  </si>
  <si>
    <t>762331944</t>
  </si>
  <si>
    <t>Vyřezání části střešní vazby průřezové pl řeziva přes 288 do 450 cm2 dl přes 8 m</t>
  </si>
  <si>
    <t>-517216351</t>
  </si>
  <si>
    <t>10,00*2</t>
  </si>
  <si>
    <t>170</t>
  </si>
  <si>
    <t>762332121</t>
  </si>
  <si>
    <t>Montáž vázaných kcí krovů pravidelných pomocí ocelových spojek z hraněného řeziva pl přes 50 do 120 cm2</t>
  </si>
  <si>
    <t>-1734217980</t>
  </si>
  <si>
    <t>"vzpěra 10x10"</t>
  </si>
  <si>
    <t>0,90*2</t>
  </si>
  <si>
    <t>171</t>
  </si>
  <si>
    <t>60512125</t>
  </si>
  <si>
    <t>hranol stavební řezivo průřezu do 120cm2 do dl 6m</t>
  </si>
  <si>
    <t>166639216</t>
  </si>
  <si>
    <t>1,80*0,10*0,10*1,10</t>
  </si>
  <si>
    <t>172</t>
  </si>
  <si>
    <t>762332122</t>
  </si>
  <si>
    <t>Montáž vázaných kcí krovů pravidelných pomocí ocelových spojek z hraněného řeziva pl přes 120 do 224 cm2</t>
  </si>
  <si>
    <t>684198635</t>
  </si>
  <si>
    <t>"krokve 10x14"</t>
  </si>
  <si>
    <t>(3,30*14+1,90*3)</t>
  </si>
  <si>
    <t>"sloupek 14x14"</t>
  </si>
  <si>
    <t>(2,70*6+0,99*2)</t>
  </si>
  <si>
    <t>"vaznice 14x16"</t>
  </si>
  <si>
    <t>(6,30+2,30*2)</t>
  </si>
  <si>
    <t>173</t>
  </si>
  <si>
    <t>60512130</t>
  </si>
  <si>
    <t>hranol stavební řezivo průřezu do 224cm2 do dl 6m</t>
  </si>
  <si>
    <t>1546899921</t>
  </si>
  <si>
    <t>(3,30*14+1,90*3)*0,10*0,14*1,10</t>
  </si>
  <si>
    <t>(2,70*6+0,99*2)*0,14*0,14*1,10</t>
  </si>
  <si>
    <t>(6,30+2,30*2)*0,14*0,16*1,10</t>
  </si>
  <si>
    <t>174</t>
  </si>
  <si>
    <t>762332921</t>
  </si>
  <si>
    <t>Doplnění části střešní vazby hranoly průřezové pl do 120 cm2 včetně materiálu</t>
  </si>
  <si>
    <t>-1559269598</t>
  </si>
  <si>
    <t>175</t>
  </si>
  <si>
    <t>762332922</t>
  </si>
  <si>
    <t>Doplnění části střešní vazby hranoly průřezové pl přes 120 do 224 cm2 včetně materiálu</t>
  </si>
  <si>
    <t>2020634228</t>
  </si>
  <si>
    <t>176</t>
  </si>
  <si>
    <t>762332924</t>
  </si>
  <si>
    <t>Doplnění části střešní vazby hranoly průřezové pl přes 288 do 450 cm2 včetně materiálu</t>
  </si>
  <si>
    <t>-1236610805</t>
  </si>
  <si>
    <t>177</t>
  </si>
  <si>
    <t>762342214</t>
  </si>
  <si>
    <t>Montáž laťování na střechách jednoduchých sklonu do 60° osové vzdálenosti přes 150 do 360 mm</t>
  </si>
  <si>
    <t>1728212792</t>
  </si>
  <si>
    <t>30,941*6,80*2</t>
  </si>
  <si>
    <t>(12,94+6,10)/2*7,57</t>
  </si>
  <si>
    <t>9,42/2*6,70/2*2</t>
  </si>
  <si>
    <t>8,70/2*8,28/2*2</t>
  </si>
  <si>
    <t>(6,00+7,00)*2,88</t>
  </si>
  <si>
    <t>2,00*1,60</t>
  </si>
  <si>
    <t>178</t>
  </si>
  <si>
    <t>60514101</t>
  </si>
  <si>
    <t>řezivo jehličnaté lať 10-25cm2</t>
  </si>
  <si>
    <t>-355300502</t>
  </si>
  <si>
    <t>601,079*3,50*0,04*0,06*1,10</t>
  </si>
  <si>
    <t>179</t>
  </si>
  <si>
    <t>762342511</t>
  </si>
  <si>
    <t>Montáž kontralatí na podklad bez tepelné izolace</t>
  </si>
  <si>
    <t>-614298523</t>
  </si>
  <si>
    <t>2,888*(7+7)</t>
  </si>
  <si>
    <t>1,60*3</t>
  </si>
  <si>
    <t>6,77*2*28</t>
  </si>
  <si>
    <t>7,532*2*9</t>
  </si>
  <si>
    <t>180</t>
  </si>
  <si>
    <t>60514114</t>
  </si>
  <si>
    <t>řezivo jehličnaté lať impregnovaná dl 4 m</t>
  </si>
  <si>
    <t>1295170478</t>
  </si>
  <si>
    <t>559,928*0,04*0,06*1,10</t>
  </si>
  <si>
    <t>181</t>
  </si>
  <si>
    <t>762395000</t>
  </si>
  <si>
    <t>Spojovací prostředky krovů, bednění, laťování, nadstřešních konstrukcí</t>
  </si>
  <si>
    <t>-962263945</t>
  </si>
  <si>
    <t>(5,554+1,478)/1,10</t>
  </si>
  <si>
    <t>182</t>
  </si>
  <si>
    <t>762511243</t>
  </si>
  <si>
    <t>Podlahové kce podkladové z desek OSB tl 15 mm na sraz šroubovaných</t>
  </si>
  <si>
    <t>123373160</t>
  </si>
  <si>
    <t>183</t>
  </si>
  <si>
    <t>762526130</t>
  </si>
  <si>
    <t>Položení polštáře pod podlahy při osové vzdálenosti přes 65 do 100 cm</t>
  </si>
  <si>
    <t>315964147</t>
  </si>
  <si>
    <t>184</t>
  </si>
  <si>
    <t>60512127</t>
  </si>
  <si>
    <t>hranol stavební řezivo průřezu do 120cm2 přes dl 8m</t>
  </si>
  <si>
    <t>1213008142</t>
  </si>
  <si>
    <t>300,750*3,60*0,08*0,10*1,10</t>
  </si>
  <si>
    <t>185</t>
  </si>
  <si>
    <t>762595001</t>
  </si>
  <si>
    <t>Spojovací prostředky pro položení dřevěných podlah a zakrytí kanálů</t>
  </si>
  <si>
    <t>920341982</t>
  </si>
  <si>
    <t>300,75*2</t>
  </si>
  <si>
    <t>186</t>
  </si>
  <si>
    <t>762810026</t>
  </si>
  <si>
    <t>Záklop stropů z desek OSB tl 22 mm na pero a drážku šroubovaných na trámy</t>
  </si>
  <si>
    <t>2006827542</t>
  </si>
  <si>
    <t>187</t>
  </si>
  <si>
    <t>762811811</t>
  </si>
  <si>
    <t>Demontáž záklopů stropů z hrubých prken tl do 32 mm</t>
  </si>
  <si>
    <t>2039402124</t>
  </si>
  <si>
    <t>188</t>
  </si>
  <si>
    <t>762841812</t>
  </si>
  <si>
    <t>Demontáž podbíjení obkladů stropů a střech sklonu do 60° z hrubých prken s omítkou</t>
  </si>
  <si>
    <t>1667150347</t>
  </si>
  <si>
    <t>189</t>
  </si>
  <si>
    <t>762895000</t>
  </si>
  <si>
    <t>Spojovací prostředky pro montáž záklopu, stropnice a podbíjení</t>
  </si>
  <si>
    <t>-1348257114</t>
  </si>
  <si>
    <t>190</t>
  </si>
  <si>
    <t>998762212</t>
  </si>
  <si>
    <t>Přesun hmot procentní pro kce tesařské s omezením mechanizace v objektech v přes 6 do 12 m</t>
  </si>
  <si>
    <t>-1266748746</t>
  </si>
  <si>
    <t>763</t>
  </si>
  <si>
    <t>Konstrukce suché výstavby</t>
  </si>
  <si>
    <t>191</t>
  </si>
  <si>
    <t>763131432</t>
  </si>
  <si>
    <t>SDK podhled deska 1xDF 15 bez izolace dvouvrstvá spodní kce profil CD+UD REI 90</t>
  </si>
  <si>
    <t>-224757537</t>
  </si>
  <si>
    <t>6,41+2,32+18,00</t>
  </si>
  <si>
    <t>192</t>
  </si>
  <si>
    <t>763131471</t>
  </si>
  <si>
    <t>SDK podhled deska 1xDFH2 12,5 bez izolace dvouvrstvá spodní kce profil CD+UD REI do 90</t>
  </si>
  <si>
    <t>-1007214198</t>
  </si>
  <si>
    <t>193</t>
  </si>
  <si>
    <t>763131532</t>
  </si>
  <si>
    <t>SDK podhled deska 1xDF 15 bez izolace jednovrstvá spodní kce profil CD+UD</t>
  </si>
  <si>
    <t>-1295867732</t>
  </si>
  <si>
    <t>312,12-25,67-26,73</t>
  </si>
  <si>
    <t>194</t>
  </si>
  <si>
    <t>763131558</t>
  </si>
  <si>
    <t>SDK podhled deska s vysokou mechanickou odolností 1xDFRIH2 12,5 bez izolace jednovrstvá spodní kce profil CD+UD EI do 15</t>
  </si>
  <si>
    <t>2102882655</t>
  </si>
  <si>
    <t>4,65+2,19+4,57+1,12+5,04+1,18+5,06</t>
  </si>
  <si>
    <t>195</t>
  </si>
  <si>
    <t>763131714</t>
  </si>
  <si>
    <t>SDK podhled základní penetrační nátěr</t>
  </si>
  <si>
    <t>301140913</t>
  </si>
  <si>
    <t>196</t>
  </si>
  <si>
    <t>763131751</t>
  </si>
  <si>
    <t>Montáž parotěsné zábrany do SDK podhledu</t>
  </si>
  <si>
    <t>394754538</t>
  </si>
  <si>
    <t>300,75+32,938</t>
  </si>
  <si>
    <t>197</t>
  </si>
  <si>
    <t>28329233</t>
  </si>
  <si>
    <t>fólie univerzální pro parotěsnou vrstvu s proměnlivou difúzní tloušťkou a UV stabilizací</t>
  </si>
  <si>
    <t>-1942036354</t>
  </si>
  <si>
    <t>32,938*1,1235 'Přepočtené koeficientem množství</t>
  </si>
  <si>
    <t>198</t>
  </si>
  <si>
    <t>28329282</t>
  </si>
  <si>
    <t>fólie PE vyztužená Al vrstvou pro parotěsnou vrstvu 170g/m2</t>
  </si>
  <si>
    <t>801275917</t>
  </si>
  <si>
    <t>300,75*1,1235 'Přepočtené koeficientem množství</t>
  </si>
  <si>
    <t>199</t>
  </si>
  <si>
    <t>763131761</t>
  </si>
  <si>
    <t>Příplatek k SDK podhledu za plochu do 3 m2 jednotlivě</t>
  </si>
  <si>
    <t>1857631764</t>
  </si>
  <si>
    <t>1,86+2,32+2,19+1,12+1,18+2,70</t>
  </si>
  <si>
    <t>200</t>
  </si>
  <si>
    <t>763131767</t>
  </si>
  <si>
    <t>Příplatek k SDK podhledu za výšku zavěšení přes 1,5 m</t>
  </si>
  <si>
    <t>-1352327585</t>
  </si>
  <si>
    <t>6,41+1,86+2,32+18,00</t>
  </si>
  <si>
    <t>201</t>
  </si>
  <si>
    <t>998763512</t>
  </si>
  <si>
    <t>Přesun hmot procentní pro konstrukce montované z desek ruční v objektech v přes 6 do 12 m</t>
  </si>
  <si>
    <t>-130571047</t>
  </si>
  <si>
    <t>764</t>
  </si>
  <si>
    <t>Konstrukce klempířské</t>
  </si>
  <si>
    <t>202</t>
  </si>
  <si>
    <t>764002841</t>
  </si>
  <si>
    <t>Demontáž oplechování horních ploch zdí a nadezdívek do suti</t>
  </si>
  <si>
    <t>766324061</t>
  </si>
  <si>
    <t>203</t>
  </si>
  <si>
    <t>764002851</t>
  </si>
  <si>
    <t>Demontáž oplechování parapetů do suti</t>
  </si>
  <si>
    <t>-686296992</t>
  </si>
  <si>
    <t>(0,77+1,64+0,73*2+1,62+0,75*3+0,79+1,63*2+1,64*6+1,08+1,86+1,80+1,96)</t>
  </si>
  <si>
    <t>204</t>
  </si>
  <si>
    <t>764002871</t>
  </si>
  <si>
    <t>Demontáž lemování zdí do suti</t>
  </si>
  <si>
    <t>-460879299</t>
  </si>
  <si>
    <t>205</t>
  </si>
  <si>
    <t>764002881</t>
  </si>
  <si>
    <t>Demontáž lemování střešních prostupů do suti</t>
  </si>
  <si>
    <t>1122101343</t>
  </si>
  <si>
    <t>9,50+0,75+2,00+0,90+1,12</t>
  </si>
  <si>
    <t>206</t>
  </si>
  <si>
    <t>764004801</t>
  </si>
  <si>
    <t>Demontáž podokapního žlabu do suti</t>
  </si>
  <si>
    <t>-1315888472</t>
  </si>
  <si>
    <t>207</t>
  </si>
  <si>
    <t>764004861</t>
  </si>
  <si>
    <t>Demontáž svodu do suti</t>
  </si>
  <si>
    <t>1451775924</t>
  </si>
  <si>
    <t>208</t>
  </si>
  <si>
    <t>764212612</t>
  </si>
  <si>
    <t>Oplechování úžlabí z Pz s povrchovou úpravou rš 1000 mm</t>
  </si>
  <si>
    <t>314817386</t>
  </si>
  <si>
    <t>209</t>
  </si>
  <si>
    <t>764212633</t>
  </si>
  <si>
    <t>Oplechování štítu závětrnou lištou z Pz s povrchovou úpravou rš 250 mm</t>
  </si>
  <si>
    <t>-1373479715</t>
  </si>
  <si>
    <t>210</t>
  </si>
  <si>
    <t>764212665</t>
  </si>
  <si>
    <t>Oplechování rovné okapové hrany z Pz s povrchovou úpravou rš 400 mm</t>
  </si>
  <si>
    <t>79812947</t>
  </si>
  <si>
    <t>211</t>
  </si>
  <si>
    <t>764212667</t>
  </si>
  <si>
    <t>Oplechování rovné okapové hrany z Pz s povrchovou úpravou rš 670 mm</t>
  </si>
  <si>
    <t>-925502236</t>
  </si>
  <si>
    <t>3,00+8,00+4,20+5,00</t>
  </si>
  <si>
    <t>212</t>
  </si>
  <si>
    <t>764215611</t>
  </si>
  <si>
    <t>Oplechování horních ploch a atik bez rohů z Pz s povrch úpravou celoplošně lepené rš přes 800 mm</t>
  </si>
  <si>
    <t>909883851</t>
  </si>
  <si>
    <t>213</t>
  </si>
  <si>
    <t>764216645</t>
  </si>
  <si>
    <t>Oplechování rovných parapetů celoplošně lepené z Pz s povrchovou úpravou rš 400 mm</t>
  </si>
  <si>
    <t>1388088058</t>
  </si>
  <si>
    <t>214</t>
  </si>
  <si>
    <t>764311617</t>
  </si>
  <si>
    <t>Lemování rovných zdí střech s krytinou skládanou z Pz s povrchovou úpravou rš 670 mm</t>
  </si>
  <si>
    <t>-1267908787</t>
  </si>
  <si>
    <t>15,50+10,00</t>
  </si>
  <si>
    <t>215</t>
  </si>
  <si>
    <t>764314612</t>
  </si>
  <si>
    <t>Lemování prostupů střech s krytinou skládanou nebo plechovou bez lišty z Pz s povrchovou úpravou</t>
  </si>
  <si>
    <t>-196329949</t>
  </si>
  <si>
    <t>0,75+1,00+2,00+0,90+1,12</t>
  </si>
  <si>
    <t>216</t>
  </si>
  <si>
    <t>764511602</t>
  </si>
  <si>
    <t>Žlab podokapní půlkruhový z Pz s povrchovou úpravou rš 330 mm</t>
  </si>
  <si>
    <t>367368179</t>
  </si>
  <si>
    <t>217</t>
  </si>
  <si>
    <t>764511622</t>
  </si>
  <si>
    <t>Roh nebo kout půlkruhového podokapního žlabu z Pz s povrchovou úpravou rš 330 mm</t>
  </si>
  <si>
    <t>-200086456</t>
  </si>
  <si>
    <t>218</t>
  </si>
  <si>
    <t>764511642</t>
  </si>
  <si>
    <t>Kotlík oválný (trychtýřový) pro podokapní žlaby z Pz s povrchovou úpravou 330/100 mm</t>
  </si>
  <si>
    <t>-1110107799</t>
  </si>
  <si>
    <t>219</t>
  </si>
  <si>
    <t>764518622</t>
  </si>
  <si>
    <t>Svody kruhové včetně objímek, kolen, odskoků z Pz s povrchovou úpravou průměru 100 mm</t>
  </si>
  <si>
    <t>-1504671977</t>
  </si>
  <si>
    <t>220</t>
  </si>
  <si>
    <t>998764212</t>
  </si>
  <si>
    <t>Přesun hmot procentní pro konstrukce klempířské s omezením mechanizace v objektech v přes 6 do 12 m</t>
  </si>
  <si>
    <t>-614035147</t>
  </si>
  <si>
    <t>765</t>
  </si>
  <si>
    <t>Krytina skládaná</t>
  </si>
  <si>
    <t>221</t>
  </si>
  <si>
    <t>765111201</t>
  </si>
  <si>
    <t>Montáž krytiny keramické okapní větrací pás</t>
  </si>
  <si>
    <t>140501758</t>
  </si>
  <si>
    <t>(12,73+41,727+8,85+30,947+4,00)*2</t>
  </si>
  <si>
    <t>222</t>
  </si>
  <si>
    <t>59660022</t>
  </si>
  <si>
    <t>pás plastový okapní ochranný a větrací šířky 100mm</t>
  </si>
  <si>
    <t>-252670560</t>
  </si>
  <si>
    <t>98,254*1,05 'Přepočtené koeficientem množství</t>
  </si>
  <si>
    <t>223</t>
  </si>
  <si>
    <t>59660027</t>
  </si>
  <si>
    <t>pás Al okapní ochranný a větrací šířky 100mm</t>
  </si>
  <si>
    <t>-1785077065</t>
  </si>
  <si>
    <t>224</t>
  </si>
  <si>
    <t>765111821</t>
  </si>
  <si>
    <t>Demontáž krytiny keramické hladké sklonu do 30° na sucho do suti</t>
  </si>
  <si>
    <t>294026109</t>
  </si>
  <si>
    <t>225</t>
  </si>
  <si>
    <t>765113011</t>
  </si>
  <si>
    <t>Krytina keramická drážková velkoformátová (do 12 ks/m2) režná sklonu do 30° na sucho</t>
  </si>
  <si>
    <t>-2047944494</t>
  </si>
  <si>
    <t>226</t>
  </si>
  <si>
    <t>765113211</t>
  </si>
  <si>
    <t>Krytina keramická drážková nárožní hrana z hřebenáčů režných na sucho s větracím pásem kovovým</t>
  </si>
  <si>
    <t>-1754275166</t>
  </si>
  <si>
    <t>8,70*2</t>
  </si>
  <si>
    <t>10,28+4,00</t>
  </si>
  <si>
    <t>227</t>
  </si>
  <si>
    <t>765113321</t>
  </si>
  <si>
    <t>Krytina keramická drážková hřeben z hřebenáčů režných na sucho s větracím pásem hliníkovým</t>
  </si>
  <si>
    <t>106475876</t>
  </si>
  <si>
    <t>29,047+5,54</t>
  </si>
  <si>
    <t>228</t>
  </si>
  <si>
    <t>765113412</t>
  </si>
  <si>
    <t>Krytina keramická úžlabí na plech na sucho s těsnicím pásem</t>
  </si>
  <si>
    <t>-351971226</t>
  </si>
  <si>
    <t>229</t>
  </si>
  <si>
    <t>765113551</t>
  </si>
  <si>
    <t>Krytina keramická drážková štítová hrana z velkoformátových (do 3 ks/m) okrajových tašek režných na sucho</t>
  </si>
  <si>
    <t>480824663</t>
  </si>
  <si>
    <t>2,888*2*2+1,60*2</t>
  </si>
  <si>
    <t>230</t>
  </si>
  <si>
    <t>765113912</t>
  </si>
  <si>
    <t>Příplatek ke krytině keramické drážkové za sklon přes 40° do 50°</t>
  </si>
  <si>
    <t>-635880470</t>
  </si>
  <si>
    <t>231</t>
  </si>
  <si>
    <t>765115011</t>
  </si>
  <si>
    <t>Montáž keramické speciální tašky (větrací, protisněhové,prostupové) drážkové velkoformátové (do 12 ks/m2) na sucho</t>
  </si>
  <si>
    <t>-243809163</t>
  </si>
  <si>
    <t>10*2+3*2+54*2</t>
  </si>
  <si>
    <t>232</t>
  </si>
  <si>
    <t>59660401</t>
  </si>
  <si>
    <t>taška ražená drážková režná velkoformátová (do 12 ks/m2) větrací</t>
  </si>
  <si>
    <t>1203504348</t>
  </si>
  <si>
    <t>233</t>
  </si>
  <si>
    <t>59660252</t>
  </si>
  <si>
    <t>taška prostupová kovová pro keramickou hladkou krytinu</t>
  </si>
  <si>
    <t>615809690</t>
  </si>
  <si>
    <t>234</t>
  </si>
  <si>
    <t>765115202</t>
  </si>
  <si>
    <t>Montáž nástavce pro odvětrání kanalizace pro keramickou krytinu</t>
  </si>
  <si>
    <t>-1249042601</t>
  </si>
  <si>
    <t>235</t>
  </si>
  <si>
    <t>59660255</t>
  </si>
  <si>
    <t>nástavec odvětrání kovový D 125mm</t>
  </si>
  <si>
    <t>-557200539</t>
  </si>
  <si>
    <t>236</t>
  </si>
  <si>
    <t>765115302</t>
  </si>
  <si>
    <t>Montáž střešního výlezu pl jednotlivě přes 0,25 m2 pro keramickou krytinu</t>
  </si>
  <si>
    <t>927809539</t>
  </si>
  <si>
    <t>237</t>
  </si>
  <si>
    <t>55345010</t>
  </si>
  <si>
    <t>výlez na střechu 600x600mm</t>
  </si>
  <si>
    <t>1673886522</t>
  </si>
  <si>
    <t>238</t>
  </si>
  <si>
    <t>765191011</t>
  </si>
  <si>
    <t>Montáž pojistné hydroizolační nebo parotěsné fólie kladené ve sklonu do 30° volně na krokve</t>
  </si>
  <si>
    <t>1968508247</t>
  </si>
  <si>
    <t>560,439</t>
  </si>
  <si>
    <t>239</t>
  </si>
  <si>
    <t>28329268</t>
  </si>
  <si>
    <t>fólie nekontaktní nízkodifuzně propustná PE mikroperforovaná pro doplňkovou hydroizolační vrstvu třípláštových střech (reakce na oheň - třída E) 140g/m2</t>
  </si>
  <si>
    <t>-139090157</t>
  </si>
  <si>
    <t>560,439*1,1 'Přepočtené koeficientem množství</t>
  </si>
  <si>
    <t>240</t>
  </si>
  <si>
    <t>765191091</t>
  </si>
  <si>
    <t>Příplatek k cenám montáž pojistné hydroizolační nebo parotěsné fólie za sklon přes 30°</t>
  </si>
  <si>
    <t>1559372779</t>
  </si>
  <si>
    <t>241</t>
  </si>
  <si>
    <t>998765212</t>
  </si>
  <si>
    <t>Přesun hmot procentní pro krytiny skládané s omezením mechanizace v objektech v přes 6 do 12 m</t>
  </si>
  <si>
    <t>2062060998</t>
  </si>
  <si>
    <t>766</t>
  </si>
  <si>
    <t>Konstrukce truhlářské</t>
  </si>
  <si>
    <t>242</t>
  </si>
  <si>
    <t>766221225</t>
  </si>
  <si>
    <t>Montáž celodřevěného samonosného zadlabaného schodiště přímého bez podstupnic</t>
  </si>
  <si>
    <t>-1157833371</t>
  </si>
  <si>
    <t>243</t>
  </si>
  <si>
    <t>61232102</t>
  </si>
  <si>
    <t>schodiště interiérové přímé celodřevěné šířka 900mm</t>
  </si>
  <si>
    <t>1784439250</t>
  </si>
  <si>
    <t>244</t>
  </si>
  <si>
    <t>766622131</t>
  </si>
  <si>
    <t>Montáž plastových oken plochy přes 1 m2 otevíravých v do 1,5 m s rámem do zdiva</t>
  </si>
  <si>
    <t>678982041</t>
  </si>
  <si>
    <t>1,08*1,34+1,63*1,34*13</t>
  </si>
  <si>
    <t>245</t>
  </si>
  <si>
    <t>61140052</t>
  </si>
  <si>
    <t>okno plastové otevíravé/sklopné trojsklo přes plochu 1m2 do v 1,5m</t>
  </si>
  <si>
    <t>1462525776</t>
  </si>
  <si>
    <t>246</t>
  </si>
  <si>
    <t>766622216</t>
  </si>
  <si>
    <t>Montáž plastových oken plochy do 1 m2 otevíravých s rámem do zdiva</t>
  </si>
  <si>
    <t>-668999231</t>
  </si>
  <si>
    <t>247</t>
  </si>
  <si>
    <t>61140050</t>
  </si>
  <si>
    <t>okno plastové otevíravé/sklopné trojsklo do plochy 1m2</t>
  </si>
  <si>
    <t>-1879604726</t>
  </si>
  <si>
    <t>0,75*1,18*5</t>
  </si>
  <si>
    <t>248</t>
  </si>
  <si>
    <t>766660171</t>
  </si>
  <si>
    <t>Montáž dveřních křídel otvíravých jednokřídlových š do 0,8 m do obložkové zárubně</t>
  </si>
  <si>
    <t>622384795</t>
  </si>
  <si>
    <t>9+11</t>
  </si>
  <si>
    <t>249</t>
  </si>
  <si>
    <t>61162001</t>
  </si>
  <si>
    <t>dveře jednokřídlé dřevotřískové povrch dýhovaný plné 700x1970-2100mm</t>
  </si>
  <si>
    <t>1818841350</t>
  </si>
  <si>
    <t>250</t>
  </si>
  <si>
    <t>61162002</t>
  </si>
  <si>
    <t>dveře jednokřídlé dřevotřískové povrch dýhovaný plné 800x1970-2100mm</t>
  </si>
  <si>
    <t>-1116600484</t>
  </si>
  <si>
    <t>251</t>
  </si>
  <si>
    <t>766660181</t>
  </si>
  <si>
    <t>Montáž dveřních křídel otvíravých jednokřídlových š do 0,8 m požárních do obložkové zárubně</t>
  </si>
  <si>
    <t>514949113</t>
  </si>
  <si>
    <t>252</t>
  </si>
  <si>
    <t>61165339</t>
  </si>
  <si>
    <t>dveře jednokřídlé dřevotřískové protipožární EI (EW) 30 D3 povrch lakovaný plné 800x1970-2100mm</t>
  </si>
  <si>
    <t>1810238351</t>
  </si>
  <si>
    <t>253</t>
  </si>
  <si>
    <t>766660411</t>
  </si>
  <si>
    <t>Montáž vchodových dveří včetně rámu jednokřídlových bez nadsvětlíku do zdiva</t>
  </si>
  <si>
    <t>1538867835</t>
  </si>
  <si>
    <t>254</t>
  </si>
  <si>
    <t>61140504</t>
  </si>
  <si>
    <t>dveře jednokřídlé plastové bílé prosklené max rozměru otvoru 2,42m2 bezpečnostní třídy RC2</t>
  </si>
  <si>
    <t>162528928</t>
  </si>
  <si>
    <t>1,00*2,10*4</t>
  </si>
  <si>
    <t>8,4*1,8 'Přepočtené koeficientem množství</t>
  </si>
  <si>
    <t>255</t>
  </si>
  <si>
    <t>766663915</t>
  </si>
  <si>
    <t>Oprava dveřních křídel z měkkého dřeva - seříznutí křídla</t>
  </si>
  <si>
    <t>-1892036429</t>
  </si>
  <si>
    <t>"do koupelen"</t>
  </si>
  <si>
    <t>256</t>
  </si>
  <si>
    <t>766682111</t>
  </si>
  <si>
    <t>Montáž zárubní obložkových pro dveře jednokřídlové tl stěny do 170 mm</t>
  </si>
  <si>
    <t>-1782763281</t>
  </si>
  <si>
    <t>257</t>
  </si>
  <si>
    <t>61182307</t>
  </si>
  <si>
    <t>zárubeň jednokřídlá obložková s laminátovým povrchem tl stěny 60-150mm rozměru 600-1100/1970, 2100mm</t>
  </si>
  <si>
    <t>1995829109</t>
  </si>
  <si>
    <t>258</t>
  </si>
  <si>
    <t>766682211</t>
  </si>
  <si>
    <t>Montáž zárubní obložkových protipožárních pro dveře jednokřídlové tl stěny do 170 mm</t>
  </si>
  <si>
    <t>2073685996</t>
  </si>
  <si>
    <t>259</t>
  </si>
  <si>
    <t>61182318</t>
  </si>
  <si>
    <t>zárubeň jednokřídlá obložková s laminátovým povrchem a protipožární úpravou tl stěny 60-150mm rozměru 600-1100/1970, 2100mm</t>
  </si>
  <si>
    <t>536901574</t>
  </si>
  <si>
    <t>260</t>
  </si>
  <si>
    <t>766694126</t>
  </si>
  <si>
    <t>Montáž parapetních desek dřevěných nebo plastových š přes 30 cm</t>
  </si>
  <si>
    <t>2022650709</t>
  </si>
  <si>
    <t>0,75*5+1,08+1,63*13</t>
  </si>
  <si>
    <t>261</t>
  </si>
  <si>
    <t>60794109</t>
  </si>
  <si>
    <t>parapet dřevotřískový vnitřní povrch laminátový š 600mm</t>
  </si>
  <si>
    <t>-1936267257</t>
  </si>
  <si>
    <t>26,02*1,03 'Přepočtené koeficientem množství</t>
  </si>
  <si>
    <t>262</t>
  </si>
  <si>
    <t>60794121</t>
  </si>
  <si>
    <t>koncovka PVC k parapetním dřevotřískovým deskám 600mm</t>
  </si>
  <si>
    <t>-839610126</t>
  </si>
  <si>
    <t>19*2</t>
  </si>
  <si>
    <t>263</t>
  </si>
  <si>
    <t>766811111X</t>
  </si>
  <si>
    <t>Montáž a dodávka kuchyňských linek</t>
  </si>
  <si>
    <t>834799500</t>
  </si>
  <si>
    <t>264</t>
  </si>
  <si>
    <t>766812840</t>
  </si>
  <si>
    <t>Demontáž kuchyňských linek dřevěných nebo kovových dl přes 1,8 do 2,1 m</t>
  </si>
  <si>
    <t>-1375718762</t>
  </si>
  <si>
    <t>265</t>
  </si>
  <si>
    <t>998766212</t>
  </si>
  <si>
    <t>Přesun hmot procentní pro kce truhlářské s omezením mechanizace v objektech v přes 6 do 12 m</t>
  </si>
  <si>
    <t>1487415185</t>
  </si>
  <si>
    <t>767</t>
  </si>
  <si>
    <t>Konstrukce zámečnické</t>
  </si>
  <si>
    <t>266</t>
  </si>
  <si>
    <t>767640111</t>
  </si>
  <si>
    <t>Montáž dveří ocelových nebo hliníkových vchodových jednokřídlových bez nadsvětlíku</t>
  </si>
  <si>
    <t>-1677703146</t>
  </si>
  <si>
    <t>267</t>
  </si>
  <si>
    <t>55341342</t>
  </si>
  <si>
    <t>dveře jednokřídlé Al prosklené max rozměru otvoru 2,42m2 protipožární EI30 C DP1</t>
  </si>
  <si>
    <t>-1343395598</t>
  </si>
  <si>
    <t>1,00*2,10</t>
  </si>
  <si>
    <t>268</t>
  </si>
  <si>
    <t>767821112</t>
  </si>
  <si>
    <t>Montáž poštovní schránky zavěšené</t>
  </si>
  <si>
    <t>-1514727781</t>
  </si>
  <si>
    <t>269</t>
  </si>
  <si>
    <t>55348114</t>
  </si>
  <si>
    <t>schránka listová plotová Pz 370x330x100mm</t>
  </si>
  <si>
    <t>2069296113</t>
  </si>
  <si>
    <t>270</t>
  </si>
  <si>
    <t>767893816</t>
  </si>
  <si>
    <t>Demontáž stříšek nad vstupy s výplní z plechu</t>
  </si>
  <si>
    <t>108229051</t>
  </si>
  <si>
    <t>271</t>
  </si>
  <si>
    <t>998767312</t>
  </si>
  <si>
    <t>Přesun hmot procentní pro zámečnické konstrukce ruční v objektech v přes 6 do 12 m</t>
  </si>
  <si>
    <t>321977626</t>
  </si>
  <si>
    <t>771</t>
  </si>
  <si>
    <t>Podlahy z dlaždic</t>
  </si>
  <si>
    <t>272</t>
  </si>
  <si>
    <t>771111011</t>
  </si>
  <si>
    <t>Vysátí podkladu před pokládkou dlažby</t>
  </si>
  <si>
    <t>859332072</t>
  </si>
  <si>
    <t>6,41+1,86+2,32+4,65+9,91+2,19+4,57+7,37+1,12+5,04+10,57+1,18+5,06+6,87</t>
  </si>
  <si>
    <t>273</t>
  </si>
  <si>
    <t>771121011</t>
  </si>
  <si>
    <t>Nátěr penetrační na podlahu</t>
  </si>
  <si>
    <t>1381871938</t>
  </si>
  <si>
    <t>274</t>
  </si>
  <si>
    <t>771151012</t>
  </si>
  <si>
    <t>Samonivelační stěrka podlah pevnosti 20 MPa tl přes 3 do 5 mm</t>
  </si>
  <si>
    <t>-726874477</t>
  </si>
  <si>
    <t>275</t>
  </si>
  <si>
    <t>771474213</t>
  </si>
  <si>
    <t>Montáž soklů z dlaždic keramických rovných lepených cementovým flexibilním rychletuhnoucím lepidlem v přes 90 do 120 mm</t>
  </si>
  <si>
    <t>-271014810</t>
  </si>
  <si>
    <t>2*(3,34+1,99+2,07+1,12+4,24+2,56+2,457+3,72+2,68+3,72+2,13+3,18)</t>
  </si>
  <si>
    <t>276</t>
  </si>
  <si>
    <t>771574414</t>
  </si>
  <si>
    <t>Montáž podlah keramických hladkých lepených cementovým flexibilním lepidlem přes 4 do 6 ks/m2</t>
  </si>
  <si>
    <t>1704146272</t>
  </si>
  <si>
    <t>277</t>
  </si>
  <si>
    <t>59761131</t>
  </si>
  <si>
    <t>dlažba keramická slinutá mrazuvzdorná povrch hladký/leštěný tl do 10mm přes 4 do 6ks/m2</t>
  </si>
  <si>
    <t>2126253312</t>
  </si>
  <si>
    <t>69,12*1,15</t>
  </si>
  <si>
    <t>66,414*0,10*1,15</t>
  </si>
  <si>
    <t>278</t>
  </si>
  <si>
    <t>771577211</t>
  </si>
  <si>
    <t>Příplatek k montáži podlah keramických lepených cementovým flexibilním lepidlem za plochu do 5 m2</t>
  </si>
  <si>
    <t>-841811267</t>
  </si>
  <si>
    <t>1,86+2,32+4,65+2,19+4,57+1,12+1,18</t>
  </si>
  <si>
    <t>279</t>
  </si>
  <si>
    <t>998771212</t>
  </si>
  <si>
    <t>Přesun hmot procentní pro podlahy z dlaždic s omezením mechanizace v objektech v přes 6 do 12 m</t>
  </si>
  <si>
    <t>1883987544</t>
  </si>
  <si>
    <t>775</t>
  </si>
  <si>
    <t>Podlahy skládané</t>
  </si>
  <si>
    <t>280</t>
  </si>
  <si>
    <t>775411810</t>
  </si>
  <si>
    <t>Demontáž soklíků nebo lišt dřevěných přibíjených do suti</t>
  </si>
  <si>
    <t>-1344294743</t>
  </si>
  <si>
    <t>2*(4,95+3,94+4,95+3,725+4,19+3,25+4,35+4,16+3,38+4,94+5,04+3,38+5,04+4,07+5,02+3,95+5,02+3,95)</t>
  </si>
  <si>
    <t>281</t>
  </si>
  <si>
    <t>775511800</t>
  </si>
  <si>
    <t>Demontáž podlah vlysových lepených s lištami lepenými do suti</t>
  </si>
  <si>
    <t>-1606887454</t>
  </si>
  <si>
    <t>16,08+18,43+13,28+17,90+16,62+17,04+20,55+19,83*2</t>
  </si>
  <si>
    <t>776</t>
  </si>
  <si>
    <t>Podlahy povlakové</t>
  </si>
  <si>
    <t>282</t>
  </si>
  <si>
    <t>776111311</t>
  </si>
  <si>
    <t>Vysátí podkladu povlakových podlah</t>
  </si>
  <si>
    <t>139239252</t>
  </si>
  <si>
    <t>18,00+15,96+18,43+12,58+18,35+16,62+20,03+17,65+21,03+11,62+14,93+15,84+19,83*2</t>
  </si>
  <si>
    <t>283</t>
  </si>
  <si>
    <t>776201811</t>
  </si>
  <si>
    <t>Demontáž lepených povlakových podlah bez podložky ručně</t>
  </si>
  <si>
    <t>971749704</t>
  </si>
  <si>
    <t>18,00+14,03+11,58+15,84</t>
  </si>
  <si>
    <t>284</t>
  </si>
  <si>
    <t>776231111</t>
  </si>
  <si>
    <t>Lepení lamel a čtverců z vinylu standardním lepidlem</t>
  </si>
  <si>
    <t>811983142</t>
  </si>
  <si>
    <t>285</t>
  </si>
  <si>
    <t>28411050</t>
  </si>
  <si>
    <t>dílec vinylový heterogenní úprava PUR třída zátěže 23/32/41, hořlavost Bfl S1, nášlapná vrstva 0,40mm tl 2,0mm</t>
  </si>
  <si>
    <t>-245130390</t>
  </si>
  <si>
    <t>240,7*1,1 'Přepočtené koeficientem množství</t>
  </si>
  <si>
    <t>286</t>
  </si>
  <si>
    <t>776410811</t>
  </si>
  <si>
    <t>Odstranění soklíků a lišt pryžových nebo plastových</t>
  </si>
  <si>
    <t>211727942</t>
  </si>
  <si>
    <t>2*(5,81+3,20+3,80+4,05+2,73+4,07+3,92+4,05)</t>
  </si>
  <si>
    <t>287</t>
  </si>
  <si>
    <t>776411111</t>
  </si>
  <si>
    <t>Montáž obvodových soklíků výšky do 80 mm</t>
  </si>
  <si>
    <t>-1498045405</t>
  </si>
  <si>
    <t>2*(5,81+3,20+4,56+3,50+4,95+3,725+3,87+3,25+4,46+4,16+3,38+4,94+4,28+4,53+5,04+3,38+5,04+4,08+2,74+4,24+3,80+4,06+3,92+4,06+5,02+3,96+5,02+3,95)</t>
  </si>
  <si>
    <t>288</t>
  </si>
  <si>
    <t>28411009</t>
  </si>
  <si>
    <t>lišta soklová PVC 18x80mm</t>
  </si>
  <si>
    <t>-718258656</t>
  </si>
  <si>
    <t>233,85*1,02 'Přepočtené koeficientem množství</t>
  </si>
  <si>
    <t>289</t>
  </si>
  <si>
    <t>998776212</t>
  </si>
  <si>
    <t>Přesun hmot procentní pro podlahy povlakové s omezením mechanizace v objektech v přes 6 do 12 m</t>
  </si>
  <si>
    <t>-810924636</t>
  </si>
  <si>
    <t>781</t>
  </si>
  <si>
    <t>Dokončovací práce - obklady</t>
  </si>
  <si>
    <t>290</t>
  </si>
  <si>
    <t>781121011</t>
  </si>
  <si>
    <t>Nátěr penetrační na stěnu</t>
  </si>
  <si>
    <t>1571716614</t>
  </si>
  <si>
    <t>2*(1,73+1,12+2,00+2,28+1,98+2,38+1,99+1,10+1,243+0,90*2+1,31+2,00*2+2,72*2)*2,00</t>
  </si>
  <si>
    <t>3,00*1,00*4</t>
  </si>
  <si>
    <t>"- odpočet obkladů"</t>
  </si>
  <si>
    <t>-(0,70*2,00*8)</t>
  </si>
  <si>
    <t>291</t>
  </si>
  <si>
    <t>781472215</t>
  </si>
  <si>
    <t>Montáž obkladů keramických hladkých lepených cementovým flexibilním lepidlem přes 6 do 9 ks/m2</t>
  </si>
  <si>
    <t>1810670819</t>
  </si>
  <si>
    <t>292</t>
  </si>
  <si>
    <t>59761708</t>
  </si>
  <si>
    <t>obklad keramický nemrazuvzdorný povrch hladký/lesklý tl do 10mm přes 6 do 9ks/m2</t>
  </si>
  <si>
    <t>836784220</t>
  </si>
  <si>
    <t>114,292*1,15 'Přepočtené koeficientem množství</t>
  </si>
  <si>
    <t>293</t>
  </si>
  <si>
    <t>781472291</t>
  </si>
  <si>
    <t>Příplatek k montáži obkladů keramických lepených cementovým flexibilním lepidlem za plochu do 10 m2</t>
  </si>
  <si>
    <t>961132021</t>
  </si>
  <si>
    <t>294</t>
  </si>
  <si>
    <t>781492211</t>
  </si>
  <si>
    <t>Montáž profilů rohových lepených flexibilním cementovým lepidlem</t>
  </si>
  <si>
    <t>1963082646</t>
  </si>
  <si>
    <t>2,00*28</t>
  </si>
  <si>
    <t>295</t>
  </si>
  <si>
    <t>781492251</t>
  </si>
  <si>
    <t>Montáž profilů ukončovacích lepených flexibilním cementovým lepidlem</t>
  </si>
  <si>
    <t>1206321513</t>
  </si>
  <si>
    <t>2*(1,73+1,12+2,00+2,28+1,98+2,38+1,99+1,10+1,243+0,90*2+1,31+2,00*2+2,72*2)</t>
  </si>
  <si>
    <t>2*(3,00+1,00)*4</t>
  </si>
  <si>
    <t>296</t>
  </si>
  <si>
    <t>28342001</t>
  </si>
  <si>
    <t>lišta ukončovací z PVC 8mm</t>
  </si>
  <si>
    <t>-375927229</t>
  </si>
  <si>
    <t>144,746*1,05 'Přepočtené koeficientem množství</t>
  </si>
  <si>
    <t>297</t>
  </si>
  <si>
    <t>998781212</t>
  </si>
  <si>
    <t>Přesun hmot procentní pro obklady keramické s omezením mechanizace v objektech v přes 6 do 12 m</t>
  </si>
  <si>
    <t>37261754</t>
  </si>
  <si>
    <t>784</t>
  </si>
  <si>
    <t>Dokončovací práce - malby a tapety</t>
  </si>
  <si>
    <t>298</t>
  </si>
  <si>
    <t>784181111</t>
  </si>
  <si>
    <t>Základní silikátová jednonásobná bezbarvá penetrace podkladu v místnostech v do 3,80 m</t>
  </si>
  <si>
    <t>-1038848787</t>
  </si>
  <si>
    <t>"strop"</t>
  </si>
  <si>
    <t>"stěny"</t>
  </si>
  <si>
    <t>191,482+36,286+314,832+311,092</t>
  </si>
  <si>
    <t>-114,292</t>
  </si>
  <si>
    <t>299</t>
  </si>
  <si>
    <t>784321031</t>
  </si>
  <si>
    <t>Dvojnásobné silikátové bílé malby v místnosti v do 3,80 m</t>
  </si>
  <si>
    <t>-543886828</t>
  </si>
  <si>
    <t>VRN</t>
  </si>
  <si>
    <t>Vedlejší rozpočtové náklady</t>
  </si>
  <si>
    <t>VRN3</t>
  </si>
  <si>
    <t>Zařízení staveniště</t>
  </si>
  <si>
    <t>300</t>
  </si>
  <si>
    <t>030001000</t>
  </si>
  <si>
    <t>…</t>
  </si>
  <si>
    <t>1024</t>
  </si>
  <si>
    <t>-2105340260</t>
  </si>
  <si>
    <t>VRN7</t>
  </si>
  <si>
    <t>Provozní vlivy</t>
  </si>
  <si>
    <t>301</t>
  </si>
  <si>
    <t>070001000</t>
  </si>
  <si>
    <t>-1832392564</t>
  </si>
  <si>
    <t>Objekt:</t>
  </si>
  <si>
    <t>0325-01.1 - Zdravotechnika</t>
  </si>
  <si>
    <t>Nový dvůr</t>
  </si>
  <si>
    <t xml:space="preserve">    4 - Vodorovné konstrukce</t>
  </si>
  <si>
    <t xml:space="preserve">    732 - Ústřední vytápění - strojovny</t>
  </si>
  <si>
    <t>131251102</t>
  </si>
  <si>
    <t>Hloubení jam nezapažených v hornině třídy těžitelnosti I skupiny 3 objem do 50 m3 strojně</t>
  </si>
  <si>
    <t>-1280111247</t>
  </si>
  <si>
    <t>"vsak"</t>
  </si>
  <si>
    <t>4,00*3,00*2,00</t>
  </si>
  <si>
    <t>132251101</t>
  </si>
  <si>
    <t>Hloubení rýh nezapažených š do 800 mm v hornině třídy těžitelnosti I skupiny 3 objem do 20 m3 strojně</t>
  </si>
  <si>
    <t>1621228800</t>
  </si>
  <si>
    <t>"splašková"</t>
  </si>
  <si>
    <t>(11,00+2,00+7,00+6,00)*0,50*0,80</t>
  </si>
  <si>
    <t>"dešťová"</t>
  </si>
  <si>
    <t>(1,50*4+17,00)*0,50*0,60</t>
  </si>
  <si>
    <t>162451106</t>
  </si>
  <si>
    <t>Vodorovné přemístění přes 1 500 do 2000 m výkopku/sypaniny z horniny třídy těžitelnosti I skupiny 1 až 3</t>
  </si>
  <si>
    <t>-2014936710</t>
  </si>
  <si>
    <t>4,00*3,00*1,50</t>
  </si>
  <si>
    <t>(11,00+2,00+7,00+6,00)*0,50*0,30</t>
  </si>
  <si>
    <t>(1,50*4+17,00)*0,50*0,30</t>
  </si>
  <si>
    <t>166151101</t>
  </si>
  <si>
    <t>Přehození neulehlého výkopku z horniny třídy těžitelnosti I skupiny 1 až 3 strojně</t>
  </si>
  <si>
    <t>279286619</t>
  </si>
  <si>
    <t>4,00*3,00*0,50</t>
  </si>
  <si>
    <t>(11,00+2,00+7,00+6,00)*0,50*0,50</t>
  </si>
  <si>
    <t>-825395995</t>
  </si>
  <si>
    <t>-1858547955</t>
  </si>
  <si>
    <t>4,00*3,00</t>
  </si>
  <si>
    <t>(11,00+2,00+7,00+6,00)*0,50</t>
  </si>
  <si>
    <t>(1,50*4+17,00)*0,50</t>
  </si>
  <si>
    <t>-709096807</t>
  </si>
  <si>
    <t>174151101</t>
  </si>
  <si>
    <t>Zásyp jam, šachet rýh nebo kolem objektů sypaninou se zhutněním</t>
  </si>
  <si>
    <t>1461630257</t>
  </si>
  <si>
    <t>1723587725</t>
  </si>
  <si>
    <t>4,00*3,00*1,20</t>
  </si>
  <si>
    <t>1787694432</t>
  </si>
  <si>
    <t>4,00*3,00*0,30</t>
  </si>
  <si>
    <t>211971122</t>
  </si>
  <si>
    <t>Zřízení opláštění žeber nebo trativodů geotextilií v rýze nebo zářezu přes 1:2 š přes 2,5 m</t>
  </si>
  <si>
    <t>-1115529412</t>
  </si>
  <si>
    <t>69311068</t>
  </si>
  <si>
    <t>geotextilie netkaná separační, ochranná, filtrační, drenážní PP 300g/m2</t>
  </si>
  <si>
    <t>1352383308</t>
  </si>
  <si>
    <t>55*1,1845 'Přepočtené koeficientem množství</t>
  </si>
  <si>
    <t>Vodorovné konstrukce</t>
  </si>
  <si>
    <t>451572111</t>
  </si>
  <si>
    <t>Lože pod potrubí otevřený výkop z kameniva drobného těženého</t>
  </si>
  <si>
    <t>-1525965202</t>
  </si>
  <si>
    <t>26,00*0,50*(0,10+0,20)</t>
  </si>
  <si>
    <t>23,00*0,50*(0,10+0,20)</t>
  </si>
  <si>
    <t>"- odpočet potrubí"</t>
  </si>
  <si>
    <t>-Pi*(0,0625)^2*(26,00+23,00)</t>
  </si>
  <si>
    <t>998276101</t>
  </si>
  <si>
    <t>Přesun hmot pro trubní vedení z trub z plastických hmot otevřený výkop</t>
  </si>
  <si>
    <t>1063104868</t>
  </si>
  <si>
    <t>721171907</t>
  </si>
  <si>
    <t>Potrubí z PP vsazení odbočky do hrdla DN 160</t>
  </si>
  <si>
    <t>1776623592</t>
  </si>
  <si>
    <t>1+4</t>
  </si>
  <si>
    <t>721173315</t>
  </si>
  <si>
    <t>Potrubí kanalizační z PVC SN 4 dešťové DN 110</t>
  </si>
  <si>
    <t>2105136013</t>
  </si>
  <si>
    <t>1,50*4</t>
  </si>
  <si>
    <t>721173316</t>
  </si>
  <si>
    <t>Potrubí kanalizační z PVC SN 4 dešťové DN 125</t>
  </si>
  <si>
    <t>821583235</t>
  </si>
  <si>
    <t>721173402</t>
  </si>
  <si>
    <t>Potrubí kanalizační z PVC SN 4 svodné DN 125</t>
  </si>
  <si>
    <t>740196382</t>
  </si>
  <si>
    <t>721174004</t>
  </si>
  <si>
    <t>Potrubí kanalizační z PP svodné DN 75</t>
  </si>
  <si>
    <t>2080217604</t>
  </si>
  <si>
    <t>721174005</t>
  </si>
  <si>
    <t>Potrubí kanalizační z PP svodné DN 110</t>
  </si>
  <si>
    <t>1155100591</t>
  </si>
  <si>
    <t>721174006</t>
  </si>
  <si>
    <t>Potrubí kanalizační z PP svodné DN 125</t>
  </si>
  <si>
    <t>1118405266</t>
  </si>
  <si>
    <t>721174041</t>
  </si>
  <si>
    <t>Potrubí kanalizační z PP připojovací DN 32</t>
  </si>
  <si>
    <t>-2102365268</t>
  </si>
  <si>
    <t>721174042</t>
  </si>
  <si>
    <t>Potrubí kanalizační z PP připojovací DN 40</t>
  </si>
  <si>
    <t>906125732</t>
  </si>
  <si>
    <t>721174043</t>
  </si>
  <si>
    <t>Potrubí kanalizační z PP připojovací DN 50</t>
  </si>
  <si>
    <t>-978598298</t>
  </si>
  <si>
    <t>721194103</t>
  </si>
  <si>
    <t>Vyvedení a upevnění odpadních výpustek DN 32</t>
  </si>
  <si>
    <t>1592085606</t>
  </si>
  <si>
    <t>721194104</t>
  </si>
  <si>
    <t>Vyvedení a upevnění odpadních výpustek DN 40</t>
  </si>
  <si>
    <t>-1580170753</t>
  </si>
  <si>
    <t>721194105</t>
  </si>
  <si>
    <t>Vyvedení a upevnění odpadních výpustek DN 50</t>
  </si>
  <si>
    <t>664843616</t>
  </si>
  <si>
    <t>721194109</t>
  </si>
  <si>
    <t>Vyvedení a upevnění odpadních výpustek DN 110</t>
  </si>
  <si>
    <t>-854009027</t>
  </si>
  <si>
    <t>721211912</t>
  </si>
  <si>
    <t>Montáž vpustí podlahových DN 50/75 ostatní typ</t>
  </si>
  <si>
    <t>-516560818</t>
  </si>
  <si>
    <t>6001001310</t>
  </si>
  <si>
    <t>Vpust podlahová HL5100Pr DN50/75 ležatý odtok</t>
  </si>
  <si>
    <t>1324721409</t>
  </si>
  <si>
    <t>721226521</t>
  </si>
  <si>
    <t>Zápachová uzávěrka nástěnná pro pračku a myčku DN 40</t>
  </si>
  <si>
    <t>1339218882</t>
  </si>
  <si>
    <t>721229111</t>
  </si>
  <si>
    <t>Montáž zápachové uzávěrky pro pračku a myčku do DN 50 ostatní typ</t>
  </si>
  <si>
    <t>1133537136</t>
  </si>
  <si>
    <t>HLE.HL138H</t>
  </si>
  <si>
    <t>Podomítková zápachová uzávěrka pro odvod kondenzátu s hygienickým adaptérem, pro klimatizační jednotky DN32 - 100x100mm, kryt bílý 100x100mm</t>
  </si>
  <si>
    <t>383163115</t>
  </si>
  <si>
    <t>721242105</t>
  </si>
  <si>
    <t>Lapač střešních splavenin z PP se zápachovou klapkou a lapacím košem DN 110</t>
  </si>
  <si>
    <t>-474848250</t>
  </si>
  <si>
    <t>721290111</t>
  </si>
  <si>
    <t>Zkouška těsnosti potrubí kanalizace vodou DN do 125</t>
  </si>
  <si>
    <t>-1877162012</t>
  </si>
  <si>
    <t>998721312</t>
  </si>
  <si>
    <t>Přesun hmot procentní pro vnitřní kanalizaci ruční v objektech v přes 6 do 12 m</t>
  </si>
  <si>
    <t>32411969</t>
  </si>
  <si>
    <t>722171933</t>
  </si>
  <si>
    <t>Potrubí plastové výměna trub nebo tvarovek D přes 20 do 25 mm</t>
  </si>
  <si>
    <t>887317409</t>
  </si>
  <si>
    <t>722174022</t>
  </si>
  <si>
    <t>Potrubí vodovodní plastové PPR svar polyfúze PN 20 D 20x3,4 mm</t>
  </si>
  <si>
    <t>-1642954907</t>
  </si>
  <si>
    <t>722174023</t>
  </si>
  <si>
    <t>Potrubí vodovodní plastové PPR svar polyfúze PN 20 D 25x4,2 mm</t>
  </si>
  <si>
    <t>492880293</t>
  </si>
  <si>
    <t>722174024</t>
  </si>
  <si>
    <t>Potrubí vodovodní plastové PPR svar polyfúze PN 20 D 32x5,4 mm</t>
  </si>
  <si>
    <t>-799591740</t>
  </si>
  <si>
    <t>722181231</t>
  </si>
  <si>
    <t>Ochrana vodovodního potrubí přilepenými termoizolačními trubicemi z PE tl přes 9 do 13 mm DN do 22 mm</t>
  </si>
  <si>
    <t>-290323580</t>
  </si>
  <si>
    <t>722181232</t>
  </si>
  <si>
    <t>Ochrana vodovodního potrubí přilepenými termoizolačními trubicemi z PE tl přes 9 do 13 mm DN přes 22 do 45 mm</t>
  </si>
  <si>
    <t>-2068296485</t>
  </si>
  <si>
    <t>130,00+10,00</t>
  </si>
  <si>
    <t>722190901</t>
  </si>
  <si>
    <t>Uzavření nebo otevření vodovodního potrubí při opravách</t>
  </si>
  <si>
    <t>-56453629</t>
  </si>
  <si>
    <t>722220111</t>
  </si>
  <si>
    <t>Nástěnka pro výtokový ventil G 1/2" s jedním závitem</t>
  </si>
  <si>
    <t>-1561299819</t>
  </si>
  <si>
    <t>722220112</t>
  </si>
  <si>
    <t>Nástěnka pro výtokový ventil G 3/4" s jedním závitem</t>
  </si>
  <si>
    <t>428948220</t>
  </si>
  <si>
    <t>722220122</t>
  </si>
  <si>
    <t>Nástěnka pro baterii G 3/4" s jedním závitem</t>
  </si>
  <si>
    <t>pár</t>
  </si>
  <si>
    <t>1874418800</t>
  </si>
  <si>
    <t>722221134</t>
  </si>
  <si>
    <t>Ventil výtokový G 1/2" s jedním závitem</t>
  </si>
  <si>
    <t>-833033415</t>
  </si>
  <si>
    <t>722224152</t>
  </si>
  <si>
    <t>Kulový kohout zahradní s vnějším závitem a páčkou PN 15, T 120°C G 1/2" - 3/4"</t>
  </si>
  <si>
    <t>-583989966</t>
  </si>
  <si>
    <t>722231073</t>
  </si>
  <si>
    <t>Ventil zpětný mosazný G 3/4" PN 10 do 110°C se dvěma závity</t>
  </si>
  <si>
    <t>2060875449</t>
  </si>
  <si>
    <t>722231074</t>
  </si>
  <si>
    <t>Ventil zpětný mosazný G 1" PN 10 do 110°C se dvěma závity</t>
  </si>
  <si>
    <t>-1202221340</t>
  </si>
  <si>
    <t>722231222</t>
  </si>
  <si>
    <t>Ventil pojistný mosazný G 3/4" PN 6 do 100°C k bojleru s vnitřním x vnějším závitem</t>
  </si>
  <si>
    <t>1554281399</t>
  </si>
  <si>
    <t>722232043</t>
  </si>
  <si>
    <t>Kohout kulový přímý G 1/2" PN 42 do 185°C vnitřní závit</t>
  </si>
  <si>
    <t>-1190432720</t>
  </si>
  <si>
    <t>722232044</t>
  </si>
  <si>
    <t>Kohout kulový přímý G 3/4" PN 42 do 185°C vnitřní závit</t>
  </si>
  <si>
    <t>-782198715</t>
  </si>
  <si>
    <t>722232045</t>
  </si>
  <si>
    <t>Kohout kulový přímý G 1" PN 42 do 185°C vnitřní závit</t>
  </si>
  <si>
    <t>1586898229</t>
  </si>
  <si>
    <t>722262213</t>
  </si>
  <si>
    <t>Vodoměr závitový jednovtokový suchoběžný do 40°C G 3/4"x 130 mm Qn 1,5 m3/h horizontální</t>
  </si>
  <si>
    <t>1336926441</t>
  </si>
  <si>
    <t>722262301</t>
  </si>
  <si>
    <t>Vodoměr závitový vícevtokový mokroběžný do 40°C G 1"x 105 mm Qn 2,5 m3/h vertikální</t>
  </si>
  <si>
    <t>-312037421</t>
  </si>
  <si>
    <t>722263207</t>
  </si>
  <si>
    <t>Vodoměr závitový jednovtokový suchoběžný do 100°C G 3/4"x 130 mm Qn 1,5 m3/h horizontální</t>
  </si>
  <si>
    <t>2140117140</t>
  </si>
  <si>
    <t>722290234</t>
  </si>
  <si>
    <t>Proplach a dezinfekce vodovodního potrubí DN do 80</t>
  </si>
  <si>
    <t>-1442930011</t>
  </si>
  <si>
    <t>722290246</t>
  </si>
  <si>
    <t>Zkouška těsnosti vodovodního potrubí plastového DN do 40</t>
  </si>
  <si>
    <t>-23551291</t>
  </si>
  <si>
    <t>998722312</t>
  </si>
  <si>
    <t>Přesun hmot procentní pro vnitřní vodovod ruční v objektech v přes 6 do 12 m</t>
  </si>
  <si>
    <t>-325258997</t>
  </si>
  <si>
    <t>725112001</t>
  </si>
  <si>
    <t>Klozet keramický standardní samostatně stojící s hlubokým splachováním odpad vodorovný</t>
  </si>
  <si>
    <t>-1666132094</t>
  </si>
  <si>
    <t>725211617</t>
  </si>
  <si>
    <t>Umyvadlo keramické bílé šířky 600 mm s krytem na sifon připevněné na stěnu šrouby</t>
  </si>
  <si>
    <t>-48880775</t>
  </si>
  <si>
    <t>725211703</t>
  </si>
  <si>
    <t>Umývátko keramické bílé stěnové šířky 450 mm připevněné na stěnu šrouby</t>
  </si>
  <si>
    <t>-436303752</t>
  </si>
  <si>
    <t>725222116</t>
  </si>
  <si>
    <t>Vana bez armatur výtokových akrylátová se zápachovou uzávěrkou 1700x700 mm</t>
  </si>
  <si>
    <t>-1627696755</t>
  </si>
  <si>
    <t>725311121</t>
  </si>
  <si>
    <t>Dřez jednoduchý nerezový se zápachovou uzávěrkou s odkapávací plochou 560x480 mm a miskou</t>
  </si>
  <si>
    <t>563927791</t>
  </si>
  <si>
    <t>725813112</t>
  </si>
  <si>
    <t>Ventil rohový pračkový G 3/4"</t>
  </si>
  <si>
    <t>-650512638</t>
  </si>
  <si>
    <t>725821329</t>
  </si>
  <si>
    <t>Baterie dřezová stojánková páková s vytahovací sprškou</t>
  </si>
  <si>
    <t>-1927051612</t>
  </si>
  <si>
    <t>725822613</t>
  </si>
  <si>
    <t>Baterie umyvadlová stojánková páková s výpustí</t>
  </si>
  <si>
    <t>-1629528075</t>
  </si>
  <si>
    <t>725831313</t>
  </si>
  <si>
    <t>Baterie vanová nástěnná páková s příslušenstvím a pohyblivým držákem</t>
  </si>
  <si>
    <t>-693466025</t>
  </si>
  <si>
    <t>725861102</t>
  </si>
  <si>
    <t>Zápachová uzávěrka pro umyvadla DN 40</t>
  </si>
  <si>
    <t>380582217</t>
  </si>
  <si>
    <t>725862103</t>
  </si>
  <si>
    <t>Zápachová uzávěrka pro dřezy DN 40/50</t>
  </si>
  <si>
    <t>-845297769</t>
  </si>
  <si>
    <t>725864311</t>
  </si>
  <si>
    <t>Zápachová uzávěrka van DN 40/50 s kulovým kloubem na odtoku</t>
  </si>
  <si>
    <t>-2037375909</t>
  </si>
  <si>
    <t>998725312</t>
  </si>
  <si>
    <t>Přesun hmot procentní pro zařizovací předměty ruční v objektech v přes 6 do 12 m</t>
  </si>
  <si>
    <t>-268426061</t>
  </si>
  <si>
    <t>732</t>
  </si>
  <si>
    <t>Ústřední vytápění - strojovny</t>
  </si>
  <si>
    <t>732421201</t>
  </si>
  <si>
    <t>Čerpadlo teplovodní mokroběžné závitové cirkulační DN 15 výtlak do 0,9 m průtok 0,35 m3/h pro TUV</t>
  </si>
  <si>
    <t>-1378351817</t>
  </si>
  <si>
    <t>998732312</t>
  </si>
  <si>
    <t>Přesun hmot procentní pro strojovny ruční v objektech v přes 6 do 12 m</t>
  </si>
  <si>
    <t>-1815772724</t>
  </si>
  <si>
    <t>1173981350</t>
  </si>
  <si>
    <t>544200258</t>
  </si>
  <si>
    <t>0325-01.2 - Vytápění</t>
  </si>
  <si>
    <t>13 - Zemní práce</t>
  </si>
  <si>
    <t>87 - Potrubí z trub plastických, skleněných a čedičových</t>
  </si>
  <si>
    <t>713 - Izolace tepelné</t>
  </si>
  <si>
    <t>732 - Strojovny</t>
  </si>
  <si>
    <t>733 - Rozvod potrubí</t>
  </si>
  <si>
    <t>734 - Armatury</t>
  </si>
  <si>
    <t>735 - Otopná tělesa</t>
  </si>
  <si>
    <t>740 - Podlahové vytápění</t>
  </si>
  <si>
    <t>900 - Ostatní</t>
  </si>
  <si>
    <t>132201212R00</t>
  </si>
  <si>
    <t>Hloubení rýh š.do 200 cm hor.3 do 1000m3,STROJNĚ</t>
  </si>
  <si>
    <t>132201219R00</t>
  </si>
  <si>
    <t>Příplatek za lepivost - hloubení rýh 200cm v hor.3</t>
  </si>
  <si>
    <t>132301212R00</t>
  </si>
  <si>
    <t>Hloubení rýh š.do 200 cm hor.4 do 1000 m3, STROJNĚ</t>
  </si>
  <si>
    <t>132301219R00</t>
  </si>
  <si>
    <t>Příplatek za lepivost - hloubení rýh 200cm v hor.4</t>
  </si>
  <si>
    <t>139600012RA0</t>
  </si>
  <si>
    <t>Ruční výkop v hornině 3</t>
  </si>
  <si>
    <t>119001411R00</t>
  </si>
  <si>
    <t>Dočasné zajištění beton.a plast. potrubí do DN 200</t>
  </si>
  <si>
    <t>119001421R00</t>
  </si>
  <si>
    <t>Dočasné zajištění kabelů - do počtu 3 kabelů</t>
  </si>
  <si>
    <t>174101101R00</t>
  </si>
  <si>
    <t>Zásyp jam, rýh, šachet se zhutněním</t>
  </si>
  <si>
    <t>175101101R00</t>
  </si>
  <si>
    <t>Obsyp potrubí bez prohození sypaniny</t>
  </si>
  <si>
    <t>Potrubí z trub plastických, skleněných a čedičových</t>
  </si>
  <si>
    <t>000860217VL</t>
  </si>
  <si>
    <t>Rozdělovací šachta zemního kolektoru GEROtop PAK 6</t>
  </si>
  <si>
    <t>871161121R00</t>
  </si>
  <si>
    <t>Montáž trubek polyetylenových ve výkopu d 32 mm</t>
  </si>
  <si>
    <t>286134111</t>
  </si>
  <si>
    <t>Trubka tlaková PE-GT-RC 32x3,0 mm PN16</t>
  </si>
  <si>
    <t>871211121R00</t>
  </si>
  <si>
    <t>Montáž trubek polyetylenových ve výkopu d 63 mm</t>
  </si>
  <si>
    <t>286134121</t>
  </si>
  <si>
    <t>Trubka tlaková RC1 PE 100, rozměr 63 x 5,8 mm, PN 16</t>
  </si>
  <si>
    <t>877162121R00</t>
  </si>
  <si>
    <t>Přirážka za 1 spoj elektrotvarovky d 32 mm</t>
  </si>
  <si>
    <t>28613045.M</t>
  </si>
  <si>
    <t>Koleno 90° d  32 mm PE 100</t>
  </si>
  <si>
    <t>877212121R00</t>
  </si>
  <si>
    <t>Přirážka za 1 spoj elektrotvarovky d 63 mm</t>
  </si>
  <si>
    <t>28613105.M</t>
  </si>
  <si>
    <t xml:space="preserve">Elektrospojka d 63 mm SDR 11 PE 100 </t>
  </si>
  <si>
    <t>28613039.M</t>
  </si>
  <si>
    <t>Koleno 45° d 63 mm PE 100</t>
  </si>
  <si>
    <t>28613048.M</t>
  </si>
  <si>
    <t>Koleno 90° d 63 mm PE 100</t>
  </si>
  <si>
    <t>28613088.M</t>
  </si>
  <si>
    <t>Elektroredukce d 90 - 63 mm PE 100</t>
  </si>
  <si>
    <t>000860514VL</t>
  </si>
  <si>
    <t>Kaučuková izolace s komůrkovou strukturou  d 63 x 13 mm</t>
  </si>
  <si>
    <t>28613001.VL</t>
  </si>
  <si>
    <t>Vložka k přechodce PE - mosaz, vnější závit d 63-1 1/2"</t>
  </si>
  <si>
    <t>000160378VL</t>
  </si>
  <si>
    <t>Nemrznoucí směs monoethylenglykol</t>
  </si>
  <si>
    <t>litr</t>
  </si>
  <si>
    <t>722181215RT7</t>
  </si>
  <si>
    <t>Izolace návleková z pěnového polyetylenu vnitřní DN22 tl. stěny 25 mm</t>
  </si>
  <si>
    <t>722181215RT9</t>
  </si>
  <si>
    <t>Izolace návleková z pěnového polyetylenu vnitřní DN28 tl. stěny 25 mm</t>
  </si>
  <si>
    <t>722181215RU2</t>
  </si>
  <si>
    <t>Izolace návleková z pěnového polyetylenu vnitřní DN35 tl. stěny 25 mm</t>
  </si>
  <si>
    <t>230330091R00</t>
  </si>
  <si>
    <t>Izolace potrubí D do 76 mm</t>
  </si>
  <si>
    <t>631547214</t>
  </si>
  <si>
    <t>Pouzdro potrubní izolační z kamenné vlny s polepem hliníkovou fólií  DN28/40 mm</t>
  </si>
  <si>
    <t>631547315</t>
  </si>
  <si>
    <t>Pouzdro potrubní izolační z kamenné vlny s polepem hliníkovou fólií  DN35/50 mm</t>
  </si>
  <si>
    <t>000860513VL</t>
  </si>
  <si>
    <t>Kaučuková izolace s komůrkovou strukturou  d 35 x 13 mm</t>
  </si>
  <si>
    <t>000860514VL.1</t>
  </si>
  <si>
    <t>Kaučuková izolace s komůrkovou strukturou  d 42 x 13 mm</t>
  </si>
  <si>
    <t>Strojovny</t>
  </si>
  <si>
    <t>200-001UTVD</t>
  </si>
  <si>
    <t>Tepelné čerpadlo s řízeným výkonem země-voda, tepelný výkon 4 - 18kW,SCOP 35°C min.5,9, 400V</t>
  </si>
  <si>
    <t>200-020UTVD</t>
  </si>
  <si>
    <t>Akumulační nádrž 300 litrů vč.izolace</t>
  </si>
  <si>
    <t>200-022UTVD</t>
  </si>
  <si>
    <t>Nepřímotopný zásobníkový ohřívač TUV 500 litrů s výměníkem pro tepelné čerpadlo s plochou min. 6,5 m2 vč.izolace</t>
  </si>
  <si>
    <t>732339102T00</t>
  </si>
  <si>
    <t>Montáž nádoby expanzní tlakové 25 l</t>
  </si>
  <si>
    <t>48466202</t>
  </si>
  <si>
    <t>Nádoba expanzní membránová NG 18/6</t>
  </si>
  <si>
    <t>48466203</t>
  </si>
  <si>
    <t>Nádoba expanzní membránová NG 25/6</t>
  </si>
  <si>
    <t>200-050UTVD</t>
  </si>
  <si>
    <t>Servisní kohout exp. nádoby DN20</t>
  </si>
  <si>
    <t>732429111R00</t>
  </si>
  <si>
    <t>Montáž čerpadel oběhových spirálních, DN 25</t>
  </si>
  <si>
    <t>200-083UTVD</t>
  </si>
  <si>
    <t>Elektronické oběhové čerpadlo s funkcí hydronického vyvážení DN25, Q=1,9m3/h, H=45kPa, 230V</t>
  </si>
  <si>
    <t>733</t>
  </si>
  <si>
    <t>Rozvod potrubí</t>
  </si>
  <si>
    <t>733163104R00</t>
  </si>
  <si>
    <t>Potrubí z měděných trubek vytápění D 22 x 1,0 mm</t>
  </si>
  <si>
    <t>733163105R00</t>
  </si>
  <si>
    <t>Potrubí z měděných trubek vytápění D 28 x 1,5 mm</t>
  </si>
  <si>
    <t>733163106R00</t>
  </si>
  <si>
    <t>Potrubí z měděných trubek vytápění D 35 x 1,5 mm</t>
  </si>
  <si>
    <t>733163107R00</t>
  </si>
  <si>
    <t>Potrubí z měděných trubek vytápění D 42 x 1,5 mm</t>
  </si>
  <si>
    <t>733190106R00</t>
  </si>
  <si>
    <t>Tlaková zkouška potrubí  DN 32</t>
  </si>
  <si>
    <t>733190108R00</t>
  </si>
  <si>
    <t>Tlaková zkouška potrubí  DN 50</t>
  </si>
  <si>
    <t>733113113R00</t>
  </si>
  <si>
    <t>Příplatek za zhotovení přípojky DN 15</t>
  </si>
  <si>
    <t>734</t>
  </si>
  <si>
    <t>Armatury</t>
  </si>
  <si>
    <t>734263211R00</t>
  </si>
  <si>
    <t>Šroubení regulační dvoutrub.rohové</t>
  </si>
  <si>
    <t>734226212R00</t>
  </si>
  <si>
    <t>Ventil term.přímý,vnitř.z. DN 15</t>
  </si>
  <si>
    <t>734263115R00</t>
  </si>
  <si>
    <t>Šroubení regulační, rohové, DN 15</t>
  </si>
  <si>
    <t>734221672RT3</t>
  </si>
  <si>
    <t>Hlavice ovládání ventilů termostat. RD 80 R</t>
  </si>
  <si>
    <t>734263772R00</t>
  </si>
  <si>
    <t>Šroubení svěrné na měď 15x1 mm</t>
  </si>
  <si>
    <t>722224111R00</t>
  </si>
  <si>
    <t>Kohouty plnicí a vypouštěcí DN 15</t>
  </si>
  <si>
    <t>734235123R00</t>
  </si>
  <si>
    <t>Kohout kulový,2xvnitřní záv. DN 25</t>
  </si>
  <si>
    <t>734235124R00</t>
  </si>
  <si>
    <t>Kohout kulový,2xvnitřní záv. DN 32</t>
  </si>
  <si>
    <t>734245124R00</t>
  </si>
  <si>
    <t>Ventil zpětný,2xvnitřní závit DN 32</t>
  </si>
  <si>
    <t>734215132R00</t>
  </si>
  <si>
    <t>Ventil odvzdušňovací automat. DN 10</t>
  </si>
  <si>
    <t>734253115R00</t>
  </si>
  <si>
    <t>Ventil pojistný DN 20 FF x 2,5 bar</t>
  </si>
  <si>
    <t>734253116R00</t>
  </si>
  <si>
    <t>Ventil pojistný DN 20 FF x 3,0 bar</t>
  </si>
  <si>
    <t>734293274R00</t>
  </si>
  <si>
    <t>Kohout kulový FILTR DN 32</t>
  </si>
  <si>
    <t>734413132R00</t>
  </si>
  <si>
    <t>Teploměr D 80 / dl.jímky 50 mm</t>
  </si>
  <si>
    <t>734209113R00</t>
  </si>
  <si>
    <t>Montáž armatur závitových,se 2závity, G 1/2</t>
  </si>
  <si>
    <t>100-002utVD</t>
  </si>
  <si>
    <t>Uzavírací a vyvažovací ventil s vypouštěním 1/2" DN15</t>
  </si>
  <si>
    <t>ks</t>
  </si>
  <si>
    <t>100-005UTVD</t>
  </si>
  <si>
    <t>Nastavení vyvažovacího ventilu</t>
  </si>
  <si>
    <t>734421160R00</t>
  </si>
  <si>
    <t>Tlakoměr deformační 0-10 MPa č. 03322, D 100</t>
  </si>
  <si>
    <t>734419132R00</t>
  </si>
  <si>
    <t>Montáž kompaktního měřiče tepla závitového 3/4"</t>
  </si>
  <si>
    <t>388220722</t>
  </si>
  <si>
    <t>Měřič tepla ultrazvukový DN25, Qn 1,5 m3/h</t>
  </si>
  <si>
    <t>734419133R00</t>
  </si>
  <si>
    <t>Montáž kompaktního měřiče tepla závitového 1"</t>
  </si>
  <si>
    <t>388220723</t>
  </si>
  <si>
    <t>Měřič tepla ultrazvukový DN25, Qn 2,5 m3/h</t>
  </si>
  <si>
    <t>38822011</t>
  </si>
  <si>
    <t>Set připojovací měřiče tepla DN20</t>
  </si>
  <si>
    <t>38822012</t>
  </si>
  <si>
    <t>Set připojovací měřiče tepla DN25</t>
  </si>
  <si>
    <t>735</t>
  </si>
  <si>
    <t>Otopná tělesa</t>
  </si>
  <si>
    <t>735179110R00</t>
  </si>
  <si>
    <t>Montáž otopných těles koupelnových (žebříků)</t>
  </si>
  <si>
    <t>4845183470</t>
  </si>
  <si>
    <t>Těleso otopné trubkové výška 1495 mm, délka 600 mm</t>
  </si>
  <si>
    <t>735157567R00</t>
  </si>
  <si>
    <t>Otopné těleso panelové 21, v. 600 mm, dl. 1100 mm</t>
  </si>
  <si>
    <t>735157784R00</t>
  </si>
  <si>
    <t>Otopné těleso panelové 33, v. 900 mm, dl. 800 mm</t>
  </si>
  <si>
    <t>735153300R00</t>
  </si>
  <si>
    <t>Příplatek za odvzdušňovací ventil</t>
  </si>
  <si>
    <t>740</t>
  </si>
  <si>
    <t>Podlahové vytápění</t>
  </si>
  <si>
    <t>736346365VL</t>
  </si>
  <si>
    <t>Sestava regulačního roz./sběr.podlahového vytápění DN25 pro 6 okruhů, uzávěry, odvzdušnění, vypoštěcí ventily, 6 teploměrů</t>
  </si>
  <si>
    <t>736346366VL</t>
  </si>
  <si>
    <t>Sestava regulačního roz./sběr.podlahového vytápění DN25 pro 7 okruhů, uzávěry, odvzdušnění, vypoštěcí ventily, 7 teploměrů</t>
  </si>
  <si>
    <t>736346367VL</t>
  </si>
  <si>
    <t>Sestava regulačního roz./sběr.podlahového vytápění DN25 pro 8 okruhů, uzávěry, odvzdušnění, vypoštěcí ventily, 8 teploměrů</t>
  </si>
  <si>
    <t>736346913R00</t>
  </si>
  <si>
    <t>Adaptér 18 x (16x2) mm</t>
  </si>
  <si>
    <t>736346813R00</t>
  </si>
  <si>
    <t xml:space="preserve">Skříň rozdělovače pod omítku </t>
  </si>
  <si>
    <t>736342112VL</t>
  </si>
  <si>
    <t>Systémová izolační deska pro podlahové vytápění s montážními výstupky, polystrenem EPS200S rozteč 50mm, výška desky 30mm, 10mm polystyren, 20mm nopy</t>
  </si>
  <si>
    <t>736343124VL</t>
  </si>
  <si>
    <t>Potrubí pro podlahové vytápění z PE-X D16x2,0</t>
  </si>
  <si>
    <t>736313912R00</t>
  </si>
  <si>
    <t>Ochranná trubka PE, D 16-20 mm</t>
  </si>
  <si>
    <t>900</t>
  </si>
  <si>
    <t>Ostatní</t>
  </si>
  <si>
    <t>100-002UTVD</t>
  </si>
  <si>
    <t>Napuštění a odvzdušnění topného systému</t>
  </si>
  <si>
    <t>100-001UTVD</t>
  </si>
  <si>
    <t>Topná zkouška</t>
  </si>
  <si>
    <t>001VD</t>
  </si>
  <si>
    <t>Stavební přípomoce, doprava materiálu 3% PSV</t>
  </si>
  <si>
    <t>0325-01.3 - Vzduchotechnika</t>
  </si>
  <si>
    <t>D1 - Zař.1- Větrání koupelen a sociálního zaařízení</t>
  </si>
  <si>
    <t xml:space="preserve">    D2 - Potrubí SPIRO dle KM 12 0301 vč.objímek a spojek                                                    </t>
  </si>
  <si>
    <t xml:space="preserve">D3 - Zař. 2 – Větrání kuchyní </t>
  </si>
  <si>
    <t>D4 - Ostatní</t>
  </si>
  <si>
    <t>D1</t>
  </si>
  <si>
    <t>Zař.1- Větrání koupelen a sociálního zaařízení</t>
  </si>
  <si>
    <t>Pol1</t>
  </si>
  <si>
    <t>Malý radiální ventilátor do podhledu 100 dvouotáčkový, se zpětnou klapkou,čelní mřížka (filtr+ tlumič hluku)  , 46/ 24 dB (A)</t>
  </si>
  <si>
    <t>Pol2</t>
  </si>
  <si>
    <t>Doběh DT 4 - montáž elektro</t>
  </si>
  <si>
    <t>Pol3</t>
  </si>
  <si>
    <t>Flexohadice 82 bm</t>
  </si>
  <si>
    <t>Pol4</t>
  </si>
  <si>
    <t>Malý radiální ventilátor do podhledu  60 dvouotáčkový, se zpětnou klapkou,čelní mřížka (filtr+ tlumič hluku)  , 46/ 24 dB (A)</t>
  </si>
  <si>
    <t>D2</t>
  </si>
  <si>
    <t xml:space="preserve">Potrubí SPIRO dle KM 12 0301 vč.objímek a spojek                                                    </t>
  </si>
  <si>
    <t>Pol5</t>
  </si>
  <si>
    <t>ø  80/ 30%                                      bm</t>
  </si>
  <si>
    <t>Pol6</t>
  </si>
  <si>
    <t>Spojovací, těsnící a montážní materiál kg</t>
  </si>
  <si>
    <t>Pol7</t>
  </si>
  <si>
    <t>Samolepící kaučuková tepelná izolace               s= 10 mm bez povrchové úpravy -potrubní rozvod          m2</t>
  </si>
  <si>
    <t>D3</t>
  </si>
  <si>
    <t xml:space="preserve">Zař. 2 – Větrání kuchyní </t>
  </si>
  <si>
    <t>Pol8</t>
  </si>
  <si>
    <t>Odsavač par 630W</t>
  </si>
  <si>
    <t>Pol9</t>
  </si>
  <si>
    <t>ø 125/ 30%                                      bm</t>
  </si>
  <si>
    <t>Pol10</t>
  </si>
  <si>
    <t>Flexohadice 127 bm</t>
  </si>
  <si>
    <t>D4</t>
  </si>
  <si>
    <t>Pol11</t>
  </si>
  <si>
    <t>Vodotěsný tmel              tuba</t>
  </si>
  <si>
    <t>Pol12</t>
  </si>
  <si>
    <t>Doprava materiálu</t>
  </si>
  <si>
    <t>Pol13</t>
  </si>
  <si>
    <t>Zaregulování</t>
  </si>
  <si>
    <t>0325-01.4 - Elektroinstalace</t>
  </si>
  <si>
    <t>741 - Elektroinstalace - silnoproud</t>
  </si>
  <si>
    <t xml:space="preserve">    VRN1 - Průzkumné, geodetické a projektové práce</t>
  </si>
  <si>
    <t xml:space="preserve">    VRN4 - Inženýrská činnost</t>
  </si>
  <si>
    <t xml:space="preserve">    VRN9 - Ostatní náklady</t>
  </si>
  <si>
    <t>977132112</t>
  </si>
  <si>
    <t>Vyvrtání otvorů pro elektroinstalační krabice ve stěnách</t>
  </si>
  <si>
    <t>977332111</t>
  </si>
  <si>
    <t>Frézování drážek ve stěnách z cihel do 30x30 mm</t>
  </si>
  <si>
    <t>460941213</t>
  </si>
  <si>
    <t>Vyplnění a omítnutí rýh při elektroinstalacích ve stěnách hl do 3 cm a š přes 5 do 7 cm</t>
  </si>
  <si>
    <t>SO541-139</t>
  </si>
  <si>
    <t>Montáž - Stavební přípomocné práce (průrazy zdivem)</t>
  </si>
  <si>
    <t>469972111</t>
  </si>
  <si>
    <t>Odvoz suti a vybouraných hmot při elektromontážích do 1 km</t>
  </si>
  <si>
    <t>469972121</t>
  </si>
  <si>
    <t>Příplatek k odvozu suti a vybouraných hmot při elektromontážích za každý další 1 km</t>
  </si>
  <si>
    <t>741110002</t>
  </si>
  <si>
    <t>Montáž trubka plastová tuhá D přes 23 do 35 mm uložená pevně</t>
  </si>
  <si>
    <t>34571092</t>
  </si>
  <si>
    <t>trubka elektroinstalační tuhá z PVC D 17,4/20 mm, délka 3m, včetně příchytek</t>
  </si>
  <si>
    <t>34571094</t>
  </si>
  <si>
    <t>trubka elektroinstalační tuhá z PVC D 22,1/25 mm, délka 3m, včetně příchytek</t>
  </si>
  <si>
    <t>5,71428571428571*1,05 "Přepočtené koeficientem množství</t>
  </si>
  <si>
    <t>741110042</t>
  </si>
  <si>
    <t>Montáž trubka plastová ohebná D přes 23 do 35 mm uložená pevně</t>
  </si>
  <si>
    <t>1000287002</t>
  </si>
  <si>
    <t>Plastová ohebná trubka, samozhášivá, průměr 20mm, 750N</t>
  </si>
  <si>
    <t>741372062</t>
  </si>
  <si>
    <t>Montáž svítidlo LED interiérové přisazené stropní hranaté nebo kruhové přes 0,09 do 0,36 m2 se zapojením vodičů</t>
  </si>
  <si>
    <t>Svítidlo S1 - LED prachotěsné svítidlo, 32W, 4400lm, IP65, další parametry dle výkresové dokumentace</t>
  </si>
  <si>
    <t>19.1</t>
  </si>
  <si>
    <t>LED pásek o délce 3,0m, sestava včetně difuzoru, driveru apod. pro kuchyňskou linku</t>
  </si>
  <si>
    <t>Samolepící fluorescenční tabulka s piktogramem</t>
  </si>
  <si>
    <t>Recyklace svítidel</t>
  </si>
  <si>
    <t>1000076177</t>
  </si>
  <si>
    <t>Světelný vývod ukončený svorkovnicí, objímkou a LED žárovkou</t>
  </si>
  <si>
    <t>7405</t>
  </si>
  <si>
    <t>Protipožární utěsnění kabelových prostupů dle ČSN 332000-552 ed.2</t>
  </si>
  <si>
    <t>3499</t>
  </si>
  <si>
    <t>Kabelové štítky dle ČSN 332000-5-52 ed.2, čl. NA.4.5.2.5</t>
  </si>
  <si>
    <t>Drobný montážní materiál</t>
  </si>
  <si>
    <t>7401</t>
  </si>
  <si>
    <t>Napojení jednofázového koncového spotřebiče do průřezu 4mm2</t>
  </si>
  <si>
    <t>7402</t>
  </si>
  <si>
    <t>Napojení trojfázového koncového spotřebiče do průřezu 4mm2</t>
  </si>
  <si>
    <t>741112061</t>
  </si>
  <si>
    <t>Montáž krabice přístrojová zapuštěná plastová kruhová</t>
  </si>
  <si>
    <t>34571450</t>
  </si>
  <si>
    <t>krabice pod omítku PVC přístrojová kruhová D 70mm</t>
  </si>
  <si>
    <t>34571450.1</t>
  </si>
  <si>
    <t>krabice pod omítku PVC přístrojová kruhová D 70mm, hluboká</t>
  </si>
  <si>
    <t>741112101</t>
  </si>
  <si>
    <t>Montáž rozvodka zapuštěná plastová kruhová</t>
  </si>
  <si>
    <t>34571521</t>
  </si>
  <si>
    <t>krabice pod omítku PVC odbočná kruhová D 70mm s víčkem a svorkovnicí</t>
  </si>
  <si>
    <t>210220452</t>
  </si>
  <si>
    <t>Montáž vedení  ochranných prvků a doplňků ochranného pospojování pevně</t>
  </si>
  <si>
    <t>34141030</t>
  </si>
  <si>
    <t>vodič propojovací flexibilní jádro Cu lanované izolace PVC 450/750V (H07V-K) 1x25mm2</t>
  </si>
  <si>
    <t>741120301</t>
  </si>
  <si>
    <t>Montáž vodič Cu izolovaný plný a laněný s PVC pláštěm žíla 0,55-16 mm2 pevně (např. CY, CHAH-V)</t>
  </si>
  <si>
    <t>34141029</t>
  </si>
  <si>
    <t>vodič propojovací flexibilní jádro Cu lanované izolace PVC 450/750V (H07V-K) 1x16mm2</t>
  </si>
  <si>
    <t>165,217391304348*1,15 "Přepočtené koeficientem množství</t>
  </si>
  <si>
    <t>34141027</t>
  </si>
  <si>
    <t>vodič propojovací flexibilní jádro Cu lanované izolace PVC 450/750V (H07V-K) 1x6mm2</t>
  </si>
  <si>
    <t>217,391*1,15 "Přepočtené koeficientem množství</t>
  </si>
  <si>
    <t>7404</t>
  </si>
  <si>
    <t>Montáž svorky ochranného pospojování</t>
  </si>
  <si>
    <t>3496</t>
  </si>
  <si>
    <t>Svorka ochranného pospojování pro spojení ochranného vodiče s konstrukcemi, kompletní včetně nerezového pásku</t>
  </si>
  <si>
    <t>741130001</t>
  </si>
  <si>
    <t>Ukončení vodič izolovaný do 2,5 mm2 v rozváděči nebo na přístroji</t>
  </si>
  <si>
    <t>741130005</t>
  </si>
  <si>
    <t>Ukončení vodič izolovaný do 10 mm2 v rozváděči nebo na přístroji</t>
  </si>
  <si>
    <t>741130016</t>
  </si>
  <si>
    <t>Ukončení vodičů izolovaných s označením a zapojením v rozváděči nebo na přístroji, průřezu žíly do 16 mm2</t>
  </si>
  <si>
    <t>741210001</t>
  </si>
  <si>
    <t>Montáž rozvodnice oceloplechová nebo plastová běžná do 20 kg</t>
  </si>
  <si>
    <t>3457</t>
  </si>
  <si>
    <t>Ochranná přípojnice +MET</t>
  </si>
  <si>
    <t>1111</t>
  </si>
  <si>
    <t>Zásuvková skříň, 16A/400V, 4x230V s proudovým chráničem</t>
  </si>
  <si>
    <t>741310112</t>
  </si>
  <si>
    <t>Montáž ovladač (polo)zapuštěný bezšroubové připojení 1/0-tlačítkový zapínací se zapojením vodičů</t>
  </si>
  <si>
    <t>34539021</t>
  </si>
  <si>
    <t>přístroj ovládače zapínacího, řazení 1/0, 1/0S, 1/0So bezšroubové svorky</t>
  </si>
  <si>
    <t>741210002</t>
  </si>
  <si>
    <t>Montáž ventilátoru včetně nastavení doběhu</t>
  </si>
  <si>
    <t>3459</t>
  </si>
  <si>
    <t>Ventilátor s klapkou 230V s doběhem - časové relé</t>
  </si>
  <si>
    <t>741310101</t>
  </si>
  <si>
    <t>Montáž spínač (polo)zapuštěný bezšroubové připojení 1-jednopólový se zapojením vodičů</t>
  </si>
  <si>
    <t>34539015</t>
  </si>
  <si>
    <t>přístroj spínače jednopólového, řazení 1, 1So, 1S bezšroubové svorky</t>
  </si>
  <si>
    <t>34535015</t>
  </si>
  <si>
    <t>spínač nástěnný jednopólový, řazení 1, IP44, šroubové svorky</t>
  </si>
  <si>
    <t>741310122</t>
  </si>
  <si>
    <t>Montáž přepínač (polo)zapuštěný bezšroubové připojení 6-střídavý se zapojením vodičů</t>
  </si>
  <si>
    <t>34539013</t>
  </si>
  <si>
    <t>přístroj přepínače střídavého, řazení 6, 6So bezšroubové svorky</t>
  </si>
  <si>
    <t>34539014.1</t>
  </si>
  <si>
    <t>přepínač střídavý, řazení 6, IP44, šroubové svorky</t>
  </si>
  <si>
    <t>741310126</t>
  </si>
  <si>
    <t>Montáž přepínač (polo)zapuštěný bezšroubové připojení 7-křížový se zapojením vodičů</t>
  </si>
  <si>
    <t>34539014</t>
  </si>
  <si>
    <t>přístroj přepínače křížového, řazení 7, 7So bezšroubové svorky</t>
  </si>
  <si>
    <t>34539049</t>
  </si>
  <si>
    <t>kryt spínače jednoduchý</t>
  </si>
  <si>
    <t>34539050</t>
  </si>
  <si>
    <t>kryt spínače dělený</t>
  </si>
  <si>
    <t>741313002</t>
  </si>
  <si>
    <t>Montáž zásuvka (polo)zapuštěná bezšroubové připojení 2P+PE dvojí zapojení - průběžná se zapojením vodičů</t>
  </si>
  <si>
    <t>34555241</t>
  </si>
  <si>
    <t>přístroj zásuvky zápustné jednonásobné, krytka s clonkami, bezšroubové svorky</t>
  </si>
  <si>
    <t>3455</t>
  </si>
  <si>
    <t>Kompletní zásuvka 1násobná 16A/230V, nástěnná, IP44</t>
  </si>
  <si>
    <t>34539059</t>
  </si>
  <si>
    <t>rámeček jednonásobný</t>
  </si>
  <si>
    <t>34539060</t>
  </si>
  <si>
    <t>rámeček dvojnásobný</t>
  </si>
  <si>
    <t>34539061</t>
  </si>
  <si>
    <t>rámeček trojnásobný</t>
  </si>
  <si>
    <t>34539062</t>
  </si>
  <si>
    <t>rámeček čtyřnásobný</t>
  </si>
  <si>
    <t>34539063</t>
  </si>
  <si>
    <t>rámeček pětinásobný</t>
  </si>
  <si>
    <t>742210121</t>
  </si>
  <si>
    <t>Montáž hlásiče automatického bodového</t>
  </si>
  <si>
    <t>40483010</t>
  </si>
  <si>
    <t>detektor kouře a teploty kombinovaný bezdrátový</t>
  </si>
  <si>
    <t>210280003</t>
  </si>
  <si>
    <t>Zkoušky a prohlídky el rozvodů a zařízení celková prohlídka pro objem montážních prací přes 500 do 1 000 tis Kč</t>
  </si>
  <si>
    <t>210813011</t>
  </si>
  <si>
    <t>Montáž kabelu Cu plného nebo laněného do 1 kV žíly 3x1,5 až 6 mm2 (např. CYKY) bez ukončení uloženého pevně</t>
  </si>
  <si>
    <t>34111030</t>
  </si>
  <si>
    <t>kabel instalační jádro Cu plné izolace PVC plášť PVC 450/750V (CYKY) 3x1,5mm2</t>
  </si>
  <si>
    <t>34111036</t>
  </si>
  <si>
    <t>kabel instalační jádro Cu plné izolace PVC plášť PVC 450/750V (CYKY) 3x2,5mm2</t>
  </si>
  <si>
    <t>741122640</t>
  </si>
  <si>
    <t>Montáž kabelů měděných bez ukončení uložených pevně plných kulatých nebo bezhalogenových (např. CYKY) počtu a průřezu žil 5x1,5 až 2,5 mm2</t>
  </si>
  <si>
    <t>34111093</t>
  </si>
  <si>
    <t>kabel instalační jádro Cu plné izolace PVC plášť PVC 450/750V (CYKY) 5x1,5mm2</t>
  </si>
  <si>
    <t>34111097</t>
  </si>
  <si>
    <t>kabel instalační jádro Cu plné izolace PVC plášť PVC 450/750V (CYKY) 5x2,5mm2</t>
  </si>
  <si>
    <t>741122033</t>
  </si>
  <si>
    <t>Montáž kabelů měděných bez ukončení uložených pod omítku plných kulatých (např. CYKY), počtu a průřezu žil 5x10 až 5x16 mm2</t>
  </si>
  <si>
    <t>34113034.1</t>
  </si>
  <si>
    <t>kabel instalační jádro Cu plné izolace PVC plášť PVC 450/750V (CYKY) 5x10mm2</t>
  </si>
  <si>
    <t>5,21739130434783*1,15 "Přepočtené koeficientem množství</t>
  </si>
  <si>
    <t>34113034.1.1</t>
  </si>
  <si>
    <t>kabel instalační jádro Cu plné izolace PVC plášť PVC 450/750V (CYKY) 4x10mm2</t>
  </si>
  <si>
    <t>147,826086956522*1,15 "Přepočtené koeficientem množství</t>
  </si>
  <si>
    <t>34113034.1.2</t>
  </si>
  <si>
    <t>kabel instalační jádro Cu plné izolace PVC plášť PVC 450/750V (CYKY) 4x16mm2</t>
  </si>
  <si>
    <t>37,3913043478261*1,15 "Přepočtené koeficientem množství</t>
  </si>
  <si>
    <t>741122614</t>
  </si>
  <si>
    <t>Montáž kabel Cu plný kulatý žíla 3x25 až 35 mm2 uložený pevně (např. CYKY)</t>
  </si>
  <si>
    <t>34112351</t>
  </si>
  <si>
    <t>kabel silový jádro Cu izolace PVC plášť PVC 0,6/1kV 4x25mm2</t>
  </si>
  <si>
    <t>4,34782608695652*1,15 "Přepočtené koeficientem množství</t>
  </si>
  <si>
    <t>VRN1</t>
  </si>
  <si>
    <t>Průzkumné, geodetické a projektové práce</t>
  </si>
  <si>
    <t>013254000</t>
  </si>
  <si>
    <t>Dokumentace skutečného provedení stavby</t>
  </si>
  <si>
    <t>Elektrinstalace spojené se zařízením staveniště, včetně energií, médií a ochrany provedených prací</t>
  </si>
  <si>
    <t>VRN4</t>
  </si>
  <si>
    <t>Inženýrská činnost</t>
  </si>
  <si>
    <t>045002000</t>
  </si>
  <si>
    <t>Kompletační a koordinační činnost</t>
  </si>
  <si>
    <t>013244000</t>
  </si>
  <si>
    <t>Vypracování výrobní dokumentace rozváděčů</t>
  </si>
  <si>
    <t>VRN9</t>
  </si>
  <si>
    <t>Ostatní náklady</t>
  </si>
  <si>
    <t>01.1</t>
  </si>
  <si>
    <t>Demontáže. Uvedení do beznapěťového stavu - odpojení kabelů, zrušení vývodů. Demontáž svítidel, kabelových tras, kabelů. Demontované zařízení bude nahrazeno novou elektroinstalací.</t>
  </si>
  <si>
    <t>02</t>
  </si>
  <si>
    <t>Doprava osob a materiálu, použití montážních mechanismů apod.</t>
  </si>
  <si>
    <t>03</t>
  </si>
  <si>
    <t>Účast zhotovitele na kontrolních dnech stavby</t>
  </si>
  <si>
    <t>04</t>
  </si>
  <si>
    <t>Nastavení dodaných zařízení a kompletů, včetně jejich zprovoznění</t>
  </si>
  <si>
    <t>05</t>
  </si>
  <si>
    <t>Provozní a funkční zkoušky</t>
  </si>
  <si>
    <t>06.1</t>
  </si>
  <si>
    <t>Zajištění dokladů, nutných pro uvedení stavby do užívání</t>
  </si>
  <si>
    <t>07</t>
  </si>
  <si>
    <t>Zajištění nezbytných dokladů a podkladů a uvedení zařízení do provozu, vypracování dokumentace pro údržbu</t>
  </si>
  <si>
    <t>092203000</t>
  </si>
  <si>
    <t>Náklady na zaškolení oblsuhy a poučení uživatele dle požadavků ČSN 33 1310 ed.2, čl.7</t>
  </si>
  <si>
    <t>Přesun odpadu v rámci stavby a následný odvoz a likvidace odpadu</t>
  </si>
  <si>
    <t>09</t>
  </si>
  <si>
    <t>Přípravné a pomocné práce mimo specifikaci, spolupráce s revizním technikem</t>
  </si>
  <si>
    <t>hod</t>
  </si>
  <si>
    <t>Konzultační činnost projektanta</t>
  </si>
  <si>
    <t>Soupis:</t>
  </si>
  <si>
    <t>0325-01.4.1 - Uzemnění</t>
  </si>
  <si>
    <t>741410002</t>
  </si>
  <si>
    <t>Montáž uzemňovacího vedení s upevněním, propojením a připojením pomocí svorek pásku průřezu do 120 mm2</t>
  </si>
  <si>
    <t>210,00-44,00</t>
  </si>
  <si>
    <t>35442063</t>
  </si>
  <si>
    <t>pás zemnící 30x3,5mm V4A</t>
  </si>
  <si>
    <t>35441074</t>
  </si>
  <si>
    <t>drát D 10mm V4A</t>
  </si>
  <si>
    <t>741420022</t>
  </si>
  <si>
    <t>Montáž hromosvodného vedení svorek se 3 a více šrouby, případně provedení sváru</t>
  </si>
  <si>
    <t>35442040.1</t>
  </si>
  <si>
    <t>svorka uzemnění pro spojení zemnící drátu/drátu nerez</t>
  </si>
  <si>
    <t>35442040</t>
  </si>
  <si>
    <t>svorka uzemnění pro spojení zemnící pásku/drátu nerez</t>
  </si>
  <si>
    <t>7400</t>
  </si>
  <si>
    <t>Ochrana proti korozi při přechodu beton-zem</t>
  </si>
  <si>
    <t>741440031</t>
  </si>
  <si>
    <t>Montáž tyč zemnicí dl do 2 m</t>
  </si>
  <si>
    <t>35442134</t>
  </si>
  <si>
    <t>tyč zemnící ZT V4A 1,5m včetně svorky</t>
  </si>
  <si>
    <t>7417</t>
  </si>
  <si>
    <t>Pořízení fotodokumentace během výstavby uzemnění</t>
  </si>
  <si>
    <t>741820013</t>
  </si>
  <si>
    <t>Měření zemnící síť dl pásku do 100m</t>
  </si>
  <si>
    <t>7418</t>
  </si>
  <si>
    <t>Zjištění místa napojení nové elektroinstalace, včetně provedení uzemňovacího přívodu pro +MET a hlavní ochranné pospojení. Vypracování revizní zprávy.</t>
  </si>
  <si>
    <t>460161173</t>
  </si>
  <si>
    <t>Hloubení zapažených i nezapažených kabelových rýh ručně včetně urovnání dna s přemístěním výkopku do vzdálenosti 3 m od okraje jámy nebo s naložením na dopravní prostředek šířky 35 cm hloubky 80 cm v hornině třídy těžitelnosti II skupiny 4</t>
  </si>
  <si>
    <t>460431183</t>
  </si>
  <si>
    <t>Zásyp kabelových rýh ručně s přemístění sypaniny ze vzdálenosti do 10 m, s uložením výkopku ve vrstvách včetně zhutnění a úpravy povrchu šířky 35 cm hloubky 80 cm z horniny třídy těžitelnosti II skupiny 4</t>
  </si>
  <si>
    <t>0325-01.4.2 - Dodávky</t>
  </si>
  <si>
    <t>HSV - HSV</t>
  </si>
  <si>
    <t xml:space="preserve">    1.Rozváděče - Dodávky</t>
  </si>
  <si>
    <t>1.Rozváděče</t>
  </si>
  <si>
    <t>3572.2</t>
  </si>
  <si>
    <t>Elektroměrový rozváděč, 5x přímé měření</t>
  </si>
  <si>
    <t>3572.3</t>
  </si>
  <si>
    <t>Rozváděč +RS</t>
  </si>
  <si>
    <t>3572.7</t>
  </si>
  <si>
    <t>Rozváděč +RB1, +RB4</t>
  </si>
  <si>
    <t>3572.71</t>
  </si>
  <si>
    <t>Rozváděč +RB2, +RB3</t>
  </si>
  <si>
    <t>741210005</t>
  </si>
  <si>
    <t>Montáž rozvodnice oceloplechová nebo plastová běžná do 200 kg</t>
  </si>
  <si>
    <t>741811011</t>
  </si>
  <si>
    <t>Kontrola rozvaděč nn silový hmotnosti do 200 kg</t>
  </si>
  <si>
    <t>0325-01.4.3 - Hromosvod</t>
  </si>
  <si>
    <t>Ochrana proti korozi při přechodu země-vzduch</t>
  </si>
  <si>
    <t>7414</t>
  </si>
  <si>
    <t>Montáž příchytky vodiče na střechu, stěnu.</t>
  </si>
  <si>
    <t>35442270.1</t>
  </si>
  <si>
    <t>podpěra vedení na stěnu, plastový zámek, výška vedení 100 mm</t>
  </si>
  <si>
    <t>3541111</t>
  </si>
  <si>
    <t>podpěra vedení na hřeben</t>
  </si>
  <si>
    <t>35441700</t>
  </si>
  <si>
    <t>podpěra vedení pod tašky</t>
  </si>
  <si>
    <t>741410003</t>
  </si>
  <si>
    <t>Montáž vodič uzemňovací drát nebo lano D do 10 mm na povrchu</t>
  </si>
  <si>
    <t>35441077</t>
  </si>
  <si>
    <t>drát D 8mm AlMgSi</t>
  </si>
  <si>
    <t>Montáž svorka hromosvodná se 3 a více šrouby</t>
  </si>
  <si>
    <t>35441925</t>
  </si>
  <si>
    <t>svorka zkušební pro lano D 6-12mm, FeZn</t>
  </si>
  <si>
    <t>35441885</t>
  </si>
  <si>
    <t>svorka spojovací pro lano D 8-10mm</t>
  </si>
  <si>
    <t>35442037</t>
  </si>
  <si>
    <t>svorka uzemnění křížová</t>
  </si>
  <si>
    <t>35431037</t>
  </si>
  <si>
    <t>svorka uzemnění FeZn na okapové žlaby, 85 mm</t>
  </si>
  <si>
    <t>35431031</t>
  </si>
  <si>
    <t>svorka uzemnění AlMgSi k jímací tyči, 72 x40 mm</t>
  </si>
  <si>
    <t>741420051</t>
  </si>
  <si>
    <t>Montáž vedení hromosvodné-úhelník nebo trubka s držáky do zdiva</t>
  </si>
  <si>
    <t>35441830</t>
  </si>
  <si>
    <t>úhelník ochranný na ochranu svodu - 1700mm, FeZn</t>
  </si>
  <si>
    <t>35441836</t>
  </si>
  <si>
    <t>držák ochranného úhelníku do zdiva, FeZn</t>
  </si>
  <si>
    <t>741420083</t>
  </si>
  <si>
    <t>Montáž vedení hromosvodné-štítek k označení svodu</t>
  </si>
  <si>
    <t>35442117</t>
  </si>
  <si>
    <t>štítek plastový - zem. tyč</t>
  </si>
  <si>
    <t>741430004</t>
  </si>
  <si>
    <t>Montáž tyč jímací délky do 3,5 m</t>
  </si>
  <si>
    <t>35441061</t>
  </si>
  <si>
    <t>tyč jímací AlMgSi 1,5m 16/10</t>
  </si>
  <si>
    <t>35441062</t>
  </si>
  <si>
    <t>tyč jímací AlMgSi 3,5m 16/10</t>
  </si>
  <si>
    <t>7416</t>
  </si>
  <si>
    <t>Montáž izolační tyče pro uchycení jímače</t>
  </si>
  <si>
    <t>35490</t>
  </si>
  <si>
    <t>Izolační tyč o délce 690mm pro uchycení jímače s podložkou</t>
  </si>
  <si>
    <t>3541111.1</t>
  </si>
  <si>
    <t>Hřebenový držák v dvojitém provedení pro jímací tyč</t>
  </si>
  <si>
    <t>Pořízení fotodokumentace během výstavby</t>
  </si>
  <si>
    <t>7419</t>
  </si>
  <si>
    <t>Revize hromosvodu</t>
  </si>
  <si>
    <t>0325-01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</si>
</sst>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horizontal="righ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5"/>
  <sheetViews>
    <sheetView showGridLines="0" topLeftCell="A55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" customHeight="1">
      <c r="AR2" s="213" t="s">
        <v>5</v>
      </c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K5" s="225" t="s">
        <v>2469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R5" s="21"/>
      <c r="BE5" s="222" t="s">
        <v>14</v>
      </c>
      <c r="BS5" s="18" t="s">
        <v>6</v>
      </c>
    </row>
    <row r="6" spans="1:74" s="1" customFormat="1" ht="36.9" customHeight="1">
      <c r="B6" s="21"/>
      <c r="D6" s="27" t="s">
        <v>15</v>
      </c>
      <c r="K6" s="226" t="s">
        <v>16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R6" s="21"/>
      <c r="BE6" s="223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23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 t="s">
        <v>22</v>
      </c>
      <c r="AR8" s="21"/>
      <c r="BE8" s="223"/>
      <c r="BS8" s="18" t="s">
        <v>6</v>
      </c>
    </row>
    <row r="9" spans="1:74" s="1" customFormat="1" ht="14.4" customHeight="1">
      <c r="B9" s="21"/>
      <c r="AR9" s="21"/>
      <c r="BE9" s="223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1</v>
      </c>
      <c r="AR10" s="21"/>
      <c r="BE10" s="223"/>
      <c r="BS10" s="18" t="s">
        <v>6</v>
      </c>
    </row>
    <row r="11" spans="1:74" s="1" customFormat="1" ht="18.45" customHeight="1">
      <c r="B11" s="21"/>
      <c r="E11" s="26" t="s">
        <v>25</v>
      </c>
      <c r="AK11" s="28" t="s">
        <v>26</v>
      </c>
      <c r="AN11" s="26" t="s">
        <v>1</v>
      </c>
      <c r="AR11" s="21"/>
      <c r="BE11" s="223"/>
      <c r="BS11" s="18" t="s">
        <v>6</v>
      </c>
    </row>
    <row r="12" spans="1:74" s="1" customFormat="1" ht="6.9" customHeight="1">
      <c r="B12" s="21"/>
      <c r="AR12" s="21"/>
      <c r="BE12" s="223"/>
      <c r="BS12" s="18" t="s">
        <v>6</v>
      </c>
    </row>
    <row r="13" spans="1:74" s="1" customFormat="1" ht="12" customHeight="1">
      <c r="B13" s="21"/>
      <c r="D13" s="28" t="s">
        <v>27</v>
      </c>
      <c r="AK13" s="28" t="s">
        <v>24</v>
      </c>
      <c r="AN13" s="30" t="s">
        <v>28</v>
      </c>
      <c r="AR13" s="21"/>
      <c r="BE13" s="223"/>
      <c r="BS13" s="18" t="s">
        <v>6</v>
      </c>
    </row>
    <row r="14" spans="1:74" ht="13.2">
      <c r="B14" s="21"/>
      <c r="E14" s="227" t="s">
        <v>28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8" t="s">
        <v>26</v>
      </c>
      <c r="AN14" s="30" t="s">
        <v>28</v>
      </c>
      <c r="AR14" s="21"/>
      <c r="BE14" s="223"/>
      <c r="BS14" s="18" t="s">
        <v>6</v>
      </c>
    </row>
    <row r="15" spans="1:74" s="1" customFormat="1" ht="6.9" customHeight="1">
      <c r="B15" s="21"/>
      <c r="AR15" s="21"/>
      <c r="BE15" s="223"/>
      <c r="BS15" s="18" t="s">
        <v>3</v>
      </c>
    </row>
    <row r="16" spans="1:74" s="1" customFormat="1" ht="12" customHeight="1">
      <c r="B16" s="21"/>
      <c r="D16" s="28" t="s">
        <v>29</v>
      </c>
      <c r="AK16" s="28" t="s">
        <v>24</v>
      </c>
      <c r="AN16" s="26" t="s">
        <v>30</v>
      </c>
      <c r="AR16" s="21"/>
      <c r="BE16" s="223"/>
      <c r="BS16" s="18" t="s">
        <v>3</v>
      </c>
    </row>
    <row r="17" spans="1:71" s="1" customFormat="1" ht="18.45" customHeight="1">
      <c r="B17" s="21"/>
      <c r="E17" s="26" t="s">
        <v>31</v>
      </c>
      <c r="AK17" s="28" t="s">
        <v>26</v>
      </c>
      <c r="AN17" s="26" t="s">
        <v>1</v>
      </c>
      <c r="AR17" s="21"/>
      <c r="BE17" s="223"/>
      <c r="BS17" s="18" t="s">
        <v>32</v>
      </c>
    </row>
    <row r="18" spans="1:71" s="1" customFormat="1" ht="6.9" customHeight="1">
      <c r="B18" s="21"/>
      <c r="AR18" s="21"/>
      <c r="BE18" s="223"/>
      <c r="BS18" s="18" t="s">
        <v>6</v>
      </c>
    </row>
    <row r="19" spans="1:71" s="1" customFormat="1" ht="12" customHeight="1">
      <c r="B19" s="21"/>
      <c r="D19" s="28" t="s">
        <v>33</v>
      </c>
      <c r="AK19" s="28" t="s">
        <v>24</v>
      </c>
      <c r="AN19" s="26" t="s">
        <v>1</v>
      </c>
      <c r="AR19" s="21"/>
      <c r="BE19" s="223"/>
      <c r="BS19" s="18" t="s">
        <v>6</v>
      </c>
    </row>
    <row r="20" spans="1:71" s="1" customFormat="1" ht="18.45" customHeight="1">
      <c r="B20" s="21"/>
      <c r="E20" s="26" t="s">
        <v>34</v>
      </c>
      <c r="AK20" s="28" t="s">
        <v>26</v>
      </c>
      <c r="AN20" s="26" t="s">
        <v>1</v>
      </c>
      <c r="AR20" s="21"/>
      <c r="BE20" s="223"/>
      <c r="BS20" s="18" t="s">
        <v>32</v>
      </c>
    </row>
    <row r="21" spans="1:71" s="1" customFormat="1" ht="6.9" customHeight="1">
      <c r="B21" s="21"/>
      <c r="AR21" s="21"/>
      <c r="BE21" s="223"/>
    </row>
    <row r="22" spans="1:71" s="1" customFormat="1" ht="12" customHeight="1">
      <c r="B22" s="21"/>
      <c r="D22" s="28" t="s">
        <v>35</v>
      </c>
      <c r="AR22" s="21"/>
      <c r="BE22" s="223"/>
    </row>
    <row r="23" spans="1:71" s="1" customFormat="1" ht="71.25" customHeight="1">
      <c r="B23" s="21"/>
      <c r="E23" s="229" t="s">
        <v>36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21"/>
      <c r="BE23" s="223"/>
    </row>
    <row r="24" spans="1:71" s="1" customFormat="1" ht="6.9" customHeight="1">
      <c r="B24" s="21"/>
      <c r="AR24" s="21"/>
      <c r="BE24" s="223"/>
    </row>
    <row r="25" spans="1:71" s="1" customFormat="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23"/>
    </row>
    <row r="26" spans="1:71" s="2" customFormat="1" ht="25.95" customHeight="1">
      <c r="A26" s="33"/>
      <c r="B26" s="34"/>
      <c r="C26" s="33"/>
      <c r="D26" s="35" t="s">
        <v>37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0">
        <f>ROUND(AG94,2)</f>
        <v>0</v>
      </c>
      <c r="AL26" s="231"/>
      <c r="AM26" s="231"/>
      <c r="AN26" s="231"/>
      <c r="AO26" s="231"/>
      <c r="AP26" s="33"/>
      <c r="AQ26" s="33"/>
      <c r="AR26" s="34"/>
      <c r="BE26" s="223"/>
    </row>
    <row r="27" spans="1:7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3"/>
    </row>
    <row r="28" spans="1:71" s="2" customFormat="1" ht="13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2" t="s">
        <v>38</v>
      </c>
      <c r="M28" s="232"/>
      <c r="N28" s="232"/>
      <c r="O28" s="232"/>
      <c r="P28" s="232"/>
      <c r="Q28" s="33"/>
      <c r="R28" s="33"/>
      <c r="S28" s="33"/>
      <c r="T28" s="33"/>
      <c r="U28" s="33"/>
      <c r="V28" s="33"/>
      <c r="W28" s="232" t="s">
        <v>39</v>
      </c>
      <c r="X28" s="232"/>
      <c r="Y28" s="232"/>
      <c r="Z28" s="232"/>
      <c r="AA28" s="232"/>
      <c r="AB28" s="232"/>
      <c r="AC28" s="232"/>
      <c r="AD28" s="232"/>
      <c r="AE28" s="232"/>
      <c r="AF28" s="33"/>
      <c r="AG28" s="33"/>
      <c r="AH28" s="33"/>
      <c r="AI28" s="33"/>
      <c r="AJ28" s="33"/>
      <c r="AK28" s="232" t="s">
        <v>40</v>
      </c>
      <c r="AL28" s="232"/>
      <c r="AM28" s="232"/>
      <c r="AN28" s="232"/>
      <c r="AO28" s="232"/>
      <c r="AP28" s="33"/>
      <c r="AQ28" s="33"/>
      <c r="AR28" s="34"/>
      <c r="BE28" s="223"/>
    </row>
    <row r="29" spans="1:71" s="3" customFormat="1" ht="14.4" customHeight="1">
      <c r="B29" s="38"/>
      <c r="D29" s="28" t="s">
        <v>41</v>
      </c>
      <c r="F29" s="28" t="s">
        <v>42</v>
      </c>
      <c r="L29" s="217">
        <v>0.21</v>
      </c>
      <c r="M29" s="216"/>
      <c r="N29" s="216"/>
      <c r="O29" s="216"/>
      <c r="P29" s="216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0</v>
      </c>
      <c r="AL29" s="216"/>
      <c r="AM29" s="216"/>
      <c r="AN29" s="216"/>
      <c r="AO29" s="216"/>
      <c r="AR29" s="38"/>
      <c r="BE29" s="224"/>
    </row>
    <row r="30" spans="1:71" s="3" customFormat="1" ht="14.4" customHeight="1">
      <c r="B30" s="38"/>
      <c r="F30" s="28" t="s">
        <v>43</v>
      </c>
      <c r="L30" s="217">
        <v>0.12</v>
      </c>
      <c r="M30" s="216"/>
      <c r="N30" s="216"/>
      <c r="O30" s="216"/>
      <c r="P30" s="216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2)</f>
        <v>0</v>
      </c>
      <c r="AL30" s="216"/>
      <c r="AM30" s="216"/>
      <c r="AN30" s="216"/>
      <c r="AO30" s="216"/>
      <c r="AR30" s="38"/>
      <c r="BE30" s="224"/>
    </row>
    <row r="31" spans="1:71" s="3" customFormat="1" ht="14.4" hidden="1" customHeight="1">
      <c r="B31" s="38"/>
      <c r="F31" s="28" t="s">
        <v>44</v>
      </c>
      <c r="L31" s="217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8"/>
      <c r="BE31" s="224"/>
    </row>
    <row r="32" spans="1:71" s="3" customFormat="1" ht="14.4" hidden="1" customHeight="1">
      <c r="B32" s="38"/>
      <c r="F32" s="28" t="s">
        <v>45</v>
      </c>
      <c r="L32" s="217">
        <v>0.12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8"/>
      <c r="BE32" s="224"/>
    </row>
    <row r="33" spans="1:57" s="3" customFormat="1" ht="14.4" hidden="1" customHeight="1">
      <c r="B33" s="38"/>
      <c r="F33" s="28" t="s">
        <v>46</v>
      </c>
      <c r="L33" s="217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8"/>
      <c r="BE33" s="224"/>
    </row>
    <row r="34" spans="1:57" s="2" customFormat="1" ht="6.9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3"/>
    </row>
    <row r="35" spans="1:57" s="2" customFormat="1" ht="25.95" customHeight="1">
      <c r="A35" s="33"/>
      <c r="B35" s="34"/>
      <c r="C35" s="39"/>
      <c r="D35" s="40" t="s">
        <v>47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48</v>
      </c>
      <c r="U35" s="41"/>
      <c r="V35" s="41"/>
      <c r="W35" s="41"/>
      <c r="X35" s="221" t="s">
        <v>49</v>
      </c>
      <c r="Y35" s="219"/>
      <c r="Z35" s="219"/>
      <c r="AA35" s="219"/>
      <c r="AB35" s="219"/>
      <c r="AC35" s="41"/>
      <c r="AD35" s="41"/>
      <c r="AE35" s="41"/>
      <c r="AF35" s="41"/>
      <c r="AG35" s="41"/>
      <c r="AH35" s="41"/>
      <c r="AI35" s="41"/>
      <c r="AJ35" s="41"/>
      <c r="AK35" s="218">
        <f>SUM(AK26:AK33)</f>
        <v>0</v>
      </c>
      <c r="AL35" s="219"/>
      <c r="AM35" s="219"/>
      <c r="AN35" s="219"/>
      <c r="AO35" s="220"/>
      <c r="AP35" s="39"/>
      <c r="AQ35" s="39"/>
      <c r="AR35" s="34"/>
      <c r="BE35" s="33"/>
    </row>
    <row r="36" spans="1:57" s="2" customFormat="1" ht="6.9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" customHeight="1">
      <c r="B38" s="21"/>
      <c r="AR38" s="21"/>
    </row>
    <row r="39" spans="1:57" s="1" customFormat="1" ht="14.4" customHeight="1">
      <c r="B39" s="21"/>
      <c r="AR39" s="21"/>
    </row>
    <row r="40" spans="1:57" s="1" customFormat="1" ht="14.4" customHeight="1">
      <c r="B40" s="21"/>
      <c r="AR40" s="21"/>
    </row>
    <row r="41" spans="1:57" s="1" customFormat="1" ht="14.4" customHeight="1">
      <c r="B41" s="21"/>
      <c r="AR41" s="21"/>
    </row>
    <row r="42" spans="1:57" s="1" customFormat="1" ht="14.4" customHeight="1">
      <c r="B42" s="21"/>
      <c r="AR42" s="21"/>
    </row>
    <row r="43" spans="1:57" s="1" customFormat="1" ht="14.4" customHeight="1">
      <c r="B43" s="21"/>
      <c r="AR43" s="21"/>
    </row>
    <row r="44" spans="1:57" s="1" customFormat="1" ht="14.4" customHeight="1">
      <c r="B44" s="21"/>
      <c r="AR44" s="21"/>
    </row>
    <row r="45" spans="1:57" s="1" customFormat="1" ht="14.4" customHeight="1">
      <c r="B45" s="21"/>
      <c r="AR45" s="21"/>
    </row>
    <row r="46" spans="1:57" s="1" customFormat="1" ht="14.4" customHeight="1">
      <c r="B46" s="21"/>
      <c r="AR46" s="21"/>
    </row>
    <row r="47" spans="1:57" s="1" customFormat="1" ht="14.4" customHeight="1">
      <c r="B47" s="21"/>
      <c r="AR47" s="21"/>
    </row>
    <row r="48" spans="1:57" s="1" customFormat="1" ht="14.4" customHeight="1">
      <c r="B48" s="21"/>
      <c r="AR48" s="21"/>
    </row>
    <row r="49" spans="1:57" s="2" customFormat="1" ht="14.4" customHeight="1">
      <c r="B49" s="43"/>
      <c r="D49" s="44" t="s">
        <v>50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51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3.2">
      <c r="A60" s="33"/>
      <c r="B60" s="34"/>
      <c r="C60" s="33"/>
      <c r="D60" s="46" t="s">
        <v>52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53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52</v>
      </c>
      <c r="AI60" s="36"/>
      <c r="AJ60" s="36"/>
      <c r="AK60" s="36"/>
      <c r="AL60" s="36"/>
      <c r="AM60" s="46" t="s">
        <v>53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.2">
      <c r="A64" s="33"/>
      <c r="B64" s="34"/>
      <c r="C64" s="33"/>
      <c r="D64" s="44" t="s">
        <v>54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55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3.2">
      <c r="A75" s="33"/>
      <c r="B75" s="34"/>
      <c r="C75" s="33"/>
      <c r="D75" s="46" t="s">
        <v>52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53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52</v>
      </c>
      <c r="AI75" s="36"/>
      <c r="AJ75" s="36"/>
      <c r="AK75" s="36"/>
      <c r="AL75" s="36"/>
      <c r="AM75" s="46" t="s">
        <v>53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" customHeight="1">
      <c r="A82" s="33"/>
      <c r="B82" s="34"/>
      <c r="C82" s="22" t="s">
        <v>56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13</v>
      </c>
      <c r="L84" s="4" t="str">
        <f>K5</f>
        <v>0325-01</v>
      </c>
      <c r="AR84" s="52"/>
    </row>
    <row r="85" spans="1:91" s="5" customFormat="1" ht="36.9" customHeight="1">
      <c r="B85" s="53"/>
      <c r="C85" s="54" t="s">
        <v>15</v>
      </c>
      <c r="L85" s="247" t="str">
        <f>K6</f>
        <v>Bytový dům č.p. 1 Nový Dvůr</v>
      </c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  <c r="AI85" s="248"/>
      <c r="AJ85" s="248"/>
      <c r="AK85" s="248"/>
      <c r="AL85" s="248"/>
      <c r="AM85" s="248"/>
      <c r="AN85" s="248"/>
      <c r="AO85" s="248"/>
      <c r="AR85" s="53"/>
    </row>
    <row r="86" spans="1:91" s="2" customFormat="1" ht="6.9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Nový Dvůr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49" t="str">
        <f>IF(AN8= "","",AN8)</f>
        <v>5. 3. 2025</v>
      </c>
      <c r="AN87" s="249"/>
      <c r="AO87" s="33"/>
      <c r="AP87" s="33"/>
      <c r="AQ87" s="33"/>
      <c r="AR87" s="34"/>
      <c r="BE87" s="33"/>
    </row>
    <row r="88" spans="1:91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25.65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Zemský hřebčinec Písek s.p.o., U Hřebčince 479, Pí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50" t="str">
        <f>IF(E17="","",E17)</f>
        <v>Ing. Petr Černý Projekční kancelář</v>
      </c>
      <c r="AN89" s="251"/>
      <c r="AO89" s="251"/>
      <c r="AP89" s="251"/>
      <c r="AQ89" s="33"/>
      <c r="AR89" s="34"/>
      <c r="AS89" s="252" t="s">
        <v>57</v>
      </c>
      <c r="AT89" s="253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25.65" customHeight="1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33</v>
      </c>
      <c r="AJ90" s="33"/>
      <c r="AK90" s="33"/>
      <c r="AL90" s="33"/>
      <c r="AM90" s="250" t="str">
        <f>IF(E20="","",E20)</f>
        <v>Jindřich  J u k l  tel.: 602558222</v>
      </c>
      <c r="AN90" s="251"/>
      <c r="AO90" s="251"/>
      <c r="AP90" s="251"/>
      <c r="AQ90" s="33"/>
      <c r="AR90" s="34"/>
      <c r="AS90" s="254"/>
      <c r="AT90" s="255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5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54"/>
      <c r="AT91" s="255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40" t="s">
        <v>58</v>
      </c>
      <c r="D92" s="241"/>
      <c r="E92" s="241"/>
      <c r="F92" s="241"/>
      <c r="G92" s="241"/>
      <c r="H92" s="61"/>
      <c r="I92" s="243" t="s">
        <v>59</v>
      </c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1"/>
      <c r="AG92" s="242" t="s">
        <v>60</v>
      </c>
      <c r="AH92" s="241"/>
      <c r="AI92" s="241"/>
      <c r="AJ92" s="241"/>
      <c r="AK92" s="241"/>
      <c r="AL92" s="241"/>
      <c r="AM92" s="241"/>
      <c r="AN92" s="243" t="s">
        <v>61</v>
      </c>
      <c r="AO92" s="241"/>
      <c r="AP92" s="244"/>
      <c r="AQ92" s="62" t="s">
        <v>62</v>
      </c>
      <c r="AR92" s="34"/>
      <c r="AS92" s="63" t="s">
        <v>63</v>
      </c>
      <c r="AT92" s="64" t="s">
        <v>64</v>
      </c>
      <c r="AU92" s="64" t="s">
        <v>65</v>
      </c>
      <c r="AV92" s="64" t="s">
        <v>66</v>
      </c>
      <c r="AW92" s="64" t="s">
        <v>67</v>
      </c>
      <c r="AX92" s="64" t="s">
        <v>68</v>
      </c>
      <c r="AY92" s="64" t="s">
        <v>69</v>
      </c>
      <c r="AZ92" s="64" t="s">
        <v>70</v>
      </c>
      <c r="BA92" s="64" t="s">
        <v>71</v>
      </c>
      <c r="BB92" s="64" t="s">
        <v>72</v>
      </c>
      <c r="BC92" s="64" t="s">
        <v>73</v>
      </c>
      <c r="BD92" s="65" t="s">
        <v>74</v>
      </c>
      <c r="BE92" s="33"/>
    </row>
    <row r="93" spans="1:91" s="2" customFormat="1" ht="10.9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" customHeight="1">
      <c r="B94" s="69"/>
      <c r="C94" s="70" t="s">
        <v>75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45">
        <f>ROUND(AG95+SUM(AG96:AG99),2)</f>
        <v>0</v>
      </c>
      <c r="AH94" s="245"/>
      <c r="AI94" s="245"/>
      <c r="AJ94" s="245"/>
      <c r="AK94" s="245"/>
      <c r="AL94" s="245"/>
      <c r="AM94" s="245"/>
      <c r="AN94" s="246">
        <f t="shared" ref="AN94:AN103" si="0">SUM(AG94,AT94)</f>
        <v>0</v>
      </c>
      <c r="AO94" s="246"/>
      <c r="AP94" s="246"/>
      <c r="AQ94" s="73" t="s">
        <v>1</v>
      </c>
      <c r="AR94" s="69"/>
      <c r="AS94" s="74">
        <f>ROUND(AS95+SUM(AS96:AS99),2)</f>
        <v>0</v>
      </c>
      <c r="AT94" s="75">
        <f t="shared" ref="AT94:AT103" si="1">ROUND(SUM(AV94:AW94),2)</f>
        <v>0</v>
      </c>
      <c r="AU94" s="76">
        <f>ROUND(AU95+SUM(AU96:AU99),5)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ROUND(AZ95+SUM(AZ96:AZ99),2)</f>
        <v>0</v>
      </c>
      <c r="BA94" s="75">
        <f>ROUND(BA95+SUM(BA96:BA99),2)</f>
        <v>0</v>
      </c>
      <c r="BB94" s="75">
        <f>ROUND(BB95+SUM(BB96:BB99),2)</f>
        <v>0</v>
      </c>
      <c r="BC94" s="75">
        <f>ROUND(BC95+SUM(BC96:BC99),2)</f>
        <v>0</v>
      </c>
      <c r="BD94" s="77">
        <f>ROUND(BD95+SUM(BD96:BD99),2)</f>
        <v>0</v>
      </c>
      <c r="BS94" s="78" t="s">
        <v>76</v>
      </c>
      <c r="BT94" s="78" t="s">
        <v>77</v>
      </c>
      <c r="BV94" s="78" t="s">
        <v>78</v>
      </c>
      <c r="BW94" s="78" t="s">
        <v>4</v>
      </c>
      <c r="BX94" s="78" t="s">
        <v>79</v>
      </c>
      <c r="CL94" s="78" t="s">
        <v>1</v>
      </c>
    </row>
    <row r="95" spans="1:91" s="7" customFormat="1" ht="24.75" customHeight="1">
      <c r="A95" s="79" t="s">
        <v>80</v>
      </c>
      <c r="B95" s="80"/>
      <c r="C95" s="81"/>
      <c r="D95" s="238" t="s">
        <v>2469</v>
      </c>
      <c r="E95" s="238"/>
      <c r="F95" s="238"/>
      <c r="G95" s="238"/>
      <c r="H95" s="238"/>
      <c r="I95" s="82"/>
      <c r="J95" s="238" t="s">
        <v>16</v>
      </c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6">
        <f>'0325-01 - Bytový dům č....'!J28</f>
        <v>0</v>
      </c>
      <c r="AH95" s="237"/>
      <c r="AI95" s="237"/>
      <c r="AJ95" s="237"/>
      <c r="AK95" s="237"/>
      <c r="AL95" s="237"/>
      <c r="AM95" s="237"/>
      <c r="AN95" s="236">
        <f t="shared" si="0"/>
        <v>0</v>
      </c>
      <c r="AO95" s="237"/>
      <c r="AP95" s="237"/>
      <c r="AQ95" s="83" t="s">
        <v>81</v>
      </c>
      <c r="AR95" s="80"/>
      <c r="AS95" s="84">
        <v>0</v>
      </c>
      <c r="AT95" s="85">
        <f t="shared" si="1"/>
        <v>0</v>
      </c>
      <c r="AU95" s="86">
        <f>'0325-01 - Bytový dům č....'!P144</f>
        <v>0</v>
      </c>
      <c r="AV95" s="85">
        <f>'0325-01 - Bytový dům č....'!J31</f>
        <v>0</v>
      </c>
      <c r="AW95" s="85">
        <f>'0325-01 - Bytový dům č....'!J32</f>
        <v>0</v>
      </c>
      <c r="AX95" s="85">
        <f>'0325-01 - Bytový dům č....'!J33</f>
        <v>0</v>
      </c>
      <c r="AY95" s="85">
        <f>'0325-01 - Bytový dům č....'!J34</f>
        <v>0</v>
      </c>
      <c r="AZ95" s="85">
        <f>'0325-01 - Bytový dům č....'!F31</f>
        <v>0</v>
      </c>
      <c r="BA95" s="85">
        <f>'0325-01 - Bytový dům č....'!F32</f>
        <v>0</v>
      </c>
      <c r="BB95" s="85">
        <f>'0325-01 - Bytový dům č....'!F33</f>
        <v>0</v>
      </c>
      <c r="BC95" s="85">
        <f>'0325-01 - Bytový dům č....'!F34</f>
        <v>0</v>
      </c>
      <c r="BD95" s="87">
        <f>'0325-01 - Bytový dům č....'!F35</f>
        <v>0</v>
      </c>
      <c r="BT95" s="88" t="s">
        <v>82</v>
      </c>
      <c r="BU95" s="88" t="s">
        <v>83</v>
      </c>
      <c r="BV95" s="88" t="s">
        <v>78</v>
      </c>
      <c r="BW95" s="88" t="s">
        <v>4</v>
      </c>
      <c r="BX95" s="88" t="s">
        <v>79</v>
      </c>
      <c r="CL95" s="88" t="s">
        <v>1</v>
      </c>
    </row>
    <row r="96" spans="1:91" s="7" customFormat="1" ht="24.75" customHeight="1">
      <c r="A96" s="79" t="s">
        <v>80</v>
      </c>
      <c r="B96" s="80"/>
      <c r="C96" s="81"/>
      <c r="D96" s="238" t="s">
        <v>84</v>
      </c>
      <c r="E96" s="238"/>
      <c r="F96" s="238"/>
      <c r="G96" s="238"/>
      <c r="H96" s="238"/>
      <c r="I96" s="82"/>
      <c r="J96" s="238" t="s">
        <v>85</v>
      </c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6">
        <f>'0325-01.1 - Zdravotechnika'!J30</f>
        <v>0</v>
      </c>
      <c r="AH96" s="237"/>
      <c r="AI96" s="237"/>
      <c r="AJ96" s="237"/>
      <c r="AK96" s="237"/>
      <c r="AL96" s="237"/>
      <c r="AM96" s="237"/>
      <c r="AN96" s="236">
        <f t="shared" si="0"/>
        <v>0</v>
      </c>
      <c r="AO96" s="237"/>
      <c r="AP96" s="237"/>
      <c r="AQ96" s="83" t="s">
        <v>81</v>
      </c>
      <c r="AR96" s="80"/>
      <c r="AS96" s="84">
        <v>0</v>
      </c>
      <c r="AT96" s="85">
        <f t="shared" si="1"/>
        <v>0</v>
      </c>
      <c r="AU96" s="86">
        <f>'0325-01.1 - Zdravotechnika'!P129</f>
        <v>0</v>
      </c>
      <c r="AV96" s="85">
        <f>'0325-01.1 - Zdravotechnika'!J33</f>
        <v>0</v>
      </c>
      <c r="AW96" s="85">
        <f>'0325-01.1 - Zdravotechnika'!J34</f>
        <v>0</v>
      </c>
      <c r="AX96" s="85">
        <f>'0325-01.1 - Zdravotechnika'!J35</f>
        <v>0</v>
      </c>
      <c r="AY96" s="85">
        <f>'0325-01.1 - Zdravotechnika'!J36</f>
        <v>0</v>
      </c>
      <c r="AZ96" s="85">
        <f>'0325-01.1 - Zdravotechnika'!F33</f>
        <v>0</v>
      </c>
      <c r="BA96" s="85">
        <f>'0325-01.1 - Zdravotechnika'!F34</f>
        <v>0</v>
      </c>
      <c r="BB96" s="85">
        <f>'0325-01.1 - Zdravotechnika'!F35</f>
        <v>0</v>
      </c>
      <c r="BC96" s="85">
        <f>'0325-01.1 - Zdravotechnika'!F36</f>
        <v>0</v>
      </c>
      <c r="BD96" s="87">
        <f>'0325-01.1 - Zdravotechnika'!F37</f>
        <v>0</v>
      </c>
      <c r="BT96" s="88" t="s">
        <v>82</v>
      </c>
      <c r="BV96" s="88" t="s">
        <v>78</v>
      </c>
      <c r="BW96" s="88" t="s">
        <v>86</v>
      </c>
      <c r="BX96" s="88" t="s">
        <v>4</v>
      </c>
      <c r="CL96" s="88" t="s">
        <v>1</v>
      </c>
      <c r="CM96" s="88" t="s">
        <v>82</v>
      </c>
    </row>
    <row r="97" spans="1:91" s="7" customFormat="1" ht="24.75" customHeight="1">
      <c r="A97" s="79" t="s">
        <v>80</v>
      </c>
      <c r="B97" s="80"/>
      <c r="C97" s="81"/>
      <c r="D97" s="238" t="s">
        <v>87</v>
      </c>
      <c r="E97" s="238"/>
      <c r="F97" s="238"/>
      <c r="G97" s="238"/>
      <c r="H97" s="238"/>
      <c r="I97" s="82"/>
      <c r="J97" s="238" t="s">
        <v>88</v>
      </c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6">
        <f>'0325-01.2 - Vytápění'!J30</f>
        <v>0</v>
      </c>
      <c r="AH97" s="237"/>
      <c r="AI97" s="237"/>
      <c r="AJ97" s="237"/>
      <c r="AK97" s="237"/>
      <c r="AL97" s="237"/>
      <c r="AM97" s="237"/>
      <c r="AN97" s="236">
        <f t="shared" si="0"/>
        <v>0</v>
      </c>
      <c r="AO97" s="237"/>
      <c r="AP97" s="237"/>
      <c r="AQ97" s="83" t="s">
        <v>81</v>
      </c>
      <c r="AR97" s="80"/>
      <c r="AS97" s="84">
        <v>0</v>
      </c>
      <c r="AT97" s="85">
        <f t="shared" si="1"/>
        <v>0</v>
      </c>
      <c r="AU97" s="86">
        <f>'0325-01.2 - Vytápění'!P125</f>
        <v>0</v>
      </c>
      <c r="AV97" s="85">
        <f>'0325-01.2 - Vytápění'!J33</f>
        <v>0</v>
      </c>
      <c r="AW97" s="85">
        <f>'0325-01.2 - Vytápění'!J34</f>
        <v>0</v>
      </c>
      <c r="AX97" s="85">
        <f>'0325-01.2 - Vytápění'!J35</f>
        <v>0</v>
      </c>
      <c r="AY97" s="85">
        <f>'0325-01.2 - Vytápění'!J36</f>
        <v>0</v>
      </c>
      <c r="AZ97" s="85">
        <f>'0325-01.2 - Vytápění'!F33</f>
        <v>0</v>
      </c>
      <c r="BA97" s="85">
        <f>'0325-01.2 - Vytápění'!F34</f>
        <v>0</v>
      </c>
      <c r="BB97" s="85">
        <f>'0325-01.2 - Vytápění'!F35</f>
        <v>0</v>
      </c>
      <c r="BC97" s="85">
        <f>'0325-01.2 - Vytápění'!F36</f>
        <v>0</v>
      </c>
      <c r="BD97" s="87">
        <f>'0325-01.2 - Vytápění'!F37</f>
        <v>0</v>
      </c>
      <c r="BT97" s="88" t="s">
        <v>82</v>
      </c>
      <c r="BV97" s="88" t="s">
        <v>78</v>
      </c>
      <c r="BW97" s="88" t="s">
        <v>89</v>
      </c>
      <c r="BX97" s="88" t="s">
        <v>4</v>
      </c>
      <c r="CL97" s="88" t="s">
        <v>1</v>
      </c>
      <c r="CM97" s="88" t="s">
        <v>82</v>
      </c>
    </row>
    <row r="98" spans="1:91" s="7" customFormat="1" ht="24.75" customHeight="1">
      <c r="A98" s="79" t="s">
        <v>80</v>
      </c>
      <c r="B98" s="80"/>
      <c r="C98" s="81"/>
      <c r="D98" s="238" t="s">
        <v>90</v>
      </c>
      <c r="E98" s="238"/>
      <c r="F98" s="238"/>
      <c r="G98" s="238"/>
      <c r="H98" s="238"/>
      <c r="I98" s="82"/>
      <c r="J98" s="238" t="s">
        <v>91</v>
      </c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6">
        <f>'0325-01.3 - Vzduchotechnika'!J30</f>
        <v>0</v>
      </c>
      <c r="AH98" s="237"/>
      <c r="AI98" s="237"/>
      <c r="AJ98" s="237"/>
      <c r="AK98" s="237"/>
      <c r="AL98" s="237"/>
      <c r="AM98" s="237"/>
      <c r="AN98" s="236">
        <f t="shared" si="0"/>
        <v>0</v>
      </c>
      <c r="AO98" s="237"/>
      <c r="AP98" s="237"/>
      <c r="AQ98" s="83" t="s">
        <v>81</v>
      </c>
      <c r="AR98" s="80"/>
      <c r="AS98" s="84">
        <v>0</v>
      </c>
      <c r="AT98" s="85">
        <f t="shared" si="1"/>
        <v>0</v>
      </c>
      <c r="AU98" s="86">
        <f>'0325-01.3 - Vzduchotechnika'!P121</f>
        <v>0</v>
      </c>
      <c r="AV98" s="85">
        <f>'0325-01.3 - Vzduchotechnika'!J33</f>
        <v>0</v>
      </c>
      <c r="AW98" s="85">
        <f>'0325-01.3 - Vzduchotechnika'!J34</f>
        <v>0</v>
      </c>
      <c r="AX98" s="85">
        <f>'0325-01.3 - Vzduchotechnika'!J35</f>
        <v>0</v>
      </c>
      <c r="AY98" s="85">
        <f>'0325-01.3 - Vzduchotechnika'!J36</f>
        <v>0</v>
      </c>
      <c r="AZ98" s="85">
        <f>'0325-01.3 - Vzduchotechnika'!F33</f>
        <v>0</v>
      </c>
      <c r="BA98" s="85">
        <f>'0325-01.3 - Vzduchotechnika'!F34</f>
        <v>0</v>
      </c>
      <c r="BB98" s="85">
        <f>'0325-01.3 - Vzduchotechnika'!F35</f>
        <v>0</v>
      </c>
      <c r="BC98" s="85">
        <f>'0325-01.3 - Vzduchotechnika'!F36</f>
        <v>0</v>
      </c>
      <c r="BD98" s="87">
        <f>'0325-01.3 - Vzduchotechnika'!F37</f>
        <v>0</v>
      </c>
      <c r="BT98" s="88" t="s">
        <v>82</v>
      </c>
      <c r="BV98" s="88" t="s">
        <v>78</v>
      </c>
      <c r="BW98" s="88" t="s">
        <v>92</v>
      </c>
      <c r="BX98" s="88" t="s">
        <v>4</v>
      </c>
      <c r="CL98" s="88" t="s">
        <v>1</v>
      </c>
      <c r="CM98" s="88" t="s">
        <v>82</v>
      </c>
    </row>
    <row r="99" spans="1:91" s="7" customFormat="1" ht="24.75" customHeight="1">
      <c r="B99" s="80"/>
      <c r="C99" s="81"/>
      <c r="D99" s="238" t="s">
        <v>93</v>
      </c>
      <c r="E99" s="238"/>
      <c r="F99" s="238"/>
      <c r="G99" s="238"/>
      <c r="H99" s="238"/>
      <c r="I99" s="82"/>
      <c r="J99" s="238" t="s">
        <v>94</v>
      </c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9">
        <f>ROUND(SUM(AG100:AG103),2)</f>
        <v>0</v>
      </c>
      <c r="AH99" s="237"/>
      <c r="AI99" s="237"/>
      <c r="AJ99" s="237"/>
      <c r="AK99" s="237"/>
      <c r="AL99" s="237"/>
      <c r="AM99" s="237"/>
      <c r="AN99" s="236">
        <f t="shared" si="0"/>
        <v>0</v>
      </c>
      <c r="AO99" s="237"/>
      <c r="AP99" s="237"/>
      <c r="AQ99" s="83" t="s">
        <v>81</v>
      </c>
      <c r="AR99" s="80"/>
      <c r="AS99" s="84">
        <f>ROUND(SUM(AS100:AS103),2)</f>
        <v>0</v>
      </c>
      <c r="AT99" s="85">
        <f t="shared" si="1"/>
        <v>0</v>
      </c>
      <c r="AU99" s="86">
        <f>ROUND(SUM(AU100:AU103),5)</f>
        <v>0</v>
      </c>
      <c r="AV99" s="85">
        <f>ROUND(AZ99*L29,2)</f>
        <v>0</v>
      </c>
      <c r="AW99" s="85">
        <f>ROUND(BA99*L30,2)</f>
        <v>0</v>
      </c>
      <c r="AX99" s="85">
        <f>ROUND(BB99*L29,2)</f>
        <v>0</v>
      </c>
      <c r="AY99" s="85">
        <f>ROUND(BC99*L30,2)</f>
        <v>0</v>
      </c>
      <c r="AZ99" s="85">
        <f>ROUND(SUM(AZ100:AZ103),2)</f>
        <v>0</v>
      </c>
      <c r="BA99" s="85">
        <f>ROUND(SUM(BA100:BA103),2)</f>
        <v>0</v>
      </c>
      <c r="BB99" s="85">
        <f>ROUND(SUM(BB100:BB103),2)</f>
        <v>0</v>
      </c>
      <c r="BC99" s="85">
        <f>ROUND(SUM(BC100:BC103),2)</f>
        <v>0</v>
      </c>
      <c r="BD99" s="87">
        <f>ROUND(SUM(BD100:BD103),2)</f>
        <v>0</v>
      </c>
      <c r="BS99" s="88" t="s">
        <v>76</v>
      </c>
      <c r="BT99" s="88" t="s">
        <v>82</v>
      </c>
      <c r="BV99" s="88" t="s">
        <v>78</v>
      </c>
      <c r="BW99" s="88" t="s">
        <v>95</v>
      </c>
      <c r="BX99" s="88" t="s">
        <v>4</v>
      </c>
      <c r="CL99" s="88" t="s">
        <v>1</v>
      </c>
      <c r="CM99" s="88" t="s">
        <v>82</v>
      </c>
    </row>
    <row r="100" spans="1:91" s="4" customFormat="1" ht="16.5" customHeight="1">
      <c r="A100" s="79" t="s">
        <v>80</v>
      </c>
      <c r="B100" s="52"/>
      <c r="C100" s="10"/>
      <c r="D100" s="10"/>
      <c r="E100" s="235" t="s">
        <v>93</v>
      </c>
      <c r="F100" s="235"/>
      <c r="G100" s="235"/>
      <c r="H100" s="235"/>
      <c r="I100" s="235"/>
      <c r="J100" s="10"/>
      <c r="K100" s="235" t="s">
        <v>94</v>
      </c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3">
        <f>'0325-01.4 - Elektroinstalace'!J30</f>
        <v>0</v>
      </c>
      <c r="AH100" s="234"/>
      <c r="AI100" s="234"/>
      <c r="AJ100" s="234"/>
      <c r="AK100" s="234"/>
      <c r="AL100" s="234"/>
      <c r="AM100" s="234"/>
      <c r="AN100" s="233">
        <f t="shared" si="0"/>
        <v>0</v>
      </c>
      <c r="AO100" s="234"/>
      <c r="AP100" s="234"/>
      <c r="AQ100" s="89" t="s">
        <v>96</v>
      </c>
      <c r="AR100" s="52"/>
      <c r="AS100" s="90">
        <v>0</v>
      </c>
      <c r="AT100" s="91">
        <f t="shared" si="1"/>
        <v>0</v>
      </c>
      <c r="AU100" s="92">
        <f>'0325-01.4 - Elektroinstalace'!P122</f>
        <v>0</v>
      </c>
      <c r="AV100" s="91">
        <f>'0325-01.4 - Elektroinstalace'!J33</f>
        <v>0</v>
      </c>
      <c r="AW100" s="91">
        <f>'0325-01.4 - Elektroinstalace'!J34</f>
        <v>0</v>
      </c>
      <c r="AX100" s="91">
        <f>'0325-01.4 - Elektroinstalace'!J35</f>
        <v>0</v>
      </c>
      <c r="AY100" s="91">
        <f>'0325-01.4 - Elektroinstalace'!J36</f>
        <v>0</v>
      </c>
      <c r="AZ100" s="91">
        <f>'0325-01.4 - Elektroinstalace'!F33</f>
        <v>0</v>
      </c>
      <c r="BA100" s="91">
        <f>'0325-01.4 - Elektroinstalace'!F34</f>
        <v>0</v>
      </c>
      <c r="BB100" s="91">
        <f>'0325-01.4 - Elektroinstalace'!F35</f>
        <v>0</v>
      </c>
      <c r="BC100" s="91">
        <f>'0325-01.4 - Elektroinstalace'!F36</f>
        <v>0</v>
      </c>
      <c r="BD100" s="93">
        <f>'0325-01.4 - Elektroinstalace'!F37</f>
        <v>0</v>
      </c>
      <c r="BT100" s="26" t="s">
        <v>97</v>
      </c>
      <c r="BU100" s="26" t="s">
        <v>83</v>
      </c>
      <c r="BV100" s="26" t="s">
        <v>78</v>
      </c>
      <c r="BW100" s="26" t="s">
        <v>95</v>
      </c>
      <c r="BX100" s="26" t="s">
        <v>4</v>
      </c>
      <c r="CL100" s="26" t="s">
        <v>1</v>
      </c>
      <c r="CM100" s="26" t="s">
        <v>82</v>
      </c>
    </row>
    <row r="101" spans="1:91" s="4" customFormat="1" ht="23.25" customHeight="1">
      <c r="A101" s="79" t="s">
        <v>80</v>
      </c>
      <c r="B101" s="52"/>
      <c r="C101" s="10"/>
      <c r="D101" s="10"/>
      <c r="E101" s="235" t="s">
        <v>98</v>
      </c>
      <c r="F101" s="235"/>
      <c r="G101" s="235"/>
      <c r="H101" s="235"/>
      <c r="I101" s="235"/>
      <c r="J101" s="10"/>
      <c r="K101" s="235" t="s">
        <v>99</v>
      </c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3">
        <f>'0325-01.4.1 - Uzemnění'!J32</f>
        <v>0</v>
      </c>
      <c r="AH101" s="234"/>
      <c r="AI101" s="234"/>
      <c r="AJ101" s="234"/>
      <c r="AK101" s="234"/>
      <c r="AL101" s="234"/>
      <c r="AM101" s="234"/>
      <c r="AN101" s="233">
        <f t="shared" si="0"/>
        <v>0</v>
      </c>
      <c r="AO101" s="234"/>
      <c r="AP101" s="234"/>
      <c r="AQ101" s="89" t="s">
        <v>96</v>
      </c>
      <c r="AR101" s="52"/>
      <c r="AS101" s="90">
        <v>0</v>
      </c>
      <c r="AT101" s="91">
        <f t="shared" si="1"/>
        <v>0</v>
      </c>
      <c r="AU101" s="92">
        <f>'0325-01.4.1 - Uzemnění'!P121</f>
        <v>0</v>
      </c>
      <c r="AV101" s="91">
        <f>'0325-01.4.1 - Uzemnění'!J35</f>
        <v>0</v>
      </c>
      <c r="AW101" s="91">
        <f>'0325-01.4.1 - Uzemnění'!J36</f>
        <v>0</v>
      </c>
      <c r="AX101" s="91">
        <f>'0325-01.4.1 - Uzemnění'!J37</f>
        <v>0</v>
      </c>
      <c r="AY101" s="91">
        <f>'0325-01.4.1 - Uzemnění'!J38</f>
        <v>0</v>
      </c>
      <c r="AZ101" s="91">
        <f>'0325-01.4.1 - Uzemnění'!F35</f>
        <v>0</v>
      </c>
      <c r="BA101" s="91">
        <f>'0325-01.4.1 - Uzemnění'!F36</f>
        <v>0</v>
      </c>
      <c r="BB101" s="91">
        <f>'0325-01.4.1 - Uzemnění'!F37</f>
        <v>0</v>
      </c>
      <c r="BC101" s="91">
        <f>'0325-01.4.1 - Uzemnění'!F38</f>
        <v>0</v>
      </c>
      <c r="BD101" s="93">
        <f>'0325-01.4.1 - Uzemnění'!F39</f>
        <v>0</v>
      </c>
      <c r="BT101" s="26" t="s">
        <v>97</v>
      </c>
      <c r="BV101" s="26" t="s">
        <v>78</v>
      </c>
      <c r="BW101" s="26" t="s">
        <v>100</v>
      </c>
      <c r="BX101" s="26" t="s">
        <v>95</v>
      </c>
      <c r="CL101" s="26" t="s">
        <v>1</v>
      </c>
    </row>
    <row r="102" spans="1:91" s="4" customFormat="1" ht="23.25" customHeight="1">
      <c r="A102" s="79" t="s">
        <v>80</v>
      </c>
      <c r="B102" s="52"/>
      <c r="C102" s="10"/>
      <c r="D102" s="10"/>
      <c r="E102" s="235" t="s">
        <v>101</v>
      </c>
      <c r="F102" s="235"/>
      <c r="G102" s="235"/>
      <c r="H102" s="235"/>
      <c r="I102" s="235"/>
      <c r="J102" s="10"/>
      <c r="K102" s="235" t="s">
        <v>102</v>
      </c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3">
        <f>'0325-01.4.2 - Dodávky'!J32</f>
        <v>0</v>
      </c>
      <c r="AH102" s="234"/>
      <c r="AI102" s="234"/>
      <c r="AJ102" s="234"/>
      <c r="AK102" s="234"/>
      <c r="AL102" s="234"/>
      <c r="AM102" s="234"/>
      <c r="AN102" s="233">
        <f t="shared" si="0"/>
        <v>0</v>
      </c>
      <c r="AO102" s="234"/>
      <c r="AP102" s="234"/>
      <c r="AQ102" s="89" t="s">
        <v>96</v>
      </c>
      <c r="AR102" s="52"/>
      <c r="AS102" s="90">
        <v>0</v>
      </c>
      <c r="AT102" s="91">
        <f t="shared" si="1"/>
        <v>0</v>
      </c>
      <c r="AU102" s="92">
        <f>'0325-01.4.2 - Dodávky'!P123</f>
        <v>0</v>
      </c>
      <c r="AV102" s="91">
        <f>'0325-01.4.2 - Dodávky'!J35</f>
        <v>0</v>
      </c>
      <c r="AW102" s="91">
        <f>'0325-01.4.2 - Dodávky'!J36</f>
        <v>0</v>
      </c>
      <c r="AX102" s="91">
        <f>'0325-01.4.2 - Dodávky'!J37</f>
        <v>0</v>
      </c>
      <c r="AY102" s="91">
        <f>'0325-01.4.2 - Dodávky'!J38</f>
        <v>0</v>
      </c>
      <c r="AZ102" s="91">
        <f>'0325-01.4.2 - Dodávky'!F35</f>
        <v>0</v>
      </c>
      <c r="BA102" s="91">
        <f>'0325-01.4.2 - Dodávky'!F36</f>
        <v>0</v>
      </c>
      <c r="BB102" s="91">
        <f>'0325-01.4.2 - Dodávky'!F37</f>
        <v>0</v>
      </c>
      <c r="BC102" s="91">
        <f>'0325-01.4.2 - Dodávky'!F38</f>
        <v>0</v>
      </c>
      <c r="BD102" s="93">
        <f>'0325-01.4.2 - Dodávky'!F39</f>
        <v>0</v>
      </c>
      <c r="BT102" s="26" t="s">
        <v>97</v>
      </c>
      <c r="BV102" s="26" t="s">
        <v>78</v>
      </c>
      <c r="BW102" s="26" t="s">
        <v>103</v>
      </c>
      <c r="BX102" s="26" t="s">
        <v>95</v>
      </c>
      <c r="CL102" s="26" t="s">
        <v>1</v>
      </c>
    </row>
    <row r="103" spans="1:91" s="4" customFormat="1" ht="23.25" customHeight="1">
      <c r="A103" s="79" t="s">
        <v>80</v>
      </c>
      <c r="B103" s="52"/>
      <c r="C103" s="10"/>
      <c r="D103" s="10"/>
      <c r="E103" s="235" t="s">
        <v>104</v>
      </c>
      <c r="F103" s="235"/>
      <c r="G103" s="235"/>
      <c r="H103" s="235"/>
      <c r="I103" s="235"/>
      <c r="J103" s="10"/>
      <c r="K103" s="235" t="s">
        <v>105</v>
      </c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3">
        <f>'0325-01.4.3 - Hromosvod'!J32</f>
        <v>0</v>
      </c>
      <c r="AH103" s="234"/>
      <c r="AI103" s="234"/>
      <c r="AJ103" s="234"/>
      <c r="AK103" s="234"/>
      <c r="AL103" s="234"/>
      <c r="AM103" s="234"/>
      <c r="AN103" s="233">
        <f t="shared" si="0"/>
        <v>0</v>
      </c>
      <c r="AO103" s="234"/>
      <c r="AP103" s="234"/>
      <c r="AQ103" s="89" t="s">
        <v>96</v>
      </c>
      <c r="AR103" s="52"/>
      <c r="AS103" s="94">
        <v>0</v>
      </c>
      <c r="AT103" s="95">
        <f t="shared" si="1"/>
        <v>0</v>
      </c>
      <c r="AU103" s="96">
        <f>'0325-01.4.3 - Hromosvod'!P124</f>
        <v>0</v>
      </c>
      <c r="AV103" s="95">
        <f>'0325-01.4.3 - Hromosvod'!J35</f>
        <v>0</v>
      </c>
      <c r="AW103" s="95">
        <f>'0325-01.4.3 - Hromosvod'!J36</f>
        <v>0</v>
      </c>
      <c r="AX103" s="95">
        <f>'0325-01.4.3 - Hromosvod'!J37</f>
        <v>0</v>
      </c>
      <c r="AY103" s="95">
        <f>'0325-01.4.3 - Hromosvod'!J38</f>
        <v>0</v>
      </c>
      <c r="AZ103" s="95">
        <f>'0325-01.4.3 - Hromosvod'!F35</f>
        <v>0</v>
      </c>
      <c r="BA103" s="95">
        <f>'0325-01.4.3 - Hromosvod'!F36</f>
        <v>0</v>
      </c>
      <c r="BB103" s="95">
        <f>'0325-01.4.3 - Hromosvod'!F37</f>
        <v>0</v>
      </c>
      <c r="BC103" s="95">
        <f>'0325-01.4.3 - Hromosvod'!F38</f>
        <v>0</v>
      </c>
      <c r="BD103" s="97">
        <f>'0325-01.4.3 - Hromosvod'!F39</f>
        <v>0</v>
      </c>
      <c r="BT103" s="26" t="s">
        <v>97</v>
      </c>
      <c r="BV103" s="26" t="s">
        <v>78</v>
      </c>
      <c r="BW103" s="26" t="s">
        <v>106</v>
      </c>
      <c r="BX103" s="26" t="s">
        <v>95</v>
      </c>
      <c r="CL103" s="26" t="s">
        <v>1</v>
      </c>
    </row>
    <row r="104" spans="1:91" s="2" customFormat="1" ht="30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4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91" s="2" customFormat="1" ht="6.9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34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</sheetData>
  <mergeCells count="74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E100:I100"/>
    <mergeCell ref="K100:AF100"/>
    <mergeCell ref="AN101:AP101"/>
    <mergeCell ref="AG101:AM101"/>
    <mergeCell ref="E101:I101"/>
    <mergeCell ref="K101:AF101"/>
    <mergeCell ref="E102:I102"/>
    <mergeCell ref="K102:AF102"/>
    <mergeCell ref="AN103:AP103"/>
    <mergeCell ref="AG103:AM103"/>
    <mergeCell ref="E103:I103"/>
    <mergeCell ref="K103:AF103"/>
    <mergeCell ref="AK30:AO30"/>
    <mergeCell ref="L30:P30"/>
    <mergeCell ref="W30:AE30"/>
    <mergeCell ref="L31:P31"/>
    <mergeCell ref="AN102:AP102"/>
    <mergeCell ref="AG102:AM102"/>
    <mergeCell ref="AN100:AP100"/>
    <mergeCell ref="AG100:AM100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CE0325-01 - Bytový dům č....'!C2" display="/"/>
    <hyperlink ref="A96" location="'0325-01.1 - Zdravotechnika'!C2" display="/"/>
    <hyperlink ref="A97" location="'0325-01.2 - Vytápění'!C2" display="/"/>
    <hyperlink ref="A98" location="'0325-01.3 - Vzduchotechnika'!C2" display="/"/>
    <hyperlink ref="A100" location="'0325-01.4 - Elektroinstalace'!C2" display="/"/>
    <hyperlink ref="A101" location="'0325-01.4.1 - Uzemnění'!C2" display="/"/>
    <hyperlink ref="A102" location="'0325-01.4.2 - Dodávky'!C2" display="/"/>
    <hyperlink ref="A103" location="'0325-01.4.3 - Hromosvod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65"/>
  <sheetViews>
    <sheetView showGridLines="0" topLeftCell="A348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8" t="s">
        <v>4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1:46" s="1" customFormat="1" ht="24.9" customHeight="1">
      <c r="B4" s="21"/>
      <c r="D4" s="22" t="s">
        <v>107</v>
      </c>
      <c r="L4" s="21"/>
      <c r="M4" s="98" t="s">
        <v>10</v>
      </c>
      <c r="AT4" s="18" t="s">
        <v>3</v>
      </c>
    </row>
    <row r="5" spans="1:46" s="1" customFormat="1" ht="6.9" customHeight="1">
      <c r="B5" s="21"/>
      <c r="L5" s="21"/>
    </row>
    <row r="6" spans="1:46" s="2" customFormat="1" ht="12" customHeight="1">
      <c r="A6" s="33"/>
      <c r="B6" s="34"/>
      <c r="C6" s="33"/>
      <c r="D6" s="28" t="s">
        <v>15</v>
      </c>
      <c r="E6" s="33"/>
      <c r="F6" s="33"/>
      <c r="G6" s="33"/>
      <c r="H6" s="33"/>
      <c r="I6" s="33"/>
      <c r="J6" s="33"/>
      <c r="K6" s="33"/>
      <c r="L6" s="4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46" s="2" customFormat="1" ht="16.5" customHeight="1">
      <c r="A7" s="33"/>
      <c r="B7" s="34"/>
      <c r="C7" s="33"/>
      <c r="D7" s="33"/>
      <c r="E7" s="247" t="s">
        <v>16</v>
      </c>
      <c r="F7" s="256"/>
      <c r="G7" s="256"/>
      <c r="H7" s="256"/>
      <c r="I7" s="33"/>
      <c r="J7" s="33"/>
      <c r="K7" s="33"/>
      <c r="L7" s="4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46" s="2" customFormat="1">
      <c r="A8" s="33"/>
      <c r="B8" s="34"/>
      <c r="C8" s="33"/>
      <c r="D8" s="33"/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2" customHeight="1">
      <c r="A9" s="33"/>
      <c r="B9" s="34"/>
      <c r="C9" s="33"/>
      <c r="D9" s="28" t="s">
        <v>17</v>
      </c>
      <c r="E9" s="33"/>
      <c r="F9" s="26" t="s">
        <v>1</v>
      </c>
      <c r="G9" s="33"/>
      <c r="H9" s="33"/>
      <c r="I9" s="28" t="s">
        <v>18</v>
      </c>
      <c r="J9" s="26" t="s">
        <v>1</v>
      </c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19</v>
      </c>
      <c r="E10" s="33"/>
      <c r="F10" s="26" t="s">
        <v>20</v>
      </c>
      <c r="G10" s="33"/>
      <c r="H10" s="33"/>
      <c r="I10" s="28" t="s">
        <v>21</v>
      </c>
      <c r="J10" s="56" t="str">
        <f>'Rekapitulace stavby'!AN8</f>
        <v>5. 3. 2025</v>
      </c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0.95" customHeight="1">
      <c r="A11" s="33"/>
      <c r="B11" s="34"/>
      <c r="C11" s="33"/>
      <c r="D11" s="33"/>
      <c r="E11" s="33"/>
      <c r="F11" s="33"/>
      <c r="G11" s="33"/>
      <c r="H11" s="33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23</v>
      </c>
      <c r="E12" s="33"/>
      <c r="F12" s="33"/>
      <c r="G12" s="33"/>
      <c r="H12" s="33"/>
      <c r="I12" s="28" t="s">
        <v>24</v>
      </c>
      <c r="J12" s="26" t="s">
        <v>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8" customHeight="1">
      <c r="A13" s="33"/>
      <c r="B13" s="34"/>
      <c r="C13" s="33"/>
      <c r="D13" s="33"/>
      <c r="E13" s="26" t="s">
        <v>25</v>
      </c>
      <c r="F13" s="33"/>
      <c r="G13" s="33"/>
      <c r="H13" s="33"/>
      <c r="I13" s="28" t="s">
        <v>26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6.9" customHeigh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27</v>
      </c>
      <c r="E15" s="33"/>
      <c r="F15" s="33"/>
      <c r="G15" s="33"/>
      <c r="H15" s="33"/>
      <c r="I15" s="28" t="s">
        <v>24</v>
      </c>
      <c r="J15" s="29" t="str">
        <f>'Rekapitulace stavby'!AN13</f>
        <v>Vyplň údaj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8" customHeight="1">
      <c r="A16" s="33"/>
      <c r="B16" s="34"/>
      <c r="C16" s="33"/>
      <c r="D16" s="33"/>
      <c r="E16" s="257" t="str">
        <f>'Rekapitulace stavby'!E14</f>
        <v>Vyplň údaj</v>
      </c>
      <c r="F16" s="225"/>
      <c r="G16" s="225"/>
      <c r="H16" s="225"/>
      <c r="I16" s="28" t="s">
        <v>26</v>
      </c>
      <c r="J16" s="29" t="str">
        <f>'Rekapitulace stavby'!AN14</f>
        <v>Vyplň údaj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6.9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29</v>
      </c>
      <c r="E18" s="33"/>
      <c r="F18" s="33"/>
      <c r="G18" s="33"/>
      <c r="H18" s="33"/>
      <c r="I18" s="28" t="s">
        <v>24</v>
      </c>
      <c r="J18" s="26" t="s">
        <v>30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31</v>
      </c>
      <c r="F19" s="33"/>
      <c r="G19" s="33"/>
      <c r="H19" s="33"/>
      <c r="I19" s="28" t="s">
        <v>26</v>
      </c>
      <c r="J19" s="26" t="s">
        <v>1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33</v>
      </c>
      <c r="E21" s="33"/>
      <c r="F21" s="33"/>
      <c r="G21" s="33"/>
      <c r="H21" s="33"/>
      <c r="I21" s="28" t="s">
        <v>24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6" t="s">
        <v>34</v>
      </c>
      <c r="F22" s="33"/>
      <c r="G22" s="33"/>
      <c r="H22" s="33"/>
      <c r="I22" s="28" t="s">
        <v>26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35</v>
      </c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8" customFormat="1" ht="71.25" customHeight="1">
      <c r="A25" s="99"/>
      <c r="B25" s="100"/>
      <c r="C25" s="99"/>
      <c r="D25" s="99"/>
      <c r="E25" s="229" t="s">
        <v>36</v>
      </c>
      <c r="F25" s="229"/>
      <c r="G25" s="229"/>
      <c r="H25" s="229"/>
      <c r="I25" s="99"/>
      <c r="J25" s="99"/>
      <c r="K25" s="99"/>
      <c r="L25" s="101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67"/>
      <c r="E27" s="67"/>
      <c r="F27" s="67"/>
      <c r="G27" s="67"/>
      <c r="H27" s="67"/>
      <c r="I27" s="67"/>
      <c r="J27" s="67"/>
      <c r="K27" s="67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25.35" customHeight="1">
      <c r="A28" s="33"/>
      <c r="B28" s="34"/>
      <c r="C28" s="33"/>
      <c r="D28" s="102" t="s">
        <v>37</v>
      </c>
      <c r="E28" s="33"/>
      <c r="F28" s="33"/>
      <c r="G28" s="33"/>
      <c r="H28" s="33"/>
      <c r="I28" s="33"/>
      <c r="J28" s="72">
        <f>ROUND(J144, 2)</f>
        <v>0</v>
      </c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" customHeight="1">
      <c r="A30" s="33"/>
      <c r="B30" s="34"/>
      <c r="C30" s="33"/>
      <c r="D30" s="33"/>
      <c r="E30" s="33"/>
      <c r="F30" s="37" t="s">
        <v>39</v>
      </c>
      <c r="G30" s="33"/>
      <c r="H30" s="33"/>
      <c r="I30" s="37" t="s">
        <v>38</v>
      </c>
      <c r="J30" s="37" t="s">
        <v>40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" customHeight="1">
      <c r="A31" s="33"/>
      <c r="B31" s="34"/>
      <c r="C31" s="33"/>
      <c r="D31" s="103" t="s">
        <v>41</v>
      </c>
      <c r="E31" s="28" t="s">
        <v>42</v>
      </c>
      <c r="F31" s="104">
        <f>ROUND((SUM(BE144:BE964)),  2)</f>
        <v>0</v>
      </c>
      <c r="G31" s="33"/>
      <c r="H31" s="33"/>
      <c r="I31" s="105">
        <v>0.21</v>
      </c>
      <c r="J31" s="104">
        <f>ROUND(((SUM(BE144:BE964))*I31),  2)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28" t="s">
        <v>43</v>
      </c>
      <c r="F32" s="104">
        <f>ROUND((SUM(BF144:BF964)),  2)</f>
        <v>0</v>
      </c>
      <c r="G32" s="33"/>
      <c r="H32" s="33"/>
      <c r="I32" s="105">
        <v>0.12</v>
      </c>
      <c r="J32" s="104">
        <f>ROUND(((SUM(BF144:BF964))*I32), 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hidden="1" customHeight="1">
      <c r="A33" s="33"/>
      <c r="B33" s="34"/>
      <c r="C33" s="33"/>
      <c r="D33" s="33"/>
      <c r="E33" s="28" t="s">
        <v>44</v>
      </c>
      <c r="F33" s="104">
        <f>ROUND((SUM(BG144:BG964)),  2)</f>
        <v>0</v>
      </c>
      <c r="G33" s="33"/>
      <c r="H33" s="33"/>
      <c r="I33" s="105">
        <v>0.21</v>
      </c>
      <c r="J33" s="104">
        <f>0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hidden="1" customHeight="1">
      <c r="A34" s="33"/>
      <c r="B34" s="34"/>
      <c r="C34" s="33"/>
      <c r="D34" s="33"/>
      <c r="E34" s="28" t="s">
        <v>45</v>
      </c>
      <c r="F34" s="104">
        <f>ROUND((SUM(BH144:BH964)),  2)</f>
        <v>0</v>
      </c>
      <c r="G34" s="33"/>
      <c r="H34" s="33"/>
      <c r="I34" s="105">
        <v>0.12</v>
      </c>
      <c r="J34" s="104">
        <f>0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46</v>
      </c>
      <c r="F35" s="104">
        <f>ROUND((SUM(BI144:BI964)),  2)</f>
        <v>0</v>
      </c>
      <c r="G35" s="33"/>
      <c r="H35" s="33"/>
      <c r="I35" s="105">
        <v>0</v>
      </c>
      <c r="J35" s="104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6.9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25.35" customHeight="1">
      <c r="A37" s="33"/>
      <c r="B37" s="34"/>
      <c r="C37" s="106"/>
      <c r="D37" s="107" t="s">
        <v>47</v>
      </c>
      <c r="E37" s="61"/>
      <c r="F37" s="61"/>
      <c r="G37" s="108" t="s">
        <v>48</v>
      </c>
      <c r="H37" s="109" t="s">
        <v>49</v>
      </c>
      <c r="I37" s="61"/>
      <c r="J37" s="110">
        <f>SUM(J28:J35)</f>
        <v>0</v>
      </c>
      <c r="K37" s="111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1" customFormat="1" ht="14.4" customHeight="1">
      <c r="B39" s="21"/>
      <c r="L39" s="21"/>
    </row>
    <row r="40" spans="1:31" s="1" customFormat="1" ht="14.4" customHeight="1">
      <c r="B40" s="21"/>
      <c r="L40" s="21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50</v>
      </c>
      <c r="E50" s="45"/>
      <c r="F50" s="45"/>
      <c r="G50" s="44" t="s">
        <v>51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52</v>
      </c>
      <c r="E61" s="36"/>
      <c r="F61" s="112" t="s">
        <v>53</v>
      </c>
      <c r="G61" s="46" t="s">
        <v>52</v>
      </c>
      <c r="H61" s="36"/>
      <c r="I61" s="36"/>
      <c r="J61" s="113" t="s">
        <v>53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54</v>
      </c>
      <c r="E65" s="47"/>
      <c r="F65" s="47"/>
      <c r="G65" s="44" t="s">
        <v>55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52</v>
      </c>
      <c r="E76" s="36"/>
      <c r="F76" s="112" t="s">
        <v>53</v>
      </c>
      <c r="G76" s="46" t="s">
        <v>52</v>
      </c>
      <c r="H76" s="36"/>
      <c r="I76" s="36"/>
      <c r="J76" s="113" t="s">
        <v>53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108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47" t="str">
        <f>E7</f>
        <v>Bytový dům č.p. 1 Nový Dvůr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6.9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2" customHeight="1">
      <c r="A87" s="33"/>
      <c r="B87" s="34"/>
      <c r="C87" s="28" t="s">
        <v>19</v>
      </c>
      <c r="D87" s="33"/>
      <c r="E87" s="33"/>
      <c r="F87" s="26" t="str">
        <f>F10</f>
        <v>Nový Dvůr</v>
      </c>
      <c r="G87" s="33"/>
      <c r="H87" s="33"/>
      <c r="I87" s="28" t="s">
        <v>21</v>
      </c>
      <c r="J87" s="56" t="str">
        <f>IF(J10="","",J10)</f>
        <v>5. 3. 2025</v>
      </c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25.65" customHeight="1">
      <c r="A89" s="33"/>
      <c r="B89" s="34"/>
      <c r="C89" s="28" t="s">
        <v>23</v>
      </c>
      <c r="D89" s="33"/>
      <c r="E89" s="33"/>
      <c r="F89" s="26" t="str">
        <f>E13</f>
        <v>Zemský hřebčinec Písek s.p.o., U Hřebčince 479, Pí</v>
      </c>
      <c r="G89" s="33"/>
      <c r="H89" s="33"/>
      <c r="I89" s="28" t="s">
        <v>29</v>
      </c>
      <c r="J89" s="31" t="str">
        <f>E19</f>
        <v>Ing. Petr Černý Projekční kancelář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25.65" customHeight="1">
      <c r="A90" s="33"/>
      <c r="B90" s="34"/>
      <c r="C90" s="28" t="s">
        <v>27</v>
      </c>
      <c r="D90" s="33"/>
      <c r="E90" s="33"/>
      <c r="F90" s="26" t="str">
        <f>IF(E16="","",E16)</f>
        <v>Vyplň údaj</v>
      </c>
      <c r="G90" s="33"/>
      <c r="H90" s="33"/>
      <c r="I90" s="28" t="s">
        <v>33</v>
      </c>
      <c r="J90" s="31" t="str">
        <f>E22</f>
        <v>Jindřich  J u k l  tel.: 602558222</v>
      </c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0.35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9.25" customHeight="1">
      <c r="A92" s="33"/>
      <c r="B92" s="34"/>
      <c r="C92" s="114" t="s">
        <v>109</v>
      </c>
      <c r="D92" s="106"/>
      <c r="E92" s="106"/>
      <c r="F92" s="106"/>
      <c r="G92" s="106"/>
      <c r="H92" s="106"/>
      <c r="I92" s="106"/>
      <c r="J92" s="115" t="s">
        <v>110</v>
      </c>
      <c r="K92" s="106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2.95" customHeight="1">
      <c r="A94" s="33"/>
      <c r="B94" s="34"/>
      <c r="C94" s="116" t="s">
        <v>111</v>
      </c>
      <c r="D94" s="33"/>
      <c r="E94" s="33"/>
      <c r="F94" s="33"/>
      <c r="G94" s="33"/>
      <c r="H94" s="33"/>
      <c r="I94" s="33"/>
      <c r="J94" s="72">
        <f>J144</f>
        <v>0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U94" s="18" t="s">
        <v>112</v>
      </c>
    </row>
    <row r="95" spans="1:47" s="9" customFormat="1" ht="24.9" customHeight="1">
      <c r="B95" s="117"/>
      <c r="D95" s="118" t="s">
        <v>113</v>
      </c>
      <c r="E95" s="119"/>
      <c r="F95" s="119"/>
      <c r="G95" s="119"/>
      <c r="H95" s="119"/>
      <c r="I95" s="119"/>
      <c r="J95" s="120">
        <f>J145</f>
        <v>0</v>
      </c>
      <c r="L95" s="117"/>
    </row>
    <row r="96" spans="1:47" s="10" customFormat="1" ht="19.95" customHeight="1">
      <c r="B96" s="121"/>
      <c r="D96" s="122" t="s">
        <v>114</v>
      </c>
      <c r="E96" s="123"/>
      <c r="F96" s="123"/>
      <c r="G96" s="123"/>
      <c r="H96" s="123"/>
      <c r="I96" s="123"/>
      <c r="J96" s="124">
        <f>J146</f>
        <v>0</v>
      </c>
      <c r="L96" s="121"/>
    </row>
    <row r="97" spans="2:12" s="10" customFormat="1" ht="19.95" customHeight="1">
      <c r="B97" s="121"/>
      <c r="D97" s="122" t="s">
        <v>115</v>
      </c>
      <c r="E97" s="123"/>
      <c r="F97" s="123"/>
      <c r="G97" s="123"/>
      <c r="H97" s="123"/>
      <c r="I97" s="123"/>
      <c r="J97" s="124">
        <f>J187</f>
        <v>0</v>
      </c>
      <c r="L97" s="121"/>
    </row>
    <row r="98" spans="2:12" s="10" customFormat="1" ht="19.95" customHeight="1">
      <c r="B98" s="121"/>
      <c r="D98" s="122" t="s">
        <v>116</v>
      </c>
      <c r="E98" s="123"/>
      <c r="F98" s="123"/>
      <c r="G98" s="123"/>
      <c r="H98" s="123"/>
      <c r="I98" s="123"/>
      <c r="J98" s="124">
        <f>J225</f>
        <v>0</v>
      </c>
      <c r="L98" s="121"/>
    </row>
    <row r="99" spans="2:12" s="10" customFormat="1" ht="19.95" customHeight="1">
      <c r="B99" s="121"/>
      <c r="D99" s="122" t="s">
        <v>117</v>
      </c>
      <c r="E99" s="123"/>
      <c r="F99" s="123"/>
      <c r="G99" s="123"/>
      <c r="H99" s="123"/>
      <c r="I99" s="123"/>
      <c r="J99" s="124">
        <f>J264</f>
        <v>0</v>
      </c>
      <c r="L99" s="121"/>
    </row>
    <row r="100" spans="2:12" s="10" customFormat="1" ht="19.95" customHeight="1">
      <c r="B100" s="121"/>
      <c r="D100" s="122" t="s">
        <v>118</v>
      </c>
      <c r="E100" s="123"/>
      <c r="F100" s="123"/>
      <c r="G100" s="123"/>
      <c r="H100" s="123"/>
      <c r="I100" s="123"/>
      <c r="J100" s="124">
        <f>J269</f>
        <v>0</v>
      </c>
      <c r="L100" s="121"/>
    </row>
    <row r="101" spans="2:12" s="10" customFormat="1" ht="19.95" customHeight="1">
      <c r="B101" s="121"/>
      <c r="D101" s="122" t="s">
        <v>119</v>
      </c>
      <c r="E101" s="123"/>
      <c r="F101" s="123"/>
      <c r="G101" s="123"/>
      <c r="H101" s="123"/>
      <c r="I101" s="123"/>
      <c r="J101" s="124">
        <f>J377</f>
        <v>0</v>
      </c>
      <c r="L101" s="121"/>
    </row>
    <row r="102" spans="2:12" s="10" customFormat="1" ht="19.95" customHeight="1">
      <c r="B102" s="121"/>
      <c r="D102" s="122" t="s">
        <v>120</v>
      </c>
      <c r="E102" s="123"/>
      <c r="F102" s="123"/>
      <c r="G102" s="123"/>
      <c r="H102" s="123"/>
      <c r="I102" s="123"/>
      <c r="J102" s="124">
        <f>J474</f>
        <v>0</v>
      </c>
      <c r="L102" s="121"/>
    </row>
    <row r="103" spans="2:12" s="10" customFormat="1" ht="19.95" customHeight="1">
      <c r="B103" s="121"/>
      <c r="D103" s="122" t="s">
        <v>121</v>
      </c>
      <c r="E103" s="123"/>
      <c r="F103" s="123"/>
      <c r="G103" s="123"/>
      <c r="H103" s="123"/>
      <c r="I103" s="123"/>
      <c r="J103" s="124">
        <f>J481</f>
        <v>0</v>
      </c>
      <c r="L103" s="121"/>
    </row>
    <row r="104" spans="2:12" s="9" customFormat="1" ht="24.9" customHeight="1">
      <c r="B104" s="117"/>
      <c r="D104" s="118" t="s">
        <v>122</v>
      </c>
      <c r="E104" s="119"/>
      <c r="F104" s="119"/>
      <c r="G104" s="119"/>
      <c r="H104" s="119"/>
      <c r="I104" s="119"/>
      <c r="J104" s="120">
        <f>J483</f>
        <v>0</v>
      </c>
      <c r="L104" s="117"/>
    </row>
    <row r="105" spans="2:12" s="10" customFormat="1" ht="19.95" customHeight="1">
      <c r="B105" s="121"/>
      <c r="D105" s="122" t="s">
        <v>123</v>
      </c>
      <c r="E105" s="123"/>
      <c r="F105" s="123"/>
      <c r="G105" s="123"/>
      <c r="H105" s="123"/>
      <c r="I105" s="123"/>
      <c r="J105" s="124">
        <f>J484</f>
        <v>0</v>
      </c>
      <c r="L105" s="121"/>
    </row>
    <row r="106" spans="2:12" s="10" customFormat="1" ht="19.95" customHeight="1">
      <c r="B106" s="121"/>
      <c r="D106" s="122" t="s">
        <v>124</v>
      </c>
      <c r="E106" s="123"/>
      <c r="F106" s="123"/>
      <c r="G106" s="123"/>
      <c r="H106" s="123"/>
      <c r="I106" s="123"/>
      <c r="J106" s="124">
        <f>J536</f>
        <v>0</v>
      </c>
      <c r="L106" s="121"/>
    </row>
    <row r="107" spans="2:12" s="10" customFormat="1" ht="19.95" customHeight="1">
      <c r="B107" s="121"/>
      <c r="D107" s="122" t="s">
        <v>125</v>
      </c>
      <c r="E107" s="123"/>
      <c r="F107" s="123"/>
      <c r="G107" s="123"/>
      <c r="H107" s="123"/>
      <c r="I107" s="123"/>
      <c r="J107" s="124">
        <f>J571</f>
        <v>0</v>
      </c>
      <c r="L107" s="121"/>
    </row>
    <row r="108" spans="2:12" s="10" customFormat="1" ht="19.95" customHeight="1">
      <c r="B108" s="121"/>
      <c r="D108" s="122" t="s">
        <v>126</v>
      </c>
      <c r="E108" s="123"/>
      <c r="F108" s="123"/>
      <c r="G108" s="123"/>
      <c r="H108" s="123"/>
      <c r="I108" s="123"/>
      <c r="J108" s="124">
        <f>J575</f>
        <v>0</v>
      </c>
      <c r="L108" s="121"/>
    </row>
    <row r="109" spans="2:12" s="10" customFormat="1" ht="19.95" customHeight="1">
      <c r="B109" s="121"/>
      <c r="D109" s="122" t="s">
        <v>127</v>
      </c>
      <c r="E109" s="123"/>
      <c r="F109" s="123"/>
      <c r="G109" s="123"/>
      <c r="H109" s="123"/>
      <c r="I109" s="123"/>
      <c r="J109" s="124">
        <f>J577</f>
        <v>0</v>
      </c>
      <c r="L109" s="121"/>
    </row>
    <row r="110" spans="2:12" s="10" customFormat="1" ht="19.95" customHeight="1">
      <c r="B110" s="121"/>
      <c r="D110" s="122" t="s">
        <v>128</v>
      </c>
      <c r="E110" s="123"/>
      <c r="F110" s="123"/>
      <c r="G110" s="123"/>
      <c r="H110" s="123"/>
      <c r="I110" s="123"/>
      <c r="J110" s="124">
        <f>J582</f>
        <v>0</v>
      </c>
      <c r="L110" s="121"/>
    </row>
    <row r="111" spans="2:12" s="10" customFormat="1" ht="19.95" customHeight="1">
      <c r="B111" s="121"/>
      <c r="D111" s="122" t="s">
        <v>129</v>
      </c>
      <c r="E111" s="123"/>
      <c r="F111" s="123"/>
      <c r="G111" s="123"/>
      <c r="H111" s="123"/>
      <c r="I111" s="123"/>
      <c r="J111" s="124">
        <f>J587</f>
        <v>0</v>
      </c>
      <c r="L111" s="121"/>
    </row>
    <row r="112" spans="2:12" s="10" customFormat="1" ht="19.95" customHeight="1">
      <c r="B112" s="121"/>
      <c r="D112" s="122" t="s">
        <v>130</v>
      </c>
      <c r="E112" s="123"/>
      <c r="F112" s="123"/>
      <c r="G112" s="123"/>
      <c r="H112" s="123"/>
      <c r="I112" s="123"/>
      <c r="J112" s="124">
        <f>J608</f>
        <v>0</v>
      </c>
      <c r="L112" s="121"/>
    </row>
    <row r="113" spans="1:31" s="10" customFormat="1" ht="19.95" customHeight="1">
      <c r="B113" s="121"/>
      <c r="D113" s="122" t="s">
        <v>131</v>
      </c>
      <c r="E113" s="123"/>
      <c r="F113" s="123"/>
      <c r="G113" s="123"/>
      <c r="H113" s="123"/>
      <c r="I113" s="123"/>
      <c r="J113" s="124">
        <f>J611</f>
        <v>0</v>
      </c>
      <c r="L113" s="121"/>
    </row>
    <row r="114" spans="1:31" s="10" customFormat="1" ht="19.95" customHeight="1">
      <c r="B114" s="121"/>
      <c r="D114" s="122" t="s">
        <v>132</v>
      </c>
      <c r="E114" s="123"/>
      <c r="F114" s="123"/>
      <c r="G114" s="123"/>
      <c r="H114" s="123"/>
      <c r="I114" s="123"/>
      <c r="J114" s="124">
        <f>J734</f>
        <v>0</v>
      </c>
      <c r="L114" s="121"/>
    </row>
    <row r="115" spans="1:31" s="10" customFormat="1" ht="19.95" customHeight="1">
      <c r="B115" s="121"/>
      <c r="D115" s="122" t="s">
        <v>133</v>
      </c>
      <c r="E115" s="123"/>
      <c r="F115" s="123"/>
      <c r="G115" s="123"/>
      <c r="H115" s="123"/>
      <c r="I115" s="123"/>
      <c r="J115" s="124">
        <f>J760</f>
        <v>0</v>
      </c>
      <c r="L115" s="121"/>
    </row>
    <row r="116" spans="1:31" s="10" customFormat="1" ht="19.95" customHeight="1">
      <c r="B116" s="121"/>
      <c r="D116" s="122" t="s">
        <v>134</v>
      </c>
      <c r="E116" s="123"/>
      <c r="F116" s="123"/>
      <c r="G116" s="123"/>
      <c r="H116" s="123"/>
      <c r="I116" s="123"/>
      <c r="J116" s="124">
        <f>J789</f>
        <v>0</v>
      </c>
      <c r="L116" s="121"/>
    </row>
    <row r="117" spans="1:31" s="10" customFormat="1" ht="19.95" customHeight="1">
      <c r="B117" s="121"/>
      <c r="D117" s="122" t="s">
        <v>135</v>
      </c>
      <c r="E117" s="123"/>
      <c r="F117" s="123"/>
      <c r="G117" s="123"/>
      <c r="H117" s="123"/>
      <c r="I117" s="123"/>
      <c r="J117" s="124">
        <f>J838</f>
        <v>0</v>
      </c>
      <c r="L117" s="121"/>
    </row>
    <row r="118" spans="1:31" s="10" customFormat="1" ht="19.95" customHeight="1">
      <c r="B118" s="121"/>
      <c r="D118" s="122" t="s">
        <v>136</v>
      </c>
      <c r="E118" s="123"/>
      <c r="F118" s="123"/>
      <c r="G118" s="123"/>
      <c r="H118" s="123"/>
      <c r="I118" s="123"/>
      <c r="J118" s="124">
        <f>J879</f>
        <v>0</v>
      </c>
      <c r="L118" s="121"/>
    </row>
    <row r="119" spans="1:31" s="10" customFormat="1" ht="19.95" customHeight="1">
      <c r="B119" s="121"/>
      <c r="D119" s="122" t="s">
        <v>137</v>
      </c>
      <c r="E119" s="123"/>
      <c r="F119" s="123"/>
      <c r="G119" s="123"/>
      <c r="H119" s="123"/>
      <c r="I119" s="123"/>
      <c r="J119" s="124">
        <f>J887</f>
        <v>0</v>
      </c>
      <c r="L119" s="121"/>
    </row>
    <row r="120" spans="1:31" s="10" customFormat="1" ht="19.95" customHeight="1">
      <c r="B120" s="121"/>
      <c r="D120" s="122" t="s">
        <v>138</v>
      </c>
      <c r="E120" s="123"/>
      <c r="F120" s="123"/>
      <c r="G120" s="123"/>
      <c r="H120" s="123"/>
      <c r="I120" s="123"/>
      <c r="J120" s="124">
        <f>J905</f>
        <v>0</v>
      </c>
      <c r="L120" s="121"/>
    </row>
    <row r="121" spans="1:31" s="10" customFormat="1" ht="19.95" customHeight="1">
      <c r="B121" s="121"/>
      <c r="D121" s="122" t="s">
        <v>139</v>
      </c>
      <c r="E121" s="123"/>
      <c r="F121" s="123"/>
      <c r="G121" s="123"/>
      <c r="H121" s="123"/>
      <c r="I121" s="123"/>
      <c r="J121" s="124">
        <f>J911</f>
        <v>0</v>
      </c>
      <c r="L121" s="121"/>
    </row>
    <row r="122" spans="1:31" s="10" customFormat="1" ht="19.95" customHeight="1">
      <c r="B122" s="121"/>
      <c r="D122" s="122" t="s">
        <v>140</v>
      </c>
      <c r="E122" s="123"/>
      <c r="F122" s="123"/>
      <c r="G122" s="123"/>
      <c r="H122" s="123"/>
      <c r="I122" s="123"/>
      <c r="J122" s="124">
        <f>J929</f>
        <v>0</v>
      </c>
      <c r="L122" s="121"/>
    </row>
    <row r="123" spans="1:31" s="10" customFormat="1" ht="19.95" customHeight="1">
      <c r="B123" s="121"/>
      <c r="D123" s="122" t="s">
        <v>141</v>
      </c>
      <c r="E123" s="123"/>
      <c r="F123" s="123"/>
      <c r="G123" s="123"/>
      <c r="H123" s="123"/>
      <c r="I123" s="123"/>
      <c r="J123" s="124">
        <f>J950</f>
        <v>0</v>
      </c>
      <c r="L123" s="121"/>
    </row>
    <row r="124" spans="1:31" s="9" customFormat="1" ht="24.9" customHeight="1">
      <c r="B124" s="117"/>
      <c r="D124" s="118" t="s">
        <v>142</v>
      </c>
      <c r="E124" s="119"/>
      <c r="F124" s="119"/>
      <c r="G124" s="119"/>
      <c r="H124" s="119"/>
      <c r="I124" s="119"/>
      <c r="J124" s="120">
        <f>J960</f>
        <v>0</v>
      </c>
      <c r="L124" s="117"/>
    </row>
    <row r="125" spans="1:31" s="10" customFormat="1" ht="19.95" customHeight="1">
      <c r="B125" s="121"/>
      <c r="D125" s="122" t="s">
        <v>143</v>
      </c>
      <c r="E125" s="123"/>
      <c r="F125" s="123"/>
      <c r="G125" s="123"/>
      <c r="H125" s="123"/>
      <c r="I125" s="123"/>
      <c r="J125" s="124">
        <f>J961</f>
        <v>0</v>
      </c>
      <c r="L125" s="121"/>
    </row>
    <row r="126" spans="1:31" s="10" customFormat="1" ht="19.95" customHeight="1">
      <c r="B126" s="121"/>
      <c r="D126" s="122" t="s">
        <v>144</v>
      </c>
      <c r="E126" s="123"/>
      <c r="F126" s="123"/>
      <c r="G126" s="123"/>
      <c r="H126" s="123"/>
      <c r="I126" s="123"/>
      <c r="J126" s="124">
        <f>J963</f>
        <v>0</v>
      </c>
      <c r="L126" s="121"/>
    </row>
    <row r="127" spans="1:31" s="2" customFormat="1" ht="21.7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" customHeight="1">
      <c r="A128" s="33"/>
      <c r="B128" s="48"/>
      <c r="C128" s="49"/>
      <c r="D128" s="49"/>
      <c r="E128" s="49"/>
      <c r="F128" s="49"/>
      <c r="G128" s="49"/>
      <c r="H128" s="49"/>
      <c r="I128" s="49"/>
      <c r="J128" s="49"/>
      <c r="K128" s="49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32" spans="1:63" s="2" customFormat="1" ht="6.9" customHeight="1">
      <c r="A132" s="33"/>
      <c r="B132" s="50"/>
      <c r="C132" s="51"/>
      <c r="D132" s="51"/>
      <c r="E132" s="51"/>
      <c r="F132" s="51"/>
      <c r="G132" s="51"/>
      <c r="H132" s="51"/>
      <c r="I132" s="51"/>
      <c r="J132" s="51"/>
      <c r="K132" s="51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3" s="2" customFormat="1" ht="24.9" customHeight="1">
      <c r="A133" s="33"/>
      <c r="B133" s="34"/>
      <c r="C133" s="22" t="s">
        <v>145</v>
      </c>
      <c r="D133" s="33"/>
      <c r="E133" s="33"/>
      <c r="F133" s="33"/>
      <c r="G133" s="33"/>
      <c r="H133" s="33"/>
      <c r="I133" s="3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3" s="2" customFormat="1" ht="6.9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3" s="2" customFormat="1" ht="12" customHeight="1">
      <c r="A135" s="33"/>
      <c r="B135" s="34"/>
      <c r="C135" s="28" t="s">
        <v>15</v>
      </c>
      <c r="D135" s="33"/>
      <c r="E135" s="33"/>
      <c r="F135" s="33"/>
      <c r="G135" s="33"/>
      <c r="H135" s="33"/>
      <c r="I135" s="33"/>
      <c r="J135" s="33"/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3" s="2" customFormat="1" ht="16.5" customHeight="1">
      <c r="A136" s="33"/>
      <c r="B136" s="34"/>
      <c r="C136" s="33"/>
      <c r="D136" s="33"/>
      <c r="E136" s="247" t="str">
        <f>E7</f>
        <v>Bytový dům č.p. 1 Nový Dvůr</v>
      </c>
      <c r="F136" s="256"/>
      <c r="G136" s="256"/>
      <c r="H136" s="256"/>
      <c r="I136" s="33"/>
      <c r="J136" s="33"/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3" s="2" customFormat="1" ht="6.9" customHeight="1">
      <c r="A137" s="33"/>
      <c r="B137" s="34"/>
      <c r="C137" s="33"/>
      <c r="D137" s="33"/>
      <c r="E137" s="33"/>
      <c r="F137" s="33"/>
      <c r="G137" s="33"/>
      <c r="H137" s="33"/>
      <c r="I137" s="33"/>
      <c r="J137" s="33"/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3" s="2" customFormat="1" ht="12" customHeight="1">
      <c r="A138" s="33"/>
      <c r="B138" s="34"/>
      <c r="C138" s="28" t="s">
        <v>19</v>
      </c>
      <c r="D138" s="33"/>
      <c r="E138" s="33"/>
      <c r="F138" s="26" t="str">
        <f>F10</f>
        <v>Nový Dvůr</v>
      </c>
      <c r="G138" s="33"/>
      <c r="H138" s="33"/>
      <c r="I138" s="28" t="s">
        <v>21</v>
      </c>
      <c r="J138" s="56" t="str">
        <f>IF(J10="","",J10)</f>
        <v>5. 3. 2025</v>
      </c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3" s="2" customFormat="1" ht="6.9" customHeight="1">
      <c r="A139" s="33"/>
      <c r="B139" s="34"/>
      <c r="C139" s="33"/>
      <c r="D139" s="33"/>
      <c r="E139" s="33"/>
      <c r="F139" s="33"/>
      <c r="G139" s="33"/>
      <c r="H139" s="33"/>
      <c r="I139" s="33"/>
      <c r="J139" s="33"/>
      <c r="K139" s="33"/>
      <c r="L139" s="4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63" s="2" customFormat="1" ht="25.65" customHeight="1">
      <c r="A140" s="33"/>
      <c r="B140" s="34"/>
      <c r="C140" s="28" t="s">
        <v>23</v>
      </c>
      <c r="D140" s="33"/>
      <c r="E140" s="33"/>
      <c r="F140" s="26" t="str">
        <f>E13</f>
        <v>Zemský hřebčinec Písek s.p.o., U Hřebčince 479, Pí</v>
      </c>
      <c r="G140" s="33"/>
      <c r="H140" s="33"/>
      <c r="I140" s="28" t="s">
        <v>29</v>
      </c>
      <c r="J140" s="31" t="str">
        <f>E19</f>
        <v>Ing. Petr Černý Projekční kancelář</v>
      </c>
      <c r="K140" s="33"/>
      <c r="L140" s="4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63" s="2" customFormat="1" ht="25.65" customHeight="1">
      <c r="A141" s="33"/>
      <c r="B141" s="34"/>
      <c r="C141" s="28" t="s">
        <v>27</v>
      </c>
      <c r="D141" s="33"/>
      <c r="E141" s="33"/>
      <c r="F141" s="26" t="str">
        <f>IF(E16="","",E16)</f>
        <v>Vyplň údaj</v>
      </c>
      <c r="G141" s="33"/>
      <c r="H141" s="33"/>
      <c r="I141" s="28" t="s">
        <v>33</v>
      </c>
      <c r="J141" s="31" t="str">
        <f>E22</f>
        <v>Jindřich  J u k l  tel.: 602558222</v>
      </c>
      <c r="K141" s="33"/>
      <c r="L141" s="4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63" s="2" customFormat="1" ht="10.35" customHeight="1">
      <c r="A142" s="33"/>
      <c r="B142" s="34"/>
      <c r="C142" s="33"/>
      <c r="D142" s="33"/>
      <c r="E142" s="33"/>
      <c r="F142" s="33"/>
      <c r="G142" s="33"/>
      <c r="H142" s="33"/>
      <c r="I142" s="33"/>
      <c r="J142" s="33"/>
      <c r="K142" s="33"/>
      <c r="L142" s="4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spans="1:63" s="11" customFormat="1" ht="29.25" customHeight="1">
      <c r="A143" s="125"/>
      <c r="B143" s="126"/>
      <c r="C143" s="127" t="s">
        <v>146</v>
      </c>
      <c r="D143" s="128" t="s">
        <v>62</v>
      </c>
      <c r="E143" s="128" t="s">
        <v>58</v>
      </c>
      <c r="F143" s="128" t="s">
        <v>59</v>
      </c>
      <c r="G143" s="128" t="s">
        <v>147</v>
      </c>
      <c r="H143" s="128" t="s">
        <v>148</v>
      </c>
      <c r="I143" s="128" t="s">
        <v>149</v>
      </c>
      <c r="J143" s="129" t="s">
        <v>110</v>
      </c>
      <c r="K143" s="130" t="s">
        <v>150</v>
      </c>
      <c r="L143" s="131"/>
      <c r="M143" s="63" t="s">
        <v>1</v>
      </c>
      <c r="N143" s="64" t="s">
        <v>41</v>
      </c>
      <c r="O143" s="64" t="s">
        <v>151</v>
      </c>
      <c r="P143" s="64" t="s">
        <v>152</v>
      </c>
      <c r="Q143" s="64" t="s">
        <v>153</v>
      </c>
      <c r="R143" s="64" t="s">
        <v>154</v>
      </c>
      <c r="S143" s="64" t="s">
        <v>155</v>
      </c>
      <c r="T143" s="65" t="s">
        <v>156</v>
      </c>
      <c r="U143" s="125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</row>
    <row r="144" spans="1:63" s="2" customFormat="1" ht="22.95" customHeight="1">
      <c r="A144" s="33"/>
      <c r="B144" s="34"/>
      <c r="C144" s="70" t="s">
        <v>157</v>
      </c>
      <c r="D144" s="33"/>
      <c r="E144" s="33"/>
      <c r="F144" s="33"/>
      <c r="G144" s="33"/>
      <c r="H144" s="33"/>
      <c r="I144" s="33"/>
      <c r="J144" s="132">
        <f>BK144</f>
        <v>0</v>
      </c>
      <c r="K144" s="33"/>
      <c r="L144" s="34"/>
      <c r="M144" s="66"/>
      <c r="N144" s="57"/>
      <c r="O144" s="67"/>
      <c r="P144" s="133">
        <f>P145+P483+P960</f>
        <v>0</v>
      </c>
      <c r="Q144" s="67"/>
      <c r="R144" s="133">
        <f>R145+R483+R960</f>
        <v>441.86030185999999</v>
      </c>
      <c r="S144" s="67"/>
      <c r="T144" s="134">
        <f>T145+T483+T960</f>
        <v>445.06388720000007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8" t="s">
        <v>76</v>
      </c>
      <c r="AU144" s="18" t="s">
        <v>112</v>
      </c>
      <c r="BK144" s="135">
        <f>BK145+BK483+BK960</f>
        <v>0</v>
      </c>
    </row>
    <row r="145" spans="1:65" s="12" customFormat="1" ht="25.95" customHeight="1">
      <c r="B145" s="136"/>
      <c r="D145" s="137" t="s">
        <v>76</v>
      </c>
      <c r="E145" s="138" t="s">
        <v>158</v>
      </c>
      <c r="F145" s="138" t="s">
        <v>159</v>
      </c>
      <c r="I145" s="139"/>
      <c r="J145" s="140">
        <f>BK145</f>
        <v>0</v>
      </c>
      <c r="L145" s="136"/>
      <c r="M145" s="141"/>
      <c r="N145" s="142"/>
      <c r="O145" s="142"/>
      <c r="P145" s="143">
        <f>P146+P187+P225+P264+P269+P377+P474+P481</f>
        <v>0</v>
      </c>
      <c r="Q145" s="142"/>
      <c r="R145" s="143">
        <f>R146+R187+R225+R264+R269+R377+R474+R481</f>
        <v>340.76095128999998</v>
      </c>
      <c r="S145" s="142"/>
      <c r="T145" s="144">
        <f>T146+T187+T225+T264+T269+T377+T474+T481</f>
        <v>380.21008930000005</v>
      </c>
      <c r="AR145" s="137" t="s">
        <v>82</v>
      </c>
      <c r="AT145" s="145" t="s">
        <v>76</v>
      </c>
      <c r="AU145" s="145" t="s">
        <v>77</v>
      </c>
      <c r="AY145" s="137" t="s">
        <v>160</v>
      </c>
      <c r="BK145" s="146">
        <f>BK146+BK187+BK225+BK264+BK269+BK377+BK474+BK481</f>
        <v>0</v>
      </c>
    </row>
    <row r="146" spans="1:65" s="12" customFormat="1" ht="22.95" customHeight="1">
      <c r="B146" s="136"/>
      <c r="D146" s="137" t="s">
        <v>76</v>
      </c>
      <c r="E146" s="147" t="s">
        <v>82</v>
      </c>
      <c r="F146" s="147" t="s">
        <v>161</v>
      </c>
      <c r="I146" s="139"/>
      <c r="J146" s="148">
        <f>BK146</f>
        <v>0</v>
      </c>
      <c r="L146" s="136"/>
      <c r="M146" s="141"/>
      <c r="N146" s="142"/>
      <c r="O146" s="142"/>
      <c r="P146" s="143">
        <f>SUM(P147:P186)</f>
        <v>0</v>
      </c>
      <c r="Q146" s="142"/>
      <c r="R146" s="143">
        <f>SUM(R147:R186)</f>
        <v>0</v>
      </c>
      <c r="S146" s="142"/>
      <c r="T146" s="144">
        <f>SUM(T147:T186)</f>
        <v>19.254795000000001</v>
      </c>
      <c r="AR146" s="137" t="s">
        <v>82</v>
      </c>
      <c r="AT146" s="145" t="s">
        <v>76</v>
      </c>
      <c r="AU146" s="145" t="s">
        <v>82</v>
      </c>
      <c r="AY146" s="137" t="s">
        <v>160</v>
      </c>
      <c r="BK146" s="146">
        <f>SUM(BK147:BK186)</f>
        <v>0</v>
      </c>
    </row>
    <row r="147" spans="1:65" s="2" customFormat="1" ht="16.5" customHeight="1">
      <c r="A147" s="33"/>
      <c r="B147" s="149"/>
      <c r="C147" s="150" t="s">
        <v>82</v>
      </c>
      <c r="D147" s="150" t="s">
        <v>162</v>
      </c>
      <c r="E147" s="151" t="s">
        <v>163</v>
      </c>
      <c r="F147" s="152" t="s">
        <v>164</v>
      </c>
      <c r="G147" s="153" t="s">
        <v>165</v>
      </c>
      <c r="H147" s="154">
        <v>75.509</v>
      </c>
      <c r="I147" s="155"/>
      <c r="J147" s="156">
        <f>ROUND(I147*H147,2)</f>
        <v>0</v>
      </c>
      <c r="K147" s="157"/>
      <c r="L147" s="34"/>
      <c r="M147" s="158" t="s">
        <v>1</v>
      </c>
      <c r="N147" s="159" t="s">
        <v>43</v>
      </c>
      <c r="O147" s="59"/>
      <c r="P147" s="160">
        <f>O147*H147</f>
        <v>0</v>
      </c>
      <c r="Q147" s="160">
        <v>0</v>
      </c>
      <c r="R147" s="160">
        <f>Q147*H147</f>
        <v>0</v>
      </c>
      <c r="S147" s="160">
        <v>0.255</v>
      </c>
      <c r="T147" s="161">
        <f>S147*H147</f>
        <v>19.254795000000001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2" t="s">
        <v>166</v>
      </c>
      <c r="AT147" s="162" t="s">
        <v>162</v>
      </c>
      <c r="AU147" s="162" t="s">
        <v>97</v>
      </c>
      <c r="AY147" s="18" t="s">
        <v>160</v>
      </c>
      <c r="BE147" s="163">
        <f>IF(N147="základní",J147,0)</f>
        <v>0</v>
      </c>
      <c r="BF147" s="163">
        <f>IF(N147="snížená",J147,0)</f>
        <v>0</v>
      </c>
      <c r="BG147" s="163">
        <f>IF(N147="zákl. přenesená",J147,0)</f>
        <v>0</v>
      </c>
      <c r="BH147" s="163">
        <f>IF(N147="sníž. přenesená",J147,0)</f>
        <v>0</v>
      </c>
      <c r="BI147" s="163">
        <f>IF(N147="nulová",J147,0)</f>
        <v>0</v>
      </c>
      <c r="BJ147" s="18" t="s">
        <v>97</v>
      </c>
      <c r="BK147" s="163">
        <f>ROUND(I147*H147,2)</f>
        <v>0</v>
      </c>
      <c r="BL147" s="18" t="s">
        <v>166</v>
      </c>
      <c r="BM147" s="162" t="s">
        <v>167</v>
      </c>
    </row>
    <row r="148" spans="1:65" s="13" customFormat="1">
      <c r="B148" s="164"/>
      <c r="D148" s="165" t="s">
        <v>168</v>
      </c>
      <c r="E148" s="166" t="s">
        <v>1</v>
      </c>
      <c r="F148" s="167" t="s">
        <v>169</v>
      </c>
      <c r="H148" s="166" t="s">
        <v>1</v>
      </c>
      <c r="I148" s="168"/>
      <c r="L148" s="164"/>
      <c r="M148" s="169"/>
      <c r="N148" s="170"/>
      <c r="O148" s="170"/>
      <c r="P148" s="170"/>
      <c r="Q148" s="170"/>
      <c r="R148" s="170"/>
      <c r="S148" s="170"/>
      <c r="T148" s="171"/>
      <c r="AT148" s="166" t="s">
        <v>168</v>
      </c>
      <c r="AU148" s="166" t="s">
        <v>97</v>
      </c>
      <c r="AV148" s="13" t="s">
        <v>82</v>
      </c>
      <c r="AW148" s="13" t="s">
        <v>32</v>
      </c>
      <c r="AX148" s="13" t="s">
        <v>77</v>
      </c>
      <c r="AY148" s="166" t="s">
        <v>160</v>
      </c>
    </row>
    <row r="149" spans="1:65" s="14" customFormat="1">
      <c r="B149" s="172"/>
      <c r="D149" s="165" t="s">
        <v>168</v>
      </c>
      <c r="E149" s="173" t="s">
        <v>1</v>
      </c>
      <c r="F149" s="174" t="s">
        <v>170</v>
      </c>
      <c r="H149" s="175">
        <v>49.465000000000003</v>
      </c>
      <c r="I149" s="176"/>
      <c r="L149" s="172"/>
      <c r="M149" s="177"/>
      <c r="N149" s="178"/>
      <c r="O149" s="178"/>
      <c r="P149" s="178"/>
      <c r="Q149" s="178"/>
      <c r="R149" s="178"/>
      <c r="S149" s="178"/>
      <c r="T149" s="179"/>
      <c r="AT149" s="173" t="s">
        <v>168</v>
      </c>
      <c r="AU149" s="173" t="s">
        <v>97</v>
      </c>
      <c r="AV149" s="14" t="s">
        <v>97</v>
      </c>
      <c r="AW149" s="14" t="s">
        <v>32</v>
      </c>
      <c r="AX149" s="14" t="s">
        <v>77</v>
      </c>
      <c r="AY149" s="173" t="s">
        <v>160</v>
      </c>
    </row>
    <row r="150" spans="1:65" s="13" customFormat="1">
      <c r="B150" s="164"/>
      <c r="D150" s="165" t="s">
        <v>168</v>
      </c>
      <c r="E150" s="166" t="s">
        <v>1</v>
      </c>
      <c r="F150" s="167" t="s">
        <v>171</v>
      </c>
      <c r="H150" s="166" t="s">
        <v>1</v>
      </c>
      <c r="I150" s="168"/>
      <c r="L150" s="164"/>
      <c r="M150" s="169"/>
      <c r="N150" s="170"/>
      <c r="O150" s="170"/>
      <c r="P150" s="170"/>
      <c r="Q150" s="170"/>
      <c r="R150" s="170"/>
      <c r="S150" s="170"/>
      <c r="T150" s="171"/>
      <c r="AT150" s="166" t="s">
        <v>168</v>
      </c>
      <c r="AU150" s="166" t="s">
        <v>97</v>
      </c>
      <c r="AV150" s="13" t="s">
        <v>82</v>
      </c>
      <c r="AW150" s="13" t="s">
        <v>32</v>
      </c>
      <c r="AX150" s="13" t="s">
        <v>77</v>
      </c>
      <c r="AY150" s="166" t="s">
        <v>160</v>
      </c>
    </row>
    <row r="151" spans="1:65" s="14" customFormat="1">
      <c r="B151" s="172"/>
      <c r="D151" s="165" t="s">
        <v>168</v>
      </c>
      <c r="E151" s="173" t="s">
        <v>1</v>
      </c>
      <c r="F151" s="174" t="s">
        <v>172</v>
      </c>
      <c r="H151" s="175">
        <v>26.044</v>
      </c>
      <c r="I151" s="176"/>
      <c r="L151" s="172"/>
      <c r="M151" s="177"/>
      <c r="N151" s="178"/>
      <c r="O151" s="178"/>
      <c r="P151" s="178"/>
      <c r="Q151" s="178"/>
      <c r="R151" s="178"/>
      <c r="S151" s="178"/>
      <c r="T151" s="179"/>
      <c r="AT151" s="173" t="s">
        <v>168</v>
      </c>
      <c r="AU151" s="173" t="s">
        <v>97</v>
      </c>
      <c r="AV151" s="14" t="s">
        <v>97</v>
      </c>
      <c r="AW151" s="14" t="s">
        <v>32</v>
      </c>
      <c r="AX151" s="14" t="s">
        <v>77</v>
      </c>
      <c r="AY151" s="173" t="s">
        <v>160</v>
      </c>
    </row>
    <row r="152" spans="1:65" s="15" customFormat="1">
      <c r="B152" s="180"/>
      <c r="D152" s="165" t="s">
        <v>168</v>
      </c>
      <c r="E152" s="181" t="s">
        <v>1</v>
      </c>
      <c r="F152" s="182" t="s">
        <v>173</v>
      </c>
      <c r="H152" s="183">
        <v>75.509</v>
      </c>
      <c r="I152" s="184"/>
      <c r="L152" s="180"/>
      <c r="M152" s="185"/>
      <c r="N152" s="186"/>
      <c r="O152" s="186"/>
      <c r="P152" s="186"/>
      <c r="Q152" s="186"/>
      <c r="R152" s="186"/>
      <c r="S152" s="186"/>
      <c r="T152" s="187"/>
      <c r="AT152" s="181" t="s">
        <v>168</v>
      </c>
      <c r="AU152" s="181" t="s">
        <v>97</v>
      </c>
      <c r="AV152" s="15" t="s">
        <v>166</v>
      </c>
      <c r="AW152" s="15" t="s">
        <v>32</v>
      </c>
      <c r="AX152" s="15" t="s">
        <v>82</v>
      </c>
      <c r="AY152" s="181" t="s">
        <v>160</v>
      </c>
    </row>
    <row r="153" spans="1:65" s="2" customFormat="1" ht="16.5" customHeight="1">
      <c r="A153" s="33"/>
      <c r="B153" s="149"/>
      <c r="C153" s="150" t="s">
        <v>97</v>
      </c>
      <c r="D153" s="150" t="s">
        <v>162</v>
      </c>
      <c r="E153" s="151" t="s">
        <v>174</v>
      </c>
      <c r="F153" s="152" t="s">
        <v>175</v>
      </c>
      <c r="G153" s="153" t="s">
        <v>176</v>
      </c>
      <c r="H153" s="154">
        <v>90.515000000000001</v>
      </c>
      <c r="I153" s="155"/>
      <c r="J153" s="156">
        <f>ROUND(I153*H153,2)</f>
        <v>0</v>
      </c>
      <c r="K153" s="157"/>
      <c r="L153" s="34"/>
      <c r="M153" s="158" t="s">
        <v>1</v>
      </c>
      <c r="N153" s="159" t="s">
        <v>43</v>
      </c>
      <c r="O153" s="59"/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1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2" t="s">
        <v>166</v>
      </c>
      <c r="AT153" s="162" t="s">
        <v>162</v>
      </c>
      <c r="AU153" s="162" t="s">
        <v>97</v>
      </c>
      <c r="AY153" s="18" t="s">
        <v>160</v>
      </c>
      <c r="BE153" s="163">
        <f>IF(N153="základní",J153,0)</f>
        <v>0</v>
      </c>
      <c r="BF153" s="163">
        <f>IF(N153="snížená",J153,0)</f>
        <v>0</v>
      </c>
      <c r="BG153" s="163">
        <f>IF(N153="zákl. přenesená",J153,0)</f>
        <v>0</v>
      </c>
      <c r="BH153" s="163">
        <f>IF(N153="sníž. přenesená",J153,0)</f>
        <v>0</v>
      </c>
      <c r="BI153" s="163">
        <f>IF(N153="nulová",J153,0)</f>
        <v>0</v>
      </c>
      <c r="BJ153" s="18" t="s">
        <v>97</v>
      </c>
      <c r="BK153" s="163">
        <f>ROUND(I153*H153,2)</f>
        <v>0</v>
      </c>
      <c r="BL153" s="18" t="s">
        <v>166</v>
      </c>
      <c r="BM153" s="162" t="s">
        <v>177</v>
      </c>
    </row>
    <row r="154" spans="1:65" s="14" customFormat="1" ht="20.399999999999999">
      <c r="B154" s="172"/>
      <c r="D154" s="165" t="s">
        <v>168</v>
      </c>
      <c r="E154" s="173" t="s">
        <v>1</v>
      </c>
      <c r="F154" s="174" t="s">
        <v>178</v>
      </c>
      <c r="H154" s="175">
        <v>81.989000000000004</v>
      </c>
      <c r="I154" s="176"/>
      <c r="L154" s="172"/>
      <c r="M154" s="177"/>
      <c r="N154" s="178"/>
      <c r="O154" s="178"/>
      <c r="P154" s="178"/>
      <c r="Q154" s="178"/>
      <c r="R154" s="178"/>
      <c r="S154" s="178"/>
      <c r="T154" s="179"/>
      <c r="AT154" s="173" t="s">
        <v>168</v>
      </c>
      <c r="AU154" s="173" t="s">
        <v>97</v>
      </c>
      <c r="AV154" s="14" t="s">
        <v>97</v>
      </c>
      <c r="AW154" s="14" t="s">
        <v>32</v>
      </c>
      <c r="AX154" s="14" t="s">
        <v>77</v>
      </c>
      <c r="AY154" s="173" t="s">
        <v>160</v>
      </c>
    </row>
    <row r="155" spans="1:65" s="14" customFormat="1">
      <c r="B155" s="172"/>
      <c r="D155" s="165" t="s">
        <v>168</v>
      </c>
      <c r="E155" s="173" t="s">
        <v>1</v>
      </c>
      <c r="F155" s="174" t="s">
        <v>179</v>
      </c>
      <c r="H155" s="175">
        <v>8.5259999999999998</v>
      </c>
      <c r="I155" s="176"/>
      <c r="L155" s="172"/>
      <c r="M155" s="177"/>
      <c r="N155" s="178"/>
      <c r="O155" s="178"/>
      <c r="P155" s="178"/>
      <c r="Q155" s="178"/>
      <c r="R155" s="178"/>
      <c r="S155" s="178"/>
      <c r="T155" s="179"/>
      <c r="AT155" s="173" t="s">
        <v>168</v>
      </c>
      <c r="AU155" s="173" t="s">
        <v>97</v>
      </c>
      <c r="AV155" s="14" t="s">
        <v>97</v>
      </c>
      <c r="AW155" s="14" t="s">
        <v>32</v>
      </c>
      <c r="AX155" s="14" t="s">
        <v>77</v>
      </c>
      <c r="AY155" s="173" t="s">
        <v>160</v>
      </c>
    </row>
    <row r="156" spans="1:65" s="15" customFormat="1">
      <c r="B156" s="180"/>
      <c r="D156" s="165" t="s">
        <v>168</v>
      </c>
      <c r="E156" s="181" t="s">
        <v>1</v>
      </c>
      <c r="F156" s="182" t="s">
        <v>173</v>
      </c>
      <c r="H156" s="183">
        <v>90.515000000000001</v>
      </c>
      <c r="I156" s="184"/>
      <c r="L156" s="180"/>
      <c r="M156" s="185"/>
      <c r="N156" s="186"/>
      <c r="O156" s="186"/>
      <c r="P156" s="186"/>
      <c r="Q156" s="186"/>
      <c r="R156" s="186"/>
      <c r="S156" s="186"/>
      <c r="T156" s="187"/>
      <c r="AT156" s="181" t="s">
        <v>168</v>
      </c>
      <c r="AU156" s="181" t="s">
        <v>97</v>
      </c>
      <c r="AV156" s="15" t="s">
        <v>166</v>
      </c>
      <c r="AW156" s="15" t="s">
        <v>32</v>
      </c>
      <c r="AX156" s="15" t="s">
        <v>82</v>
      </c>
      <c r="AY156" s="181" t="s">
        <v>160</v>
      </c>
    </row>
    <row r="157" spans="1:65" s="2" customFormat="1" ht="21.75" customHeight="1">
      <c r="A157" s="33"/>
      <c r="B157" s="149"/>
      <c r="C157" s="150" t="s">
        <v>180</v>
      </c>
      <c r="D157" s="150" t="s">
        <v>162</v>
      </c>
      <c r="E157" s="151" t="s">
        <v>181</v>
      </c>
      <c r="F157" s="152" t="s">
        <v>182</v>
      </c>
      <c r="G157" s="153" t="s">
        <v>176</v>
      </c>
      <c r="H157" s="154">
        <v>9.61</v>
      </c>
      <c r="I157" s="155"/>
      <c r="J157" s="156">
        <f>ROUND(I157*H157,2)</f>
        <v>0</v>
      </c>
      <c r="K157" s="157"/>
      <c r="L157" s="34"/>
      <c r="M157" s="158" t="s">
        <v>1</v>
      </c>
      <c r="N157" s="159" t="s">
        <v>43</v>
      </c>
      <c r="O157" s="59"/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2" t="s">
        <v>166</v>
      </c>
      <c r="AT157" s="162" t="s">
        <v>162</v>
      </c>
      <c r="AU157" s="162" t="s">
        <v>97</v>
      </c>
      <c r="AY157" s="18" t="s">
        <v>160</v>
      </c>
      <c r="BE157" s="163">
        <f>IF(N157="základní",J157,0)</f>
        <v>0</v>
      </c>
      <c r="BF157" s="163">
        <f>IF(N157="snížená",J157,0)</f>
        <v>0</v>
      </c>
      <c r="BG157" s="163">
        <f>IF(N157="zákl. přenesená",J157,0)</f>
        <v>0</v>
      </c>
      <c r="BH157" s="163">
        <f>IF(N157="sníž. přenesená",J157,0)</f>
        <v>0</v>
      </c>
      <c r="BI157" s="163">
        <f>IF(N157="nulová",J157,0)</f>
        <v>0</v>
      </c>
      <c r="BJ157" s="18" t="s">
        <v>97</v>
      </c>
      <c r="BK157" s="163">
        <f>ROUND(I157*H157,2)</f>
        <v>0</v>
      </c>
      <c r="BL157" s="18" t="s">
        <v>166</v>
      </c>
      <c r="BM157" s="162" t="s">
        <v>183</v>
      </c>
    </row>
    <row r="158" spans="1:65" s="14" customFormat="1">
      <c r="B158" s="172"/>
      <c r="D158" s="165" t="s">
        <v>168</v>
      </c>
      <c r="E158" s="173" t="s">
        <v>1</v>
      </c>
      <c r="F158" s="174" t="s">
        <v>184</v>
      </c>
      <c r="H158" s="175">
        <v>9.61</v>
      </c>
      <c r="I158" s="176"/>
      <c r="L158" s="172"/>
      <c r="M158" s="177"/>
      <c r="N158" s="178"/>
      <c r="O158" s="178"/>
      <c r="P158" s="178"/>
      <c r="Q158" s="178"/>
      <c r="R158" s="178"/>
      <c r="S158" s="178"/>
      <c r="T158" s="179"/>
      <c r="AT158" s="173" t="s">
        <v>168</v>
      </c>
      <c r="AU158" s="173" t="s">
        <v>97</v>
      </c>
      <c r="AV158" s="14" t="s">
        <v>97</v>
      </c>
      <c r="AW158" s="14" t="s">
        <v>32</v>
      </c>
      <c r="AX158" s="14" t="s">
        <v>77</v>
      </c>
      <c r="AY158" s="173" t="s">
        <v>160</v>
      </c>
    </row>
    <row r="159" spans="1:65" s="15" customFormat="1">
      <c r="B159" s="180"/>
      <c r="D159" s="165" t="s">
        <v>168</v>
      </c>
      <c r="E159" s="181" t="s">
        <v>1</v>
      </c>
      <c r="F159" s="182" t="s">
        <v>173</v>
      </c>
      <c r="H159" s="183">
        <v>9.61</v>
      </c>
      <c r="I159" s="184"/>
      <c r="L159" s="180"/>
      <c r="M159" s="185"/>
      <c r="N159" s="186"/>
      <c r="O159" s="186"/>
      <c r="P159" s="186"/>
      <c r="Q159" s="186"/>
      <c r="R159" s="186"/>
      <c r="S159" s="186"/>
      <c r="T159" s="187"/>
      <c r="AT159" s="181" t="s">
        <v>168</v>
      </c>
      <c r="AU159" s="181" t="s">
        <v>97</v>
      </c>
      <c r="AV159" s="15" t="s">
        <v>166</v>
      </c>
      <c r="AW159" s="15" t="s">
        <v>32</v>
      </c>
      <c r="AX159" s="15" t="s">
        <v>82</v>
      </c>
      <c r="AY159" s="181" t="s">
        <v>160</v>
      </c>
    </row>
    <row r="160" spans="1:65" s="2" customFormat="1" ht="16.5" customHeight="1">
      <c r="A160" s="33"/>
      <c r="B160" s="149"/>
      <c r="C160" s="150" t="s">
        <v>166</v>
      </c>
      <c r="D160" s="150" t="s">
        <v>162</v>
      </c>
      <c r="E160" s="151" t="s">
        <v>185</v>
      </c>
      <c r="F160" s="152" t="s">
        <v>186</v>
      </c>
      <c r="G160" s="153" t="s">
        <v>176</v>
      </c>
      <c r="H160" s="154">
        <v>1.728</v>
      </c>
      <c r="I160" s="155"/>
      <c r="J160" s="156">
        <f>ROUND(I160*H160,2)</f>
        <v>0</v>
      </c>
      <c r="K160" s="157"/>
      <c r="L160" s="34"/>
      <c r="M160" s="158" t="s">
        <v>1</v>
      </c>
      <c r="N160" s="159" t="s">
        <v>43</v>
      </c>
      <c r="O160" s="59"/>
      <c r="P160" s="160">
        <f>O160*H160</f>
        <v>0</v>
      </c>
      <c r="Q160" s="160">
        <v>0</v>
      </c>
      <c r="R160" s="160">
        <f>Q160*H160</f>
        <v>0</v>
      </c>
      <c r="S160" s="160">
        <v>0</v>
      </c>
      <c r="T160" s="161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2" t="s">
        <v>166</v>
      </c>
      <c r="AT160" s="162" t="s">
        <v>162</v>
      </c>
      <c r="AU160" s="162" t="s">
        <v>97</v>
      </c>
      <c r="AY160" s="18" t="s">
        <v>160</v>
      </c>
      <c r="BE160" s="163">
        <f>IF(N160="základní",J160,0)</f>
        <v>0</v>
      </c>
      <c r="BF160" s="163">
        <f>IF(N160="snížená",J160,0)</f>
        <v>0</v>
      </c>
      <c r="BG160" s="163">
        <f>IF(N160="zákl. přenesená",J160,0)</f>
        <v>0</v>
      </c>
      <c r="BH160" s="163">
        <f>IF(N160="sníž. přenesená",J160,0)</f>
        <v>0</v>
      </c>
      <c r="BI160" s="163">
        <f>IF(N160="nulová",J160,0)</f>
        <v>0</v>
      </c>
      <c r="BJ160" s="18" t="s">
        <v>97</v>
      </c>
      <c r="BK160" s="163">
        <f>ROUND(I160*H160,2)</f>
        <v>0</v>
      </c>
      <c r="BL160" s="18" t="s">
        <v>166</v>
      </c>
      <c r="BM160" s="162" t="s">
        <v>187</v>
      </c>
    </row>
    <row r="161" spans="1:65" s="14" customFormat="1">
      <c r="B161" s="172"/>
      <c r="D161" s="165" t="s">
        <v>168</v>
      </c>
      <c r="E161" s="173" t="s">
        <v>1</v>
      </c>
      <c r="F161" s="174" t="s">
        <v>188</v>
      </c>
      <c r="H161" s="175">
        <v>1.728</v>
      </c>
      <c r="I161" s="176"/>
      <c r="L161" s="172"/>
      <c r="M161" s="177"/>
      <c r="N161" s="178"/>
      <c r="O161" s="178"/>
      <c r="P161" s="178"/>
      <c r="Q161" s="178"/>
      <c r="R161" s="178"/>
      <c r="S161" s="178"/>
      <c r="T161" s="179"/>
      <c r="AT161" s="173" t="s">
        <v>168</v>
      </c>
      <c r="AU161" s="173" t="s">
        <v>97</v>
      </c>
      <c r="AV161" s="14" t="s">
        <v>97</v>
      </c>
      <c r="AW161" s="14" t="s">
        <v>32</v>
      </c>
      <c r="AX161" s="14" t="s">
        <v>77</v>
      </c>
      <c r="AY161" s="173" t="s">
        <v>160</v>
      </c>
    </row>
    <row r="162" spans="1:65" s="15" customFormat="1">
      <c r="B162" s="180"/>
      <c r="D162" s="165" t="s">
        <v>168</v>
      </c>
      <c r="E162" s="181" t="s">
        <v>1</v>
      </c>
      <c r="F162" s="182" t="s">
        <v>173</v>
      </c>
      <c r="H162" s="183">
        <v>1.728</v>
      </c>
      <c r="I162" s="184"/>
      <c r="L162" s="180"/>
      <c r="M162" s="185"/>
      <c r="N162" s="186"/>
      <c r="O162" s="186"/>
      <c r="P162" s="186"/>
      <c r="Q162" s="186"/>
      <c r="R162" s="186"/>
      <c r="S162" s="186"/>
      <c r="T162" s="187"/>
      <c r="AT162" s="181" t="s">
        <v>168</v>
      </c>
      <c r="AU162" s="181" t="s">
        <v>97</v>
      </c>
      <c r="AV162" s="15" t="s">
        <v>166</v>
      </c>
      <c r="AW162" s="15" t="s">
        <v>32</v>
      </c>
      <c r="AX162" s="15" t="s">
        <v>82</v>
      </c>
      <c r="AY162" s="181" t="s">
        <v>160</v>
      </c>
    </row>
    <row r="163" spans="1:65" s="2" customFormat="1" ht="21.75" customHeight="1">
      <c r="A163" s="33"/>
      <c r="B163" s="149"/>
      <c r="C163" s="150" t="s">
        <v>189</v>
      </c>
      <c r="D163" s="150" t="s">
        <v>162</v>
      </c>
      <c r="E163" s="151" t="s">
        <v>190</v>
      </c>
      <c r="F163" s="152" t="s">
        <v>191</v>
      </c>
      <c r="G163" s="153" t="s">
        <v>176</v>
      </c>
      <c r="H163" s="154">
        <v>22.129000000000001</v>
      </c>
      <c r="I163" s="155"/>
      <c r="J163" s="156">
        <f>ROUND(I163*H163,2)</f>
        <v>0</v>
      </c>
      <c r="K163" s="157"/>
      <c r="L163" s="34"/>
      <c r="M163" s="158" t="s">
        <v>1</v>
      </c>
      <c r="N163" s="159" t="s">
        <v>43</v>
      </c>
      <c r="O163" s="59"/>
      <c r="P163" s="160">
        <f>O163*H163</f>
        <v>0</v>
      </c>
      <c r="Q163" s="160">
        <v>0</v>
      </c>
      <c r="R163" s="160">
        <f>Q163*H163</f>
        <v>0</v>
      </c>
      <c r="S163" s="160">
        <v>0</v>
      </c>
      <c r="T163" s="161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2" t="s">
        <v>166</v>
      </c>
      <c r="AT163" s="162" t="s">
        <v>162</v>
      </c>
      <c r="AU163" s="162" t="s">
        <v>97</v>
      </c>
      <c r="AY163" s="18" t="s">
        <v>160</v>
      </c>
      <c r="BE163" s="163">
        <f>IF(N163="základní",J163,0)</f>
        <v>0</v>
      </c>
      <c r="BF163" s="163">
        <f>IF(N163="snížená",J163,0)</f>
        <v>0</v>
      </c>
      <c r="BG163" s="163">
        <f>IF(N163="zákl. přenesená",J163,0)</f>
        <v>0</v>
      </c>
      <c r="BH163" s="163">
        <f>IF(N163="sníž. přenesená",J163,0)</f>
        <v>0</v>
      </c>
      <c r="BI163" s="163">
        <f>IF(N163="nulová",J163,0)</f>
        <v>0</v>
      </c>
      <c r="BJ163" s="18" t="s">
        <v>97</v>
      </c>
      <c r="BK163" s="163">
        <f>ROUND(I163*H163,2)</f>
        <v>0</v>
      </c>
      <c r="BL163" s="18" t="s">
        <v>166</v>
      </c>
      <c r="BM163" s="162" t="s">
        <v>192</v>
      </c>
    </row>
    <row r="164" spans="1:65" s="14" customFormat="1">
      <c r="B164" s="172"/>
      <c r="D164" s="165" t="s">
        <v>168</v>
      </c>
      <c r="E164" s="173" t="s">
        <v>1</v>
      </c>
      <c r="F164" s="174" t="s">
        <v>193</v>
      </c>
      <c r="H164" s="175">
        <v>22.129000000000001</v>
      </c>
      <c r="I164" s="176"/>
      <c r="L164" s="172"/>
      <c r="M164" s="177"/>
      <c r="N164" s="178"/>
      <c r="O164" s="178"/>
      <c r="P164" s="178"/>
      <c r="Q164" s="178"/>
      <c r="R164" s="178"/>
      <c r="S164" s="178"/>
      <c r="T164" s="179"/>
      <c r="AT164" s="173" t="s">
        <v>168</v>
      </c>
      <c r="AU164" s="173" t="s">
        <v>97</v>
      </c>
      <c r="AV164" s="14" t="s">
        <v>97</v>
      </c>
      <c r="AW164" s="14" t="s">
        <v>32</v>
      </c>
      <c r="AX164" s="14" t="s">
        <v>77</v>
      </c>
      <c r="AY164" s="173" t="s">
        <v>160</v>
      </c>
    </row>
    <row r="165" spans="1:65" s="15" customFormat="1">
      <c r="B165" s="180"/>
      <c r="D165" s="165" t="s">
        <v>168</v>
      </c>
      <c r="E165" s="181" t="s">
        <v>1</v>
      </c>
      <c r="F165" s="182" t="s">
        <v>173</v>
      </c>
      <c r="H165" s="183">
        <v>22.129000000000001</v>
      </c>
      <c r="I165" s="184"/>
      <c r="L165" s="180"/>
      <c r="M165" s="185"/>
      <c r="N165" s="186"/>
      <c r="O165" s="186"/>
      <c r="P165" s="186"/>
      <c r="Q165" s="186"/>
      <c r="R165" s="186"/>
      <c r="S165" s="186"/>
      <c r="T165" s="187"/>
      <c r="AT165" s="181" t="s">
        <v>168</v>
      </c>
      <c r="AU165" s="181" t="s">
        <v>97</v>
      </c>
      <c r="AV165" s="15" t="s">
        <v>166</v>
      </c>
      <c r="AW165" s="15" t="s">
        <v>32</v>
      </c>
      <c r="AX165" s="15" t="s">
        <v>82</v>
      </c>
      <c r="AY165" s="181" t="s">
        <v>160</v>
      </c>
    </row>
    <row r="166" spans="1:65" s="2" customFormat="1" ht="16.5" customHeight="1">
      <c r="A166" s="33"/>
      <c r="B166" s="149"/>
      <c r="C166" s="150" t="s">
        <v>194</v>
      </c>
      <c r="D166" s="150" t="s">
        <v>162</v>
      </c>
      <c r="E166" s="151" t="s">
        <v>195</v>
      </c>
      <c r="F166" s="152" t="s">
        <v>196</v>
      </c>
      <c r="G166" s="153" t="s">
        <v>176</v>
      </c>
      <c r="H166" s="154">
        <v>10.192</v>
      </c>
      <c r="I166" s="155"/>
      <c r="J166" s="156">
        <f>ROUND(I166*H166,2)</f>
        <v>0</v>
      </c>
      <c r="K166" s="157"/>
      <c r="L166" s="34"/>
      <c r="M166" s="158" t="s">
        <v>1</v>
      </c>
      <c r="N166" s="159" t="s">
        <v>43</v>
      </c>
      <c r="O166" s="59"/>
      <c r="P166" s="160">
        <f>O166*H166</f>
        <v>0</v>
      </c>
      <c r="Q166" s="160">
        <v>0</v>
      </c>
      <c r="R166" s="160">
        <f>Q166*H166</f>
        <v>0</v>
      </c>
      <c r="S166" s="160">
        <v>0</v>
      </c>
      <c r="T166" s="161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2" t="s">
        <v>166</v>
      </c>
      <c r="AT166" s="162" t="s">
        <v>162</v>
      </c>
      <c r="AU166" s="162" t="s">
        <v>97</v>
      </c>
      <c r="AY166" s="18" t="s">
        <v>160</v>
      </c>
      <c r="BE166" s="163">
        <f>IF(N166="základní",J166,0)</f>
        <v>0</v>
      </c>
      <c r="BF166" s="163">
        <f>IF(N166="snížená",J166,0)</f>
        <v>0</v>
      </c>
      <c r="BG166" s="163">
        <f>IF(N166="zákl. přenesená",J166,0)</f>
        <v>0</v>
      </c>
      <c r="BH166" s="163">
        <f>IF(N166="sníž. přenesená",J166,0)</f>
        <v>0</v>
      </c>
      <c r="BI166" s="163">
        <f>IF(N166="nulová",J166,0)</f>
        <v>0</v>
      </c>
      <c r="BJ166" s="18" t="s">
        <v>97</v>
      </c>
      <c r="BK166" s="163">
        <f>ROUND(I166*H166,2)</f>
        <v>0</v>
      </c>
      <c r="BL166" s="18" t="s">
        <v>166</v>
      </c>
      <c r="BM166" s="162" t="s">
        <v>197</v>
      </c>
    </row>
    <row r="167" spans="1:65" s="14" customFormat="1" ht="20.399999999999999">
      <c r="B167" s="172"/>
      <c r="D167" s="165" t="s">
        <v>168</v>
      </c>
      <c r="E167" s="173" t="s">
        <v>1</v>
      </c>
      <c r="F167" s="174" t="s">
        <v>198</v>
      </c>
      <c r="H167" s="175">
        <v>10.192</v>
      </c>
      <c r="I167" s="176"/>
      <c r="L167" s="172"/>
      <c r="M167" s="177"/>
      <c r="N167" s="178"/>
      <c r="O167" s="178"/>
      <c r="P167" s="178"/>
      <c r="Q167" s="178"/>
      <c r="R167" s="178"/>
      <c r="S167" s="178"/>
      <c r="T167" s="179"/>
      <c r="AT167" s="173" t="s">
        <v>168</v>
      </c>
      <c r="AU167" s="173" t="s">
        <v>97</v>
      </c>
      <c r="AV167" s="14" t="s">
        <v>97</v>
      </c>
      <c r="AW167" s="14" t="s">
        <v>32</v>
      </c>
      <c r="AX167" s="14" t="s">
        <v>77</v>
      </c>
      <c r="AY167" s="173" t="s">
        <v>160</v>
      </c>
    </row>
    <row r="168" spans="1:65" s="15" customFormat="1">
      <c r="B168" s="180"/>
      <c r="D168" s="165" t="s">
        <v>168</v>
      </c>
      <c r="E168" s="181" t="s">
        <v>1</v>
      </c>
      <c r="F168" s="182" t="s">
        <v>173</v>
      </c>
      <c r="H168" s="183">
        <v>10.192</v>
      </c>
      <c r="I168" s="184"/>
      <c r="L168" s="180"/>
      <c r="M168" s="185"/>
      <c r="N168" s="186"/>
      <c r="O168" s="186"/>
      <c r="P168" s="186"/>
      <c r="Q168" s="186"/>
      <c r="R168" s="186"/>
      <c r="S168" s="186"/>
      <c r="T168" s="187"/>
      <c r="AT168" s="181" t="s">
        <v>168</v>
      </c>
      <c r="AU168" s="181" t="s">
        <v>97</v>
      </c>
      <c r="AV168" s="15" t="s">
        <v>166</v>
      </c>
      <c r="AW168" s="15" t="s">
        <v>32</v>
      </c>
      <c r="AX168" s="15" t="s">
        <v>82</v>
      </c>
      <c r="AY168" s="181" t="s">
        <v>160</v>
      </c>
    </row>
    <row r="169" spans="1:65" s="2" customFormat="1" ht="16.5" customHeight="1">
      <c r="A169" s="33"/>
      <c r="B169" s="149"/>
      <c r="C169" s="150" t="s">
        <v>199</v>
      </c>
      <c r="D169" s="150" t="s">
        <v>162</v>
      </c>
      <c r="E169" s="151" t="s">
        <v>200</v>
      </c>
      <c r="F169" s="152" t="s">
        <v>201</v>
      </c>
      <c r="G169" s="153" t="s">
        <v>176</v>
      </c>
      <c r="H169" s="154">
        <v>100.70699999999999</v>
      </c>
      <c r="I169" s="155"/>
      <c r="J169" s="156">
        <f>ROUND(I169*H169,2)</f>
        <v>0</v>
      </c>
      <c r="K169" s="157"/>
      <c r="L169" s="34"/>
      <c r="M169" s="158" t="s">
        <v>1</v>
      </c>
      <c r="N169" s="159" t="s">
        <v>43</v>
      </c>
      <c r="O169" s="59"/>
      <c r="P169" s="160">
        <f>O169*H169</f>
        <v>0</v>
      </c>
      <c r="Q169" s="160">
        <v>0</v>
      </c>
      <c r="R169" s="160">
        <f>Q169*H169</f>
        <v>0</v>
      </c>
      <c r="S169" s="160">
        <v>0</v>
      </c>
      <c r="T169" s="161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2" t="s">
        <v>166</v>
      </c>
      <c r="AT169" s="162" t="s">
        <v>162</v>
      </c>
      <c r="AU169" s="162" t="s">
        <v>97</v>
      </c>
      <c r="AY169" s="18" t="s">
        <v>160</v>
      </c>
      <c r="BE169" s="163">
        <f>IF(N169="základní",J169,0)</f>
        <v>0</v>
      </c>
      <c r="BF169" s="163">
        <f>IF(N169="snížená",J169,0)</f>
        <v>0</v>
      </c>
      <c r="BG169" s="163">
        <f>IF(N169="zákl. přenesená",J169,0)</f>
        <v>0</v>
      </c>
      <c r="BH169" s="163">
        <f>IF(N169="sníž. přenesená",J169,0)</f>
        <v>0</v>
      </c>
      <c r="BI169" s="163">
        <f>IF(N169="nulová",J169,0)</f>
        <v>0</v>
      </c>
      <c r="BJ169" s="18" t="s">
        <v>97</v>
      </c>
      <c r="BK169" s="163">
        <f>ROUND(I169*H169,2)</f>
        <v>0</v>
      </c>
      <c r="BL169" s="18" t="s">
        <v>166</v>
      </c>
      <c r="BM169" s="162" t="s">
        <v>202</v>
      </c>
    </row>
    <row r="170" spans="1:65" s="14" customFormat="1">
      <c r="B170" s="172"/>
      <c r="D170" s="165" t="s">
        <v>168</v>
      </c>
      <c r="E170" s="173" t="s">
        <v>1</v>
      </c>
      <c r="F170" s="174" t="s">
        <v>203</v>
      </c>
      <c r="H170" s="175">
        <v>100.70699999999999</v>
      </c>
      <c r="I170" s="176"/>
      <c r="L170" s="172"/>
      <c r="M170" s="177"/>
      <c r="N170" s="178"/>
      <c r="O170" s="178"/>
      <c r="P170" s="178"/>
      <c r="Q170" s="178"/>
      <c r="R170" s="178"/>
      <c r="S170" s="178"/>
      <c r="T170" s="179"/>
      <c r="AT170" s="173" t="s">
        <v>168</v>
      </c>
      <c r="AU170" s="173" t="s">
        <v>97</v>
      </c>
      <c r="AV170" s="14" t="s">
        <v>97</v>
      </c>
      <c r="AW170" s="14" t="s">
        <v>32</v>
      </c>
      <c r="AX170" s="14" t="s">
        <v>77</v>
      </c>
      <c r="AY170" s="173" t="s">
        <v>160</v>
      </c>
    </row>
    <row r="171" spans="1:65" s="15" customFormat="1">
      <c r="B171" s="180"/>
      <c r="D171" s="165" t="s">
        <v>168</v>
      </c>
      <c r="E171" s="181" t="s">
        <v>1</v>
      </c>
      <c r="F171" s="182" t="s">
        <v>173</v>
      </c>
      <c r="H171" s="183">
        <v>100.70699999999999</v>
      </c>
      <c r="I171" s="184"/>
      <c r="L171" s="180"/>
      <c r="M171" s="185"/>
      <c r="N171" s="186"/>
      <c r="O171" s="186"/>
      <c r="P171" s="186"/>
      <c r="Q171" s="186"/>
      <c r="R171" s="186"/>
      <c r="S171" s="186"/>
      <c r="T171" s="187"/>
      <c r="AT171" s="181" t="s">
        <v>168</v>
      </c>
      <c r="AU171" s="181" t="s">
        <v>97</v>
      </c>
      <c r="AV171" s="15" t="s">
        <v>166</v>
      </c>
      <c r="AW171" s="15" t="s">
        <v>32</v>
      </c>
      <c r="AX171" s="15" t="s">
        <v>82</v>
      </c>
      <c r="AY171" s="181" t="s">
        <v>160</v>
      </c>
    </row>
    <row r="172" spans="1:65" s="2" customFormat="1" ht="21.75" customHeight="1">
      <c r="A172" s="33"/>
      <c r="B172" s="149"/>
      <c r="C172" s="150" t="s">
        <v>204</v>
      </c>
      <c r="D172" s="150" t="s">
        <v>162</v>
      </c>
      <c r="E172" s="151" t="s">
        <v>205</v>
      </c>
      <c r="F172" s="152" t="s">
        <v>206</v>
      </c>
      <c r="G172" s="153" t="s">
        <v>176</v>
      </c>
      <c r="H172" s="154">
        <v>132.446</v>
      </c>
      <c r="I172" s="155"/>
      <c r="J172" s="156">
        <f>ROUND(I172*H172,2)</f>
        <v>0</v>
      </c>
      <c r="K172" s="157"/>
      <c r="L172" s="34"/>
      <c r="M172" s="158" t="s">
        <v>1</v>
      </c>
      <c r="N172" s="159" t="s">
        <v>43</v>
      </c>
      <c r="O172" s="59"/>
      <c r="P172" s="160">
        <f>O172*H172</f>
        <v>0</v>
      </c>
      <c r="Q172" s="160">
        <v>0</v>
      </c>
      <c r="R172" s="160">
        <f>Q172*H172</f>
        <v>0</v>
      </c>
      <c r="S172" s="160">
        <v>0</v>
      </c>
      <c r="T172" s="161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2" t="s">
        <v>166</v>
      </c>
      <c r="AT172" s="162" t="s">
        <v>162</v>
      </c>
      <c r="AU172" s="162" t="s">
        <v>97</v>
      </c>
      <c r="AY172" s="18" t="s">
        <v>160</v>
      </c>
      <c r="BE172" s="163">
        <f>IF(N172="základní",J172,0)</f>
        <v>0</v>
      </c>
      <c r="BF172" s="163">
        <f>IF(N172="snížená",J172,0)</f>
        <v>0</v>
      </c>
      <c r="BG172" s="163">
        <f>IF(N172="zákl. přenesená",J172,0)</f>
        <v>0</v>
      </c>
      <c r="BH172" s="163">
        <f>IF(N172="sníž. přenesená",J172,0)</f>
        <v>0</v>
      </c>
      <c r="BI172" s="163">
        <f>IF(N172="nulová",J172,0)</f>
        <v>0</v>
      </c>
      <c r="BJ172" s="18" t="s">
        <v>97</v>
      </c>
      <c r="BK172" s="163">
        <f>ROUND(I172*H172,2)</f>
        <v>0</v>
      </c>
      <c r="BL172" s="18" t="s">
        <v>166</v>
      </c>
      <c r="BM172" s="162" t="s">
        <v>207</v>
      </c>
    </row>
    <row r="173" spans="1:65" s="14" customFormat="1">
      <c r="B173" s="172"/>
      <c r="D173" s="165" t="s">
        <v>168</v>
      </c>
      <c r="E173" s="173" t="s">
        <v>1</v>
      </c>
      <c r="F173" s="174" t="s">
        <v>208</v>
      </c>
      <c r="H173" s="175">
        <v>132.446</v>
      </c>
      <c r="I173" s="176"/>
      <c r="L173" s="172"/>
      <c r="M173" s="177"/>
      <c r="N173" s="178"/>
      <c r="O173" s="178"/>
      <c r="P173" s="178"/>
      <c r="Q173" s="178"/>
      <c r="R173" s="178"/>
      <c r="S173" s="178"/>
      <c r="T173" s="179"/>
      <c r="AT173" s="173" t="s">
        <v>168</v>
      </c>
      <c r="AU173" s="173" t="s">
        <v>97</v>
      </c>
      <c r="AV173" s="14" t="s">
        <v>97</v>
      </c>
      <c r="AW173" s="14" t="s">
        <v>32</v>
      </c>
      <c r="AX173" s="14" t="s">
        <v>77</v>
      </c>
      <c r="AY173" s="173" t="s">
        <v>160</v>
      </c>
    </row>
    <row r="174" spans="1:65" s="15" customFormat="1">
      <c r="B174" s="180"/>
      <c r="D174" s="165" t="s">
        <v>168</v>
      </c>
      <c r="E174" s="181" t="s">
        <v>1</v>
      </c>
      <c r="F174" s="182" t="s">
        <v>173</v>
      </c>
      <c r="H174" s="183">
        <v>132.446</v>
      </c>
      <c r="I174" s="184"/>
      <c r="L174" s="180"/>
      <c r="M174" s="185"/>
      <c r="N174" s="186"/>
      <c r="O174" s="186"/>
      <c r="P174" s="186"/>
      <c r="Q174" s="186"/>
      <c r="R174" s="186"/>
      <c r="S174" s="186"/>
      <c r="T174" s="187"/>
      <c r="AT174" s="181" t="s">
        <v>168</v>
      </c>
      <c r="AU174" s="181" t="s">
        <v>97</v>
      </c>
      <c r="AV174" s="15" t="s">
        <v>166</v>
      </c>
      <c r="AW174" s="15" t="s">
        <v>32</v>
      </c>
      <c r="AX174" s="15" t="s">
        <v>82</v>
      </c>
      <c r="AY174" s="181" t="s">
        <v>160</v>
      </c>
    </row>
    <row r="175" spans="1:65" s="2" customFormat="1" ht="16.5" customHeight="1">
      <c r="A175" s="33"/>
      <c r="B175" s="149"/>
      <c r="C175" s="150" t="s">
        <v>209</v>
      </c>
      <c r="D175" s="150" t="s">
        <v>162</v>
      </c>
      <c r="E175" s="151" t="s">
        <v>210</v>
      </c>
      <c r="F175" s="152" t="s">
        <v>211</v>
      </c>
      <c r="G175" s="153" t="s">
        <v>176</v>
      </c>
      <c r="H175" s="154">
        <v>132.446</v>
      </c>
      <c r="I175" s="155"/>
      <c r="J175" s="156">
        <f>ROUND(I175*H175,2)</f>
        <v>0</v>
      </c>
      <c r="K175" s="157"/>
      <c r="L175" s="34"/>
      <c r="M175" s="158" t="s">
        <v>1</v>
      </c>
      <c r="N175" s="159" t="s">
        <v>43</v>
      </c>
      <c r="O175" s="59"/>
      <c r="P175" s="160">
        <f>O175*H175</f>
        <v>0</v>
      </c>
      <c r="Q175" s="160">
        <v>0</v>
      </c>
      <c r="R175" s="160">
        <f>Q175*H175</f>
        <v>0</v>
      </c>
      <c r="S175" s="160">
        <v>0</v>
      </c>
      <c r="T175" s="161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2" t="s">
        <v>166</v>
      </c>
      <c r="AT175" s="162" t="s">
        <v>162</v>
      </c>
      <c r="AU175" s="162" t="s">
        <v>97</v>
      </c>
      <c r="AY175" s="18" t="s">
        <v>160</v>
      </c>
      <c r="BE175" s="163">
        <f>IF(N175="základní",J175,0)</f>
        <v>0</v>
      </c>
      <c r="BF175" s="163">
        <f>IF(N175="snížená",J175,0)</f>
        <v>0</v>
      </c>
      <c r="BG175" s="163">
        <f>IF(N175="zákl. přenesená",J175,0)</f>
        <v>0</v>
      </c>
      <c r="BH175" s="163">
        <f>IF(N175="sníž. přenesená",J175,0)</f>
        <v>0</v>
      </c>
      <c r="BI175" s="163">
        <f>IF(N175="nulová",J175,0)</f>
        <v>0</v>
      </c>
      <c r="BJ175" s="18" t="s">
        <v>97</v>
      </c>
      <c r="BK175" s="163">
        <f>ROUND(I175*H175,2)</f>
        <v>0</v>
      </c>
      <c r="BL175" s="18" t="s">
        <v>166</v>
      </c>
      <c r="BM175" s="162" t="s">
        <v>212</v>
      </c>
    </row>
    <row r="176" spans="1:65" s="2" customFormat="1" ht="16.5" customHeight="1">
      <c r="A176" s="33"/>
      <c r="B176" s="149"/>
      <c r="C176" s="150" t="s">
        <v>213</v>
      </c>
      <c r="D176" s="150" t="s">
        <v>162</v>
      </c>
      <c r="E176" s="151" t="s">
        <v>214</v>
      </c>
      <c r="F176" s="152" t="s">
        <v>215</v>
      </c>
      <c r="G176" s="153" t="s">
        <v>165</v>
      </c>
      <c r="H176" s="154">
        <v>397.27800000000002</v>
      </c>
      <c r="I176" s="155"/>
      <c r="J176" s="156">
        <f>ROUND(I176*H176,2)</f>
        <v>0</v>
      </c>
      <c r="K176" s="157"/>
      <c r="L176" s="34"/>
      <c r="M176" s="158" t="s">
        <v>1</v>
      </c>
      <c r="N176" s="159" t="s">
        <v>43</v>
      </c>
      <c r="O176" s="59"/>
      <c r="P176" s="160">
        <f>O176*H176</f>
        <v>0</v>
      </c>
      <c r="Q176" s="160">
        <v>0</v>
      </c>
      <c r="R176" s="160">
        <f>Q176*H176</f>
        <v>0</v>
      </c>
      <c r="S176" s="160">
        <v>0</v>
      </c>
      <c r="T176" s="161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2" t="s">
        <v>166</v>
      </c>
      <c r="AT176" s="162" t="s">
        <v>162</v>
      </c>
      <c r="AU176" s="162" t="s">
        <v>97</v>
      </c>
      <c r="AY176" s="18" t="s">
        <v>160</v>
      </c>
      <c r="BE176" s="163">
        <f>IF(N176="základní",J176,0)</f>
        <v>0</v>
      </c>
      <c r="BF176" s="163">
        <f>IF(N176="snížená",J176,0)</f>
        <v>0</v>
      </c>
      <c r="BG176" s="163">
        <f>IF(N176="zákl. přenesená",J176,0)</f>
        <v>0</v>
      </c>
      <c r="BH176" s="163">
        <f>IF(N176="sníž. přenesená",J176,0)</f>
        <v>0</v>
      </c>
      <c r="BI176" s="163">
        <f>IF(N176="nulová",J176,0)</f>
        <v>0</v>
      </c>
      <c r="BJ176" s="18" t="s">
        <v>97</v>
      </c>
      <c r="BK176" s="163">
        <f>ROUND(I176*H176,2)</f>
        <v>0</v>
      </c>
      <c r="BL176" s="18" t="s">
        <v>166</v>
      </c>
      <c r="BM176" s="162" t="s">
        <v>216</v>
      </c>
    </row>
    <row r="177" spans="1:65" s="14" customFormat="1" ht="20.399999999999999">
      <c r="B177" s="172"/>
      <c r="D177" s="165" t="s">
        <v>168</v>
      </c>
      <c r="E177" s="173" t="s">
        <v>1</v>
      </c>
      <c r="F177" s="174" t="s">
        <v>217</v>
      </c>
      <c r="H177" s="175">
        <v>282.72000000000003</v>
      </c>
      <c r="I177" s="176"/>
      <c r="L177" s="172"/>
      <c r="M177" s="177"/>
      <c r="N177" s="178"/>
      <c r="O177" s="178"/>
      <c r="P177" s="178"/>
      <c r="Q177" s="178"/>
      <c r="R177" s="178"/>
      <c r="S177" s="178"/>
      <c r="T177" s="179"/>
      <c r="AT177" s="173" t="s">
        <v>168</v>
      </c>
      <c r="AU177" s="173" t="s">
        <v>97</v>
      </c>
      <c r="AV177" s="14" t="s">
        <v>97</v>
      </c>
      <c r="AW177" s="14" t="s">
        <v>32</v>
      </c>
      <c r="AX177" s="14" t="s">
        <v>77</v>
      </c>
      <c r="AY177" s="173" t="s">
        <v>160</v>
      </c>
    </row>
    <row r="178" spans="1:65" s="14" customFormat="1">
      <c r="B178" s="172"/>
      <c r="D178" s="165" t="s">
        <v>168</v>
      </c>
      <c r="E178" s="173" t="s">
        <v>1</v>
      </c>
      <c r="F178" s="174" t="s">
        <v>218</v>
      </c>
      <c r="H178" s="175">
        <v>29.4</v>
      </c>
      <c r="I178" s="176"/>
      <c r="L178" s="172"/>
      <c r="M178" s="177"/>
      <c r="N178" s="178"/>
      <c r="O178" s="178"/>
      <c r="P178" s="178"/>
      <c r="Q178" s="178"/>
      <c r="R178" s="178"/>
      <c r="S178" s="178"/>
      <c r="T178" s="179"/>
      <c r="AT178" s="173" t="s">
        <v>168</v>
      </c>
      <c r="AU178" s="173" t="s">
        <v>97</v>
      </c>
      <c r="AV178" s="14" t="s">
        <v>97</v>
      </c>
      <c r="AW178" s="14" t="s">
        <v>32</v>
      </c>
      <c r="AX178" s="14" t="s">
        <v>77</v>
      </c>
      <c r="AY178" s="173" t="s">
        <v>160</v>
      </c>
    </row>
    <row r="179" spans="1:65" s="14" customFormat="1">
      <c r="B179" s="172"/>
      <c r="D179" s="165" t="s">
        <v>168</v>
      </c>
      <c r="E179" s="173" t="s">
        <v>1</v>
      </c>
      <c r="F179" s="174" t="s">
        <v>219</v>
      </c>
      <c r="H179" s="175">
        <v>31</v>
      </c>
      <c r="I179" s="176"/>
      <c r="L179" s="172"/>
      <c r="M179" s="177"/>
      <c r="N179" s="178"/>
      <c r="O179" s="178"/>
      <c r="P179" s="178"/>
      <c r="Q179" s="178"/>
      <c r="R179" s="178"/>
      <c r="S179" s="178"/>
      <c r="T179" s="179"/>
      <c r="AT179" s="173" t="s">
        <v>168</v>
      </c>
      <c r="AU179" s="173" t="s">
        <v>97</v>
      </c>
      <c r="AV179" s="14" t="s">
        <v>97</v>
      </c>
      <c r="AW179" s="14" t="s">
        <v>32</v>
      </c>
      <c r="AX179" s="14" t="s">
        <v>77</v>
      </c>
      <c r="AY179" s="173" t="s">
        <v>160</v>
      </c>
    </row>
    <row r="180" spans="1:65" s="14" customFormat="1">
      <c r="B180" s="172"/>
      <c r="D180" s="165" t="s">
        <v>168</v>
      </c>
      <c r="E180" s="173" t="s">
        <v>1</v>
      </c>
      <c r="F180" s="174" t="s">
        <v>220</v>
      </c>
      <c r="H180" s="175">
        <v>2.16</v>
      </c>
      <c r="I180" s="176"/>
      <c r="L180" s="172"/>
      <c r="M180" s="177"/>
      <c r="N180" s="178"/>
      <c r="O180" s="178"/>
      <c r="P180" s="178"/>
      <c r="Q180" s="178"/>
      <c r="R180" s="178"/>
      <c r="S180" s="178"/>
      <c r="T180" s="179"/>
      <c r="AT180" s="173" t="s">
        <v>168</v>
      </c>
      <c r="AU180" s="173" t="s">
        <v>97</v>
      </c>
      <c r="AV180" s="14" t="s">
        <v>97</v>
      </c>
      <c r="AW180" s="14" t="s">
        <v>32</v>
      </c>
      <c r="AX180" s="14" t="s">
        <v>77</v>
      </c>
      <c r="AY180" s="173" t="s">
        <v>160</v>
      </c>
    </row>
    <row r="181" spans="1:65" s="14" customFormat="1" ht="20.399999999999999">
      <c r="B181" s="172"/>
      <c r="D181" s="165" t="s">
        <v>168</v>
      </c>
      <c r="E181" s="173" t="s">
        <v>1</v>
      </c>
      <c r="F181" s="174" t="s">
        <v>221</v>
      </c>
      <c r="H181" s="175">
        <v>20.385000000000002</v>
      </c>
      <c r="I181" s="176"/>
      <c r="L181" s="172"/>
      <c r="M181" s="177"/>
      <c r="N181" s="178"/>
      <c r="O181" s="178"/>
      <c r="P181" s="178"/>
      <c r="Q181" s="178"/>
      <c r="R181" s="178"/>
      <c r="S181" s="178"/>
      <c r="T181" s="179"/>
      <c r="AT181" s="173" t="s">
        <v>168</v>
      </c>
      <c r="AU181" s="173" t="s">
        <v>97</v>
      </c>
      <c r="AV181" s="14" t="s">
        <v>97</v>
      </c>
      <c r="AW181" s="14" t="s">
        <v>32</v>
      </c>
      <c r="AX181" s="14" t="s">
        <v>77</v>
      </c>
      <c r="AY181" s="173" t="s">
        <v>160</v>
      </c>
    </row>
    <row r="182" spans="1:65" s="14" customFormat="1">
      <c r="B182" s="172"/>
      <c r="D182" s="165" t="s">
        <v>168</v>
      </c>
      <c r="E182" s="173" t="s">
        <v>1</v>
      </c>
      <c r="F182" s="174" t="s">
        <v>222</v>
      </c>
      <c r="H182" s="175">
        <v>31.613</v>
      </c>
      <c r="I182" s="176"/>
      <c r="L182" s="172"/>
      <c r="M182" s="177"/>
      <c r="N182" s="178"/>
      <c r="O182" s="178"/>
      <c r="P182" s="178"/>
      <c r="Q182" s="178"/>
      <c r="R182" s="178"/>
      <c r="S182" s="178"/>
      <c r="T182" s="179"/>
      <c r="AT182" s="173" t="s">
        <v>168</v>
      </c>
      <c r="AU182" s="173" t="s">
        <v>97</v>
      </c>
      <c r="AV182" s="14" t="s">
        <v>97</v>
      </c>
      <c r="AW182" s="14" t="s">
        <v>32</v>
      </c>
      <c r="AX182" s="14" t="s">
        <v>77</v>
      </c>
      <c r="AY182" s="173" t="s">
        <v>160</v>
      </c>
    </row>
    <row r="183" spans="1:65" s="15" customFormat="1">
      <c r="B183" s="180"/>
      <c r="D183" s="165" t="s">
        <v>168</v>
      </c>
      <c r="E183" s="181" t="s">
        <v>1</v>
      </c>
      <c r="F183" s="182" t="s">
        <v>173</v>
      </c>
      <c r="H183" s="183">
        <v>397.27800000000002</v>
      </c>
      <c r="I183" s="184"/>
      <c r="L183" s="180"/>
      <c r="M183" s="185"/>
      <c r="N183" s="186"/>
      <c r="O183" s="186"/>
      <c r="P183" s="186"/>
      <c r="Q183" s="186"/>
      <c r="R183" s="186"/>
      <c r="S183" s="186"/>
      <c r="T183" s="187"/>
      <c r="AT183" s="181" t="s">
        <v>168</v>
      </c>
      <c r="AU183" s="181" t="s">
        <v>97</v>
      </c>
      <c r="AV183" s="15" t="s">
        <v>166</v>
      </c>
      <c r="AW183" s="15" t="s">
        <v>32</v>
      </c>
      <c r="AX183" s="15" t="s">
        <v>82</v>
      </c>
      <c r="AY183" s="181" t="s">
        <v>160</v>
      </c>
    </row>
    <row r="184" spans="1:65" s="2" customFormat="1" ht="16.5" customHeight="1">
      <c r="A184" s="33"/>
      <c r="B184" s="149"/>
      <c r="C184" s="150" t="s">
        <v>223</v>
      </c>
      <c r="D184" s="150" t="s">
        <v>162</v>
      </c>
      <c r="E184" s="151" t="s">
        <v>224</v>
      </c>
      <c r="F184" s="152" t="s">
        <v>225</v>
      </c>
      <c r="G184" s="153" t="s">
        <v>226</v>
      </c>
      <c r="H184" s="154">
        <v>264.892</v>
      </c>
      <c r="I184" s="155"/>
      <c r="J184" s="156">
        <f>ROUND(I184*H184,2)</f>
        <v>0</v>
      </c>
      <c r="K184" s="157"/>
      <c r="L184" s="34"/>
      <c r="M184" s="158" t="s">
        <v>1</v>
      </c>
      <c r="N184" s="159" t="s">
        <v>43</v>
      </c>
      <c r="O184" s="59"/>
      <c r="P184" s="160">
        <f>O184*H184</f>
        <v>0</v>
      </c>
      <c r="Q184" s="160">
        <v>0</v>
      </c>
      <c r="R184" s="160">
        <f>Q184*H184</f>
        <v>0</v>
      </c>
      <c r="S184" s="160">
        <v>0</v>
      </c>
      <c r="T184" s="161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2" t="s">
        <v>166</v>
      </c>
      <c r="AT184" s="162" t="s">
        <v>162</v>
      </c>
      <c r="AU184" s="162" t="s">
        <v>97</v>
      </c>
      <c r="AY184" s="18" t="s">
        <v>160</v>
      </c>
      <c r="BE184" s="163">
        <f>IF(N184="základní",J184,0)</f>
        <v>0</v>
      </c>
      <c r="BF184" s="163">
        <f>IF(N184="snížená",J184,0)</f>
        <v>0</v>
      </c>
      <c r="BG184" s="163">
        <f>IF(N184="zákl. přenesená",J184,0)</f>
        <v>0</v>
      </c>
      <c r="BH184" s="163">
        <f>IF(N184="sníž. přenesená",J184,0)</f>
        <v>0</v>
      </c>
      <c r="BI184" s="163">
        <f>IF(N184="nulová",J184,0)</f>
        <v>0</v>
      </c>
      <c r="BJ184" s="18" t="s">
        <v>97</v>
      </c>
      <c r="BK184" s="163">
        <f>ROUND(I184*H184,2)</f>
        <v>0</v>
      </c>
      <c r="BL184" s="18" t="s">
        <v>166</v>
      </c>
      <c r="BM184" s="162" t="s">
        <v>227</v>
      </c>
    </row>
    <row r="185" spans="1:65" s="14" customFormat="1">
      <c r="B185" s="172"/>
      <c r="D185" s="165" t="s">
        <v>168</v>
      </c>
      <c r="E185" s="173" t="s">
        <v>1</v>
      </c>
      <c r="F185" s="174" t="s">
        <v>228</v>
      </c>
      <c r="H185" s="175">
        <v>264.892</v>
      </c>
      <c r="I185" s="176"/>
      <c r="L185" s="172"/>
      <c r="M185" s="177"/>
      <c r="N185" s="178"/>
      <c r="O185" s="178"/>
      <c r="P185" s="178"/>
      <c r="Q185" s="178"/>
      <c r="R185" s="178"/>
      <c r="S185" s="178"/>
      <c r="T185" s="179"/>
      <c r="AT185" s="173" t="s">
        <v>168</v>
      </c>
      <c r="AU185" s="173" t="s">
        <v>97</v>
      </c>
      <c r="AV185" s="14" t="s">
        <v>97</v>
      </c>
      <c r="AW185" s="14" t="s">
        <v>32</v>
      </c>
      <c r="AX185" s="14" t="s">
        <v>82</v>
      </c>
      <c r="AY185" s="173" t="s">
        <v>160</v>
      </c>
    </row>
    <row r="186" spans="1:65" s="2" customFormat="1" ht="16.5" customHeight="1">
      <c r="A186" s="33"/>
      <c r="B186" s="149"/>
      <c r="C186" s="150" t="s">
        <v>8</v>
      </c>
      <c r="D186" s="150" t="s">
        <v>162</v>
      </c>
      <c r="E186" s="151" t="s">
        <v>229</v>
      </c>
      <c r="F186" s="152" t="s">
        <v>230</v>
      </c>
      <c r="G186" s="153" t="s">
        <v>176</v>
      </c>
      <c r="H186" s="154">
        <v>132.446</v>
      </c>
      <c r="I186" s="155"/>
      <c r="J186" s="156">
        <f>ROUND(I186*H186,2)</f>
        <v>0</v>
      </c>
      <c r="K186" s="157"/>
      <c r="L186" s="34"/>
      <c r="M186" s="158" t="s">
        <v>1</v>
      </c>
      <c r="N186" s="159" t="s">
        <v>43</v>
      </c>
      <c r="O186" s="59"/>
      <c r="P186" s="160">
        <f>O186*H186</f>
        <v>0</v>
      </c>
      <c r="Q186" s="160">
        <v>0</v>
      </c>
      <c r="R186" s="160">
        <f>Q186*H186</f>
        <v>0</v>
      </c>
      <c r="S186" s="160">
        <v>0</v>
      </c>
      <c r="T186" s="161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2" t="s">
        <v>166</v>
      </c>
      <c r="AT186" s="162" t="s">
        <v>162</v>
      </c>
      <c r="AU186" s="162" t="s">
        <v>97</v>
      </c>
      <c r="AY186" s="18" t="s">
        <v>160</v>
      </c>
      <c r="BE186" s="163">
        <f>IF(N186="základní",J186,0)</f>
        <v>0</v>
      </c>
      <c r="BF186" s="163">
        <f>IF(N186="snížená",J186,0)</f>
        <v>0</v>
      </c>
      <c r="BG186" s="163">
        <f>IF(N186="zákl. přenesená",J186,0)</f>
        <v>0</v>
      </c>
      <c r="BH186" s="163">
        <f>IF(N186="sníž. přenesená",J186,0)</f>
        <v>0</v>
      </c>
      <c r="BI186" s="163">
        <f>IF(N186="nulová",J186,0)</f>
        <v>0</v>
      </c>
      <c r="BJ186" s="18" t="s">
        <v>97</v>
      </c>
      <c r="BK186" s="163">
        <f>ROUND(I186*H186,2)</f>
        <v>0</v>
      </c>
      <c r="BL186" s="18" t="s">
        <v>166</v>
      </c>
      <c r="BM186" s="162" t="s">
        <v>231</v>
      </c>
    </row>
    <row r="187" spans="1:65" s="12" customFormat="1" ht="22.95" customHeight="1">
      <c r="B187" s="136"/>
      <c r="D187" s="137" t="s">
        <v>76</v>
      </c>
      <c r="E187" s="147" t="s">
        <v>97</v>
      </c>
      <c r="F187" s="147" t="s">
        <v>232</v>
      </c>
      <c r="I187" s="139"/>
      <c r="J187" s="148">
        <f>BK187</f>
        <v>0</v>
      </c>
      <c r="L187" s="136"/>
      <c r="M187" s="141"/>
      <c r="N187" s="142"/>
      <c r="O187" s="142"/>
      <c r="P187" s="143">
        <f>SUM(P188:P224)</f>
        <v>0</v>
      </c>
      <c r="Q187" s="142"/>
      <c r="R187" s="143">
        <f>SUM(R188:R224)</f>
        <v>148.37101547999998</v>
      </c>
      <c r="S187" s="142"/>
      <c r="T187" s="144">
        <f>SUM(T188:T224)</f>
        <v>0</v>
      </c>
      <c r="AR187" s="137" t="s">
        <v>82</v>
      </c>
      <c r="AT187" s="145" t="s">
        <v>76</v>
      </c>
      <c r="AU187" s="145" t="s">
        <v>82</v>
      </c>
      <c r="AY187" s="137" t="s">
        <v>160</v>
      </c>
      <c r="BK187" s="146">
        <f>SUM(BK188:BK224)</f>
        <v>0</v>
      </c>
    </row>
    <row r="188" spans="1:65" s="2" customFormat="1" ht="16.5" customHeight="1">
      <c r="A188" s="33"/>
      <c r="B188" s="149"/>
      <c r="C188" s="150" t="s">
        <v>233</v>
      </c>
      <c r="D188" s="150" t="s">
        <v>162</v>
      </c>
      <c r="E188" s="151" t="s">
        <v>234</v>
      </c>
      <c r="F188" s="152" t="s">
        <v>235</v>
      </c>
      <c r="G188" s="153" t="s">
        <v>176</v>
      </c>
      <c r="H188" s="154">
        <v>28.829000000000001</v>
      </c>
      <c r="I188" s="155"/>
      <c r="J188" s="156">
        <f>ROUND(I188*H188,2)</f>
        <v>0</v>
      </c>
      <c r="K188" s="157"/>
      <c r="L188" s="34"/>
      <c r="M188" s="158" t="s">
        <v>1</v>
      </c>
      <c r="N188" s="159" t="s">
        <v>43</v>
      </c>
      <c r="O188" s="59"/>
      <c r="P188" s="160">
        <f>O188*H188</f>
        <v>0</v>
      </c>
      <c r="Q188" s="160">
        <v>1.63</v>
      </c>
      <c r="R188" s="160">
        <f>Q188*H188</f>
        <v>46.99127</v>
      </c>
      <c r="S188" s="160">
        <v>0</v>
      </c>
      <c r="T188" s="161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2" t="s">
        <v>166</v>
      </c>
      <c r="AT188" s="162" t="s">
        <v>162</v>
      </c>
      <c r="AU188" s="162" t="s">
        <v>97</v>
      </c>
      <c r="AY188" s="18" t="s">
        <v>160</v>
      </c>
      <c r="BE188" s="163">
        <f>IF(N188="základní",J188,0)</f>
        <v>0</v>
      </c>
      <c r="BF188" s="163">
        <f>IF(N188="snížená",J188,0)</f>
        <v>0</v>
      </c>
      <c r="BG188" s="163">
        <f>IF(N188="zákl. přenesená",J188,0)</f>
        <v>0</v>
      </c>
      <c r="BH188" s="163">
        <f>IF(N188="sníž. přenesená",J188,0)</f>
        <v>0</v>
      </c>
      <c r="BI188" s="163">
        <f>IF(N188="nulová",J188,0)</f>
        <v>0</v>
      </c>
      <c r="BJ188" s="18" t="s">
        <v>97</v>
      </c>
      <c r="BK188" s="163">
        <f>ROUND(I188*H188,2)</f>
        <v>0</v>
      </c>
      <c r="BL188" s="18" t="s">
        <v>166</v>
      </c>
      <c r="BM188" s="162" t="s">
        <v>236</v>
      </c>
    </row>
    <row r="189" spans="1:65" s="14" customFormat="1">
      <c r="B189" s="172"/>
      <c r="D189" s="165" t="s">
        <v>168</v>
      </c>
      <c r="E189" s="173" t="s">
        <v>1</v>
      </c>
      <c r="F189" s="174" t="s">
        <v>237</v>
      </c>
      <c r="H189" s="175">
        <v>28.829000000000001</v>
      </c>
      <c r="I189" s="176"/>
      <c r="L189" s="172"/>
      <c r="M189" s="177"/>
      <c r="N189" s="178"/>
      <c r="O189" s="178"/>
      <c r="P189" s="178"/>
      <c r="Q189" s="178"/>
      <c r="R189" s="178"/>
      <c r="S189" s="178"/>
      <c r="T189" s="179"/>
      <c r="AT189" s="173" t="s">
        <v>168</v>
      </c>
      <c r="AU189" s="173" t="s">
        <v>97</v>
      </c>
      <c r="AV189" s="14" t="s">
        <v>97</v>
      </c>
      <c r="AW189" s="14" t="s">
        <v>32</v>
      </c>
      <c r="AX189" s="14" t="s">
        <v>77</v>
      </c>
      <c r="AY189" s="173" t="s">
        <v>160</v>
      </c>
    </row>
    <row r="190" spans="1:65" s="15" customFormat="1">
      <c r="B190" s="180"/>
      <c r="D190" s="165" t="s">
        <v>168</v>
      </c>
      <c r="E190" s="181" t="s">
        <v>1</v>
      </c>
      <c r="F190" s="182" t="s">
        <v>173</v>
      </c>
      <c r="H190" s="183">
        <v>28.829000000000001</v>
      </c>
      <c r="I190" s="184"/>
      <c r="L190" s="180"/>
      <c r="M190" s="185"/>
      <c r="N190" s="186"/>
      <c r="O190" s="186"/>
      <c r="P190" s="186"/>
      <c r="Q190" s="186"/>
      <c r="R190" s="186"/>
      <c r="S190" s="186"/>
      <c r="T190" s="187"/>
      <c r="AT190" s="181" t="s">
        <v>168</v>
      </c>
      <c r="AU190" s="181" t="s">
        <v>97</v>
      </c>
      <c r="AV190" s="15" t="s">
        <v>166</v>
      </c>
      <c r="AW190" s="15" t="s">
        <v>32</v>
      </c>
      <c r="AX190" s="15" t="s">
        <v>82</v>
      </c>
      <c r="AY190" s="181" t="s">
        <v>160</v>
      </c>
    </row>
    <row r="191" spans="1:65" s="2" customFormat="1" ht="16.5" customHeight="1">
      <c r="A191" s="33"/>
      <c r="B191" s="149"/>
      <c r="C191" s="150" t="s">
        <v>238</v>
      </c>
      <c r="D191" s="150" t="s">
        <v>162</v>
      </c>
      <c r="E191" s="151" t="s">
        <v>239</v>
      </c>
      <c r="F191" s="152" t="s">
        <v>240</v>
      </c>
      <c r="G191" s="153" t="s">
        <v>176</v>
      </c>
      <c r="H191" s="154">
        <v>11.532</v>
      </c>
      <c r="I191" s="155"/>
      <c r="J191" s="156">
        <f>ROUND(I191*H191,2)</f>
        <v>0</v>
      </c>
      <c r="K191" s="157"/>
      <c r="L191" s="34"/>
      <c r="M191" s="158" t="s">
        <v>1</v>
      </c>
      <c r="N191" s="159" t="s">
        <v>43</v>
      </c>
      <c r="O191" s="59"/>
      <c r="P191" s="160">
        <f>O191*H191</f>
        <v>0</v>
      </c>
      <c r="Q191" s="160">
        <v>1.665</v>
      </c>
      <c r="R191" s="160">
        <f>Q191*H191</f>
        <v>19.200780000000002</v>
      </c>
      <c r="S191" s="160">
        <v>0</v>
      </c>
      <c r="T191" s="161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2" t="s">
        <v>166</v>
      </c>
      <c r="AT191" s="162" t="s">
        <v>162</v>
      </c>
      <c r="AU191" s="162" t="s">
        <v>97</v>
      </c>
      <c r="AY191" s="18" t="s">
        <v>160</v>
      </c>
      <c r="BE191" s="163">
        <f>IF(N191="základní",J191,0)</f>
        <v>0</v>
      </c>
      <c r="BF191" s="163">
        <f>IF(N191="snížená",J191,0)</f>
        <v>0</v>
      </c>
      <c r="BG191" s="163">
        <f>IF(N191="zákl. přenesená",J191,0)</f>
        <v>0</v>
      </c>
      <c r="BH191" s="163">
        <f>IF(N191="sníž. přenesená",J191,0)</f>
        <v>0</v>
      </c>
      <c r="BI191" s="163">
        <f>IF(N191="nulová",J191,0)</f>
        <v>0</v>
      </c>
      <c r="BJ191" s="18" t="s">
        <v>97</v>
      </c>
      <c r="BK191" s="163">
        <f>ROUND(I191*H191,2)</f>
        <v>0</v>
      </c>
      <c r="BL191" s="18" t="s">
        <v>166</v>
      </c>
      <c r="BM191" s="162" t="s">
        <v>241</v>
      </c>
    </row>
    <row r="192" spans="1:65" s="14" customFormat="1">
      <c r="B192" s="172"/>
      <c r="D192" s="165" t="s">
        <v>168</v>
      </c>
      <c r="E192" s="173" t="s">
        <v>1</v>
      </c>
      <c r="F192" s="174" t="s">
        <v>242</v>
      </c>
      <c r="H192" s="175">
        <v>11.532</v>
      </c>
      <c r="I192" s="176"/>
      <c r="L192" s="172"/>
      <c r="M192" s="177"/>
      <c r="N192" s="178"/>
      <c r="O192" s="178"/>
      <c r="P192" s="178"/>
      <c r="Q192" s="178"/>
      <c r="R192" s="178"/>
      <c r="S192" s="178"/>
      <c r="T192" s="179"/>
      <c r="AT192" s="173" t="s">
        <v>168</v>
      </c>
      <c r="AU192" s="173" t="s">
        <v>97</v>
      </c>
      <c r="AV192" s="14" t="s">
        <v>97</v>
      </c>
      <c r="AW192" s="14" t="s">
        <v>32</v>
      </c>
      <c r="AX192" s="14" t="s">
        <v>77</v>
      </c>
      <c r="AY192" s="173" t="s">
        <v>160</v>
      </c>
    </row>
    <row r="193" spans="1:65" s="15" customFormat="1">
      <c r="B193" s="180"/>
      <c r="D193" s="165" t="s">
        <v>168</v>
      </c>
      <c r="E193" s="181" t="s">
        <v>1</v>
      </c>
      <c r="F193" s="182" t="s">
        <v>173</v>
      </c>
      <c r="H193" s="183">
        <v>11.532</v>
      </c>
      <c r="I193" s="184"/>
      <c r="L193" s="180"/>
      <c r="M193" s="185"/>
      <c r="N193" s="186"/>
      <c r="O193" s="186"/>
      <c r="P193" s="186"/>
      <c r="Q193" s="186"/>
      <c r="R193" s="186"/>
      <c r="S193" s="186"/>
      <c r="T193" s="187"/>
      <c r="AT193" s="181" t="s">
        <v>168</v>
      </c>
      <c r="AU193" s="181" t="s">
        <v>97</v>
      </c>
      <c r="AV193" s="15" t="s">
        <v>166</v>
      </c>
      <c r="AW193" s="15" t="s">
        <v>32</v>
      </c>
      <c r="AX193" s="15" t="s">
        <v>82</v>
      </c>
      <c r="AY193" s="181" t="s">
        <v>160</v>
      </c>
    </row>
    <row r="194" spans="1:65" s="2" customFormat="1" ht="16.5" customHeight="1">
      <c r="A194" s="33"/>
      <c r="B194" s="149"/>
      <c r="C194" s="150" t="s">
        <v>243</v>
      </c>
      <c r="D194" s="150" t="s">
        <v>162</v>
      </c>
      <c r="E194" s="151" t="s">
        <v>244</v>
      </c>
      <c r="F194" s="152" t="s">
        <v>245</v>
      </c>
      <c r="G194" s="153" t="s">
        <v>165</v>
      </c>
      <c r="H194" s="154">
        <v>192.19200000000001</v>
      </c>
      <c r="I194" s="155"/>
      <c r="J194" s="156">
        <f>ROUND(I194*H194,2)</f>
        <v>0</v>
      </c>
      <c r="K194" s="157"/>
      <c r="L194" s="34"/>
      <c r="M194" s="158" t="s">
        <v>1</v>
      </c>
      <c r="N194" s="159" t="s">
        <v>43</v>
      </c>
      <c r="O194" s="59"/>
      <c r="P194" s="160">
        <f>O194*H194</f>
        <v>0</v>
      </c>
      <c r="Q194" s="160">
        <v>3.1E-4</v>
      </c>
      <c r="R194" s="160">
        <f>Q194*H194</f>
        <v>5.9579520000000004E-2</v>
      </c>
      <c r="S194" s="160">
        <v>0</v>
      </c>
      <c r="T194" s="161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2" t="s">
        <v>166</v>
      </c>
      <c r="AT194" s="162" t="s">
        <v>162</v>
      </c>
      <c r="AU194" s="162" t="s">
        <v>97</v>
      </c>
      <c r="AY194" s="18" t="s">
        <v>160</v>
      </c>
      <c r="BE194" s="163">
        <f>IF(N194="základní",J194,0)</f>
        <v>0</v>
      </c>
      <c r="BF194" s="163">
        <f>IF(N194="snížená",J194,0)</f>
        <v>0</v>
      </c>
      <c r="BG194" s="163">
        <f>IF(N194="zákl. přenesená",J194,0)</f>
        <v>0</v>
      </c>
      <c r="BH194" s="163">
        <f>IF(N194="sníž. přenesená",J194,0)</f>
        <v>0</v>
      </c>
      <c r="BI194" s="163">
        <f>IF(N194="nulová",J194,0)</f>
        <v>0</v>
      </c>
      <c r="BJ194" s="18" t="s">
        <v>97</v>
      </c>
      <c r="BK194" s="163">
        <f>ROUND(I194*H194,2)</f>
        <v>0</v>
      </c>
      <c r="BL194" s="18" t="s">
        <v>166</v>
      </c>
      <c r="BM194" s="162" t="s">
        <v>246</v>
      </c>
    </row>
    <row r="195" spans="1:65" s="14" customFormat="1">
      <c r="B195" s="172"/>
      <c r="D195" s="165" t="s">
        <v>168</v>
      </c>
      <c r="E195" s="173" t="s">
        <v>1</v>
      </c>
      <c r="F195" s="174" t="s">
        <v>247</v>
      </c>
      <c r="H195" s="175">
        <v>192.19200000000001</v>
      </c>
      <c r="I195" s="176"/>
      <c r="L195" s="172"/>
      <c r="M195" s="177"/>
      <c r="N195" s="178"/>
      <c r="O195" s="178"/>
      <c r="P195" s="178"/>
      <c r="Q195" s="178"/>
      <c r="R195" s="178"/>
      <c r="S195" s="178"/>
      <c r="T195" s="179"/>
      <c r="AT195" s="173" t="s">
        <v>168</v>
      </c>
      <c r="AU195" s="173" t="s">
        <v>97</v>
      </c>
      <c r="AV195" s="14" t="s">
        <v>97</v>
      </c>
      <c r="AW195" s="14" t="s">
        <v>32</v>
      </c>
      <c r="AX195" s="14" t="s">
        <v>77</v>
      </c>
      <c r="AY195" s="173" t="s">
        <v>160</v>
      </c>
    </row>
    <row r="196" spans="1:65" s="15" customFormat="1">
      <c r="B196" s="180"/>
      <c r="D196" s="165" t="s">
        <v>168</v>
      </c>
      <c r="E196" s="181" t="s">
        <v>1</v>
      </c>
      <c r="F196" s="182" t="s">
        <v>173</v>
      </c>
      <c r="H196" s="183">
        <v>192.19200000000001</v>
      </c>
      <c r="I196" s="184"/>
      <c r="L196" s="180"/>
      <c r="M196" s="185"/>
      <c r="N196" s="186"/>
      <c r="O196" s="186"/>
      <c r="P196" s="186"/>
      <c r="Q196" s="186"/>
      <c r="R196" s="186"/>
      <c r="S196" s="186"/>
      <c r="T196" s="187"/>
      <c r="AT196" s="181" t="s">
        <v>168</v>
      </c>
      <c r="AU196" s="181" t="s">
        <v>97</v>
      </c>
      <c r="AV196" s="15" t="s">
        <v>166</v>
      </c>
      <c r="AW196" s="15" t="s">
        <v>32</v>
      </c>
      <c r="AX196" s="15" t="s">
        <v>82</v>
      </c>
      <c r="AY196" s="181" t="s">
        <v>160</v>
      </c>
    </row>
    <row r="197" spans="1:65" s="2" customFormat="1" ht="16.5" customHeight="1">
      <c r="A197" s="33"/>
      <c r="B197" s="149"/>
      <c r="C197" s="188" t="s">
        <v>248</v>
      </c>
      <c r="D197" s="188" t="s">
        <v>249</v>
      </c>
      <c r="E197" s="189" t="s">
        <v>250</v>
      </c>
      <c r="F197" s="190" t="s">
        <v>251</v>
      </c>
      <c r="G197" s="191" t="s">
        <v>165</v>
      </c>
      <c r="H197" s="192">
        <v>227.65100000000001</v>
      </c>
      <c r="I197" s="193"/>
      <c r="J197" s="194">
        <f>ROUND(I197*H197,2)</f>
        <v>0</v>
      </c>
      <c r="K197" s="195"/>
      <c r="L197" s="196"/>
      <c r="M197" s="197" t="s">
        <v>1</v>
      </c>
      <c r="N197" s="198" t="s">
        <v>43</v>
      </c>
      <c r="O197" s="59"/>
      <c r="P197" s="160">
        <f>O197*H197</f>
        <v>0</v>
      </c>
      <c r="Q197" s="160">
        <v>2.9999999999999997E-4</v>
      </c>
      <c r="R197" s="160">
        <f>Q197*H197</f>
        <v>6.8295300000000003E-2</v>
      </c>
      <c r="S197" s="160">
        <v>0</v>
      </c>
      <c r="T197" s="161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2" t="s">
        <v>204</v>
      </c>
      <c r="AT197" s="162" t="s">
        <v>249</v>
      </c>
      <c r="AU197" s="162" t="s">
        <v>97</v>
      </c>
      <c r="AY197" s="18" t="s">
        <v>160</v>
      </c>
      <c r="BE197" s="163">
        <f>IF(N197="základní",J197,0)</f>
        <v>0</v>
      </c>
      <c r="BF197" s="163">
        <f>IF(N197="snížená",J197,0)</f>
        <v>0</v>
      </c>
      <c r="BG197" s="163">
        <f>IF(N197="zákl. přenesená",J197,0)</f>
        <v>0</v>
      </c>
      <c r="BH197" s="163">
        <f>IF(N197="sníž. přenesená",J197,0)</f>
        <v>0</v>
      </c>
      <c r="BI197" s="163">
        <f>IF(N197="nulová",J197,0)</f>
        <v>0</v>
      </c>
      <c r="BJ197" s="18" t="s">
        <v>97</v>
      </c>
      <c r="BK197" s="163">
        <f>ROUND(I197*H197,2)</f>
        <v>0</v>
      </c>
      <c r="BL197" s="18" t="s">
        <v>166</v>
      </c>
      <c r="BM197" s="162" t="s">
        <v>252</v>
      </c>
    </row>
    <row r="198" spans="1:65" s="14" customFormat="1">
      <c r="B198" s="172"/>
      <c r="D198" s="165" t="s">
        <v>168</v>
      </c>
      <c r="F198" s="174" t="s">
        <v>253</v>
      </c>
      <c r="H198" s="175">
        <v>227.65100000000001</v>
      </c>
      <c r="I198" s="176"/>
      <c r="L198" s="172"/>
      <c r="M198" s="177"/>
      <c r="N198" s="178"/>
      <c r="O198" s="178"/>
      <c r="P198" s="178"/>
      <c r="Q198" s="178"/>
      <c r="R198" s="178"/>
      <c r="S198" s="178"/>
      <c r="T198" s="179"/>
      <c r="AT198" s="173" t="s">
        <v>168</v>
      </c>
      <c r="AU198" s="173" t="s">
        <v>97</v>
      </c>
      <c r="AV198" s="14" t="s">
        <v>97</v>
      </c>
      <c r="AW198" s="14" t="s">
        <v>3</v>
      </c>
      <c r="AX198" s="14" t="s">
        <v>82</v>
      </c>
      <c r="AY198" s="173" t="s">
        <v>160</v>
      </c>
    </row>
    <row r="199" spans="1:65" s="2" customFormat="1" ht="16.5" customHeight="1">
      <c r="A199" s="33"/>
      <c r="B199" s="149"/>
      <c r="C199" s="150" t="s">
        <v>254</v>
      </c>
      <c r="D199" s="150" t="s">
        <v>162</v>
      </c>
      <c r="E199" s="151" t="s">
        <v>255</v>
      </c>
      <c r="F199" s="152" t="s">
        <v>256</v>
      </c>
      <c r="G199" s="153" t="s">
        <v>176</v>
      </c>
      <c r="H199" s="154">
        <v>3.952</v>
      </c>
      <c r="I199" s="155"/>
      <c r="J199" s="156">
        <f>ROUND(I199*H199,2)</f>
        <v>0</v>
      </c>
      <c r="K199" s="157"/>
      <c r="L199" s="34"/>
      <c r="M199" s="158" t="s">
        <v>1</v>
      </c>
      <c r="N199" s="159" t="s">
        <v>43</v>
      </c>
      <c r="O199" s="59"/>
      <c r="P199" s="160">
        <f>O199*H199</f>
        <v>0</v>
      </c>
      <c r="Q199" s="160">
        <v>2.3010199999999998</v>
      </c>
      <c r="R199" s="160">
        <f>Q199*H199</f>
        <v>9.09363104</v>
      </c>
      <c r="S199" s="160">
        <v>0</v>
      </c>
      <c r="T199" s="161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2" t="s">
        <v>166</v>
      </c>
      <c r="AT199" s="162" t="s">
        <v>162</v>
      </c>
      <c r="AU199" s="162" t="s">
        <v>97</v>
      </c>
      <c r="AY199" s="18" t="s">
        <v>160</v>
      </c>
      <c r="BE199" s="163">
        <f>IF(N199="základní",J199,0)</f>
        <v>0</v>
      </c>
      <c r="BF199" s="163">
        <f>IF(N199="snížená",J199,0)</f>
        <v>0</v>
      </c>
      <c r="BG199" s="163">
        <f>IF(N199="zákl. přenesená",J199,0)</f>
        <v>0</v>
      </c>
      <c r="BH199" s="163">
        <f>IF(N199="sníž. přenesená",J199,0)</f>
        <v>0</v>
      </c>
      <c r="BI199" s="163">
        <f>IF(N199="nulová",J199,0)</f>
        <v>0</v>
      </c>
      <c r="BJ199" s="18" t="s">
        <v>97</v>
      </c>
      <c r="BK199" s="163">
        <f>ROUND(I199*H199,2)</f>
        <v>0</v>
      </c>
      <c r="BL199" s="18" t="s">
        <v>166</v>
      </c>
      <c r="BM199" s="162" t="s">
        <v>257</v>
      </c>
    </row>
    <row r="200" spans="1:65" s="14" customFormat="1">
      <c r="B200" s="172"/>
      <c r="D200" s="165" t="s">
        <v>168</v>
      </c>
      <c r="E200" s="173" t="s">
        <v>1</v>
      </c>
      <c r="F200" s="174" t="s">
        <v>258</v>
      </c>
      <c r="H200" s="175">
        <v>3.952</v>
      </c>
      <c r="I200" s="176"/>
      <c r="L200" s="172"/>
      <c r="M200" s="177"/>
      <c r="N200" s="178"/>
      <c r="O200" s="178"/>
      <c r="P200" s="178"/>
      <c r="Q200" s="178"/>
      <c r="R200" s="178"/>
      <c r="S200" s="178"/>
      <c r="T200" s="179"/>
      <c r="AT200" s="173" t="s">
        <v>168</v>
      </c>
      <c r="AU200" s="173" t="s">
        <v>97</v>
      </c>
      <c r="AV200" s="14" t="s">
        <v>97</v>
      </c>
      <c r="AW200" s="14" t="s">
        <v>32</v>
      </c>
      <c r="AX200" s="14" t="s">
        <v>77</v>
      </c>
      <c r="AY200" s="173" t="s">
        <v>160</v>
      </c>
    </row>
    <row r="201" spans="1:65" s="15" customFormat="1">
      <c r="B201" s="180"/>
      <c r="D201" s="165" t="s">
        <v>168</v>
      </c>
      <c r="E201" s="181" t="s">
        <v>1</v>
      </c>
      <c r="F201" s="182" t="s">
        <v>173</v>
      </c>
      <c r="H201" s="183">
        <v>3.952</v>
      </c>
      <c r="I201" s="184"/>
      <c r="L201" s="180"/>
      <c r="M201" s="185"/>
      <c r="N201" s="186"/>
      <c r="O201" s="186"/>
      <c r="P201" s="186"/>
      <c r="Q201" s="186"/>
      <c r="R201" s="186"/>
      <c r="S201" s="186"/>
      <c r="T201" s="187"/>
      <c r="AT201" s="181" t="s">
        <v>168</v>
      </c>
      <c r="AU201" s="181" t="s">
        <v>97</v>
      </c>
      <c r="AV201" s="15" t="s">
        <v>166</v>
      </c>
      <c r="AW201" s="15" t="s">
        <v>32</v>
      </c>
      <c r="AX201" s="15" t="s">
        <v>82</v>
      </c>
      <c r="AY201" s="181" t="s">
        <v>160</v>
      </c>
    </row>
    <row r="202" spans="1:65" s="2" customFormat="1" ht="16.5" customHeight="1">
      <c r="A202" s="33"/>
      <c r="B202" s="149"/>
      <c r="C202" s="150" t="s">
        <v>259</v>
      </c>
      <c r="D202" s="150" t="s">
        <v>162</v>
      </c>
      <c r="E202" s="151" t="s">
        <v>260</v>
      </c>
      <c r="F202" s="152" t="s">
        <v>261</v>
      </c>
      <c r="G202" s="153" t="s">
        <v>262</v>
      </c>
      <c r="H202" s="154">
        <v>96.096000000000004</v>
      </c>
      <c r="I202" s="155"/>
      <c r="J202" s="156">
        <f>ROUND(I202*H202,2)</f>
        <v>0</v>
      </c>
      <c r="K202" s="157"/>
      <c r="L202" s="34"/>
      <c r="M202" s="158" t="s">
        <v>1</v>
      </c>
      <c r="N202" s="159" t="s">
        <v>43</v>
      </c>
      <c r="O202" s="59"/>
      <c r="P202" s="160">
        <f>O202*H202</f>
        <v>0</v>
      </c>
      <c r="Q202" s="160">
        <v>4.8999999999999998E-4</v>
      </c>
      <c r="R202" s="160">
        <f>Q202*H202</f>
        <v>4.7087040000000004E-2</v>
      </c>
      <c r="S202" s="160">
        <v>0</v>
      </c>
      <c r="T202" s="161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2" t="s">
        <v>166</v>
      </c>
      <c r="AT202" s="162" t="s">
        <v>162</v>
      </c>
      <c r="AU202" s="162" t="s">
        <v>97</v>
      </c>
      <c r="AY202" s="18" t="s">
        <v>160</v>
      </c>
      <c r="BE202" s="163">
        <f>IF(N202="základní",J202,0)</f>
        <v>0</v>
      </c>
      <c r="BF202" s="163">
        <f>IF(N202="snížená",J202,0)</f>
        <v>0</v>
      </c>
      <c r="BG202" s="163">
        <f>IF(N202="zákl. přenesená",J202,0)</f>
        <v>0</v>
      </c>
      <c r="BH202" s="163">
        <f>IF(N202="sníž. přenesená",J202,0)</f>
        <v>0</v>
      </c>
      <c r="BI202" s="163">
        <f>IF(N202="nulová",J202,0)</f>
        <v>0</v>
      </c>
      <c r="BJ202" s="18" t="s">
        <v>97</v>
      </c>
      <c r="BK202" s="163">
        <f>ROUND(I202*H202,2)</f>
        <v>0</v>
      </c>
      <c r="BL202" s="18" t="s">
        <v>166</v>
      </c>
      <c r="BM202" s="162" t="s">
        <v>263</v>
      </c>
    </row>
    <row r="203" spans="1:65" s="14" customFormat="1">
      <c r="B203" s="172"/>
      <c r="D203" s="165" t="s">
        <v>168</v>
      </c>
      <c r="E203" s="173" t="s">
        <v>1</v>
      </c>
      <c r="F203" s="174" t="s">
        <v>264</v>
      </c>
      <c r="H203" s="175">
        <v>96.096000000000004</v>
      </c>
      <c r="I203" s="176"/>
      <c r="L203" s="172"/>
      <c r="M203" s="177"/>
      <c r="N203" s="178"/>
      <c r="O203" s="178"/>
      <c r="P203" s="178"/>
      <c r="Q203" s="178"/>
      <c r="R203" s="178"/>
      <c r="S203" s="178"/>
      <c r="T203" s="179"/>
      <c r="AT203" s="173" t="s">
        <v>168</v>
      </c>
      <c r="AU203" s="173" t="s">
        <v>97</v>
      </c>
      <c r="AV203" s="14" t="s">
        <v>97</v>
      </c>
      <c r="AW203" s="14" t="s">
        <v>32</v>
      </c>
      <c r="AX203" s="14" t="s">
        <v>77</v>
      </c>
      <c r="AY203" s="173" t="s">
        <v>160</v>
      </c>
    </row>
    <row r="204" spans="1:65" s="15" customFormat="1">
      <c r="B204" s="180"/>
      <c r="D204" s="165" t="s">
        <v>168</v>
      </c>
      <c r="E204" s="181" t="s">
        <v>1</v>
      </c>
      <c r="F204" s="182" t="s">
        <v>173</v>
      </c>
      <c r="H204" s="183">
        <v>96.096000000000004</v>
      </c>
      <c r="I204" s="184"/>
      <c r="L204" s="180"/>
      <c r="M204" s="185"/>
      <c r="N204" s="186"/>
      <c r="O204" s="186"/>
      <c r="P204" s="186"/>
      <c r="Q204" s="186"/>
      <c r="R204" s="186"/>
      <c r="S204" s="186"/>
      <c r="T204" s="187"/>
      <c r="AT204" s="181" t="s">
        <v>168</v>
      </c>
      <c r="AU204" s="181" t="s">
        <v>97</v>
      </c>
      <c r="AV204" s="15" t="s">
        <v>166</v>
      </c>
      <c r="AW204" s="15" t="s">
        <v>32</v>
      </c>
      <c r="AX204" s="15" t="s">
        <v>82</v>
      </c>
      <c r="AY204" s="181" t="s">
        <v>160</v>
      </c>
    </row>
    <row r="205" spans="1:65" s="2" customFormat="1" ht="24.15" customHeight="1">
      <c r="A205" s="33"/>
      <c r="B205" s="149"/>
      <c r="C205" s="150" t="s">
        <v>265</v>
      </c>
      <c r="D205" s="150" t="s">
        <v>162</v>
      </c>
      <c r="E205" s="151" t="s">
        <v>266</v>
      </c>
      <c r="F205" s="152" t="s">
        <v>267</v>
      </c>
      <c r="G205" s="153" t="s">
        <v>268</v>
      </c>
      <c r="H205" s="154">
        <v>48</v>
      </c>
      <c r="I205" s="155"/>
      <c r="J205" s="156">
        <f>ROUND(I205*H205,2)</f>
        <v>0</v>
      </c>
      <c r="K205" s="157"/>
      <c r="L205" s="34"/>
      <c r="M205" s="158" t="s">
        <v>1</v>
      </c>
      <c r="N205" s="159" t="s">
        <v>43</v>
      </c>
      <c r="O205" s="59"/>
      <c r="P205" s="160">
        <f>O205*H205</f>
        <v>0</v>
      </c>
      <c r="Q205" s="160">
        <v>0</v>
      </c>
      <c r="R205" s="160">
        <f>Q205*H205</f>
        <v>0</v>
      </c>
      <c r="S205" s="160">
        <v>0</v>
      </c>
      <c r="T205" s="161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2" t="s">
        <v>166</v>
      </c>
      <c r="AT205" s="162" t="s">
        <v>162</v>
      </c>
      <c r="AU205" s="162" t="s">
        <v>97</v>
      </c>
      <c r="AY205" s="18" t="s">
        <v>160</v>
      </c>
      <c r="BE205" s="163">
        <f>IF(N205="základní",J205,0)</f>
        <v>0</v>
      </c>
      <c r="BF205" s="163">
        <f>IF(N205="snížená",J205,0)</f>
        <v>0</v>
      </c>
      <c r="BG205" s="163">
        <f>IF(N205="zákl. přenesená",J205,0)</f>
        <v>0</v>
      </c>
      <c r="BH205" s="163">
        <f>IF(N205="sníž. přenesená",J205,0)</f>
        <v>0</v>
      </c>
      <c r="BI205" s="163">
        <f>IF(N205="nulová",J205,0)</f>
        <v>0</v>
      </c>
      <c r="BJ205" s="18" t="s">
        <v>97</v>
      </c>
      <c r="BK205" s="163">
        <f>ROUND(I205*H205,2)</f>
        <v>0</v>
      </c>
      <c r="BL205" s="18" t="s">
        <v>166</v>
      </c>
      <c r="BM205" s="162" t="s">
        <v>269</v>
      </c>
    </row>
    <row r="206" spans="1:65" s="2" customFormat="1" ht="16.5" customHeight="1">
      <c r="A206" s="33"/>
      <c r="B206" s="149"/>
      <c r="C206" s="188" t="s">
        <v>270</v>
      </c>
      <c r="D206" s="188" t="s">
        <v>249</v>
      </c>
      <c r="E206" s="189" t="s">
        <v>271</v>
      </c>
      <c r="F206" s="190" t="s">
        <v>272</v>
      </c>
      <c r="G206" s="191" t="s">
        <v>262</v>
      </c>
      <c r="H206" s="192">
        <v>24</v>
      </c>
      <c r="I206" s="193"/>
      <c r="J206" s="194">
        <f>ROUND(I206*H206,2)</f>
        <v>0</v>
      </c>
      <c r="K206" s="195"/>
      <c r="L206" s="196"/>
      <c r="M206" s="197" t="s">
        <v>1</v>
      </c>
      <c r="N206" s="198" t="s">
        <v>43</v>
      </c>
      <c r="O206" s="59"/>
      <c r="P206" s="160">
        <f>O206*H206</f>
        <v>0</v>
      </c>
      <c r="Q206" s="160">
        <v>2.3999999999999998E-3</v>
      </c>
      <c r="R206" s="160">
        <f>Q206*H206</f>
        <v>5.7599999999999998E-2</v>
      </c>
      <c r="S206" s="160">
        <v>0</v>
      </c>
      <c r="T206" s="161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2" t="s">
        <v>204</v>
      </c>
      <c r="AT206" s="162" t="s">
        <v>249</v>
      </c>
      <c r="AU206" s="162" t="s">
        <v>97</v>
      </c>
      <c r="AY206" s="18" t="s">
        <v>160</v>
      </c>
      <c r="BE206" s="163">
        <f>IF(N206="základní",J206,0)</f>
        <v>0</v>
      </c>
      <c r="BF206" s="163">
        <f>IF(N206="snížená",J206,0)</f>
        <v>0</v>
      </c>
      <c r="BG206" s="163">
        <f>IF(N206="zákl. přenesená",J206,0)</f>
        <v>0</v>
      </c>
      <c r="BH206" s="163">
        <f>IF(N206="sníž. přenesená",J206,0)</f>
        <v>0</v>
      </c>
      <c r="BI206" s="163">
        <f>IF(N206="nulová",J206,0)</f>
        <v>0</v>
      </c>
      <c r="BJ206" s="18" t="s">
        <v>97</v>
      </c>
      <c r="BK206" s="163">
        <f>ROUND(I206*H206,2)</f>
        <v>0</v>
      </c>
      <c r="BL206" s="18" t="s">
        <v>166</v>
      </c>
      <c r="BM206" s="162" t="s">
        <v>273</v>
      </c>
    </row>
    <row r="207" spans="1:65" s="14" customFormat="1">
      <c r="B207" s="172"/>
      <c r="D207" s="165" t="s">
        <v>168</v>
      </c>
      <c r="E207" s="173" t="s">
        <v>1</v>
      </c>
      <c r="F207" s="174" t="s">
        <v>274</v>
      </c>
      <c r="H207" s="175">
        <v>24</v>
      </c>
      <c r="I207" s="176"/>
      <c r="L207" s="172"/>
      <c r="M207" s="177"/>
      <c r="N207" s="178"/>
      <c r="O207" s="178"/>
      <c r="P207" s="178"/>
      <c r="Q207" s="178"/>
      <c r="R207" s="178"/>
      <c r="S207" s="178"/>
      <c r="T207" s="179"/>
      <c r="AT207" s="173" t="s">
        <v>168</v>
      </c>
      <c r="AU207" s="173" t="s">
        <v>97</v>
      </c>
      <c r="AV207" s="14" t="s">
        <v>97</v>
      </c>
      <c r="AW207" s="14" t="s">
        <v>32</v>
      </c>
      <c r="AX207" s="14" t="s">
        <v>82</v>
      </c>
      <c r="AY207" s="173" t="s">
        <v>160</v>
      </c>
    </row>
    <row r="208" spans="1:65" s="2" customFormat="1" ht="16.5" customHeight="1">
      <c r="A208" s="33"/>
      <c r="B208" s="149"/>
      <c r="C208" s="150" t="s">
        <v>7</v>
      </c>
      <c r="D208" s="150" t="s">
        <v>162</v>
      </c>
      <c r="E208" s="151" t="s">
        <v>275</v>
      </c>
      <c r="F208" s="152" t="s">
        <v>276</v>
      </c>
      <c r="G208" s="153" t="s">
        <v>268</v>
      </c>
      <c r="H208" s="154">
        <v>43</v>
      </c>
      <c r="I208" s="155"/>
      <c r="J208" s="156">
        <f>ROUND(I208*H208,2)</f>
        <v>0</v>
      </c>
      <c r="K208" s="157"/>
      <c r="L208" s="34"/>
      <c r="M208" s="158" t="s">
        <v>1</v>
      </c>
      <c r="N208" s="159" t="s">
        <v>43</v>
      </c>
      <c r="O208" s="59"/>
      <c r="P208" s="160">
        <f>O208*H208</f>
        <v>0</v>
      </c>
      <c r="Q208" s="160">
        <v>6.9999999999999994E-5</v>
      </c>
      <c r="R208" s="160">
        <f>Q208*H208</f>
        <v>3.0099999999999997E-3</v>
      </c>
      <c r="S208" s="160">
        <v>0</v>
      </c>
      <c r="T208" s="161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2" t="s">
        <v>166</v>
      </c>
      <c r="AT208" s="162" t="s">
        <v>162</v>
      </c>
      <c r="AU208" s="162" t="s">
        <v>97</v>
      </c>
      <c r="AY208" s="18" t="s">
        <v>160</v>
      </c>
      <c r="BE208" s="163">
        <f>IF(N208="základní",J208,0)</f>
        <v>0</v>
      </c>
      <c r="BF208" s="163">
        <f>IF(N208="snížená",J208,0)</f>
        <v>0</v>
      </c>
      <c r="BG208" s="163">
        <f>IF(N208="zákl. přenesená",J208,0)</f>
        <v>0</v>
      </c>
      <c r="BH208" s="163">
        <f>IF(N208="sníž. přenesená",J208,0)</f>
        <v>0</v>
      </c>
      <c r="BI208" s="163">
        <f>IF(N208="nulová",J208,0)</f>
        <v>0</v>
      </c>
      <c r="BJ208" s="18" t="s">
        <v>97</v>
      </c>
      <c r="BK208" s="163">
        <f>ROUND(I208*H208,2)</f>
        <v>0</v>
      </c>
      <c r="BL208" s="18" t="s">
        <v>166</v>
      </c>
      <c r="BM208" s="162" t="s">
        <v>277</v>
      </c>
    </row>
    <row r="209" spans="1:65" s="14" customFormat="1">
      <c r="B209" s="172"/>
      <c r="D209" s="165" t="s">
        <v>168</v>
      </c>
      <c r="E209" s="173" t="s">
        <v>1</v>
      </c>
      <c r="F209" s="174" t="s">
        <v>278</v>
      </c>
      <c r="H209" s="175">
        <v>43</v>
      </c>
      <c r="I209" s="176"/>
      <c r="L209" s="172"/>
      <c r="M209" s="177"/>
      <c r="N209" s="178"/>
      <c r="O209" s="178"/>
      <c r="P209" s="178"/>
      <c r="Q209" s="178"/>
      <c r="R209" s="178"/>
      <c r="S209" s="178"/>
      <c r="T209" s="179"/>
      <c r="AT209" s="173" t="s">
        <v>168</v>
      </c>
      <c r="AU209" s="173" t="s">
        <v>97</v>
      </c>
      <c r="AV209" s="14" t="s">
        <v>97</v>
      </c>
      <c r="AW209" s="14" t="s">
        <v>32</v>
      </c>
      <c r="AX209" s="14" t="s">
        <v>77</v>
      </c>
      <c r="AY209" s="173" t="s">
        <v>160</v>
      </c>
    </row>
    <row r="210" spans="1:65" s="15" customFormat="1">
      <c r="B210" s="180"/>
      <c r="D210" s="165" t="s">
        <v>168</v>
      </c>
      <c r="E210" s="181" t="s">
        <v>1</v>
      </c>
      <c r="F210" s="182" t="s">
        <v>173</v>
      </c>
      <c r="H210" s="183">
        <v>43</v>
      </c>
      <c r="I210" s="184"/>
      <c r="L210" s="180"/>
      <c r="M210" s="185"/>
      <c r="N210" s="186"/>
      <c r="O210" s="186"/>
      <c r="P210" s="186"/>
      <c r="Q210" s="186"/>
      <c r="R210" s="186"/>
      <c r="S210" s="186"/>
      <c r="T210" s="187"/>
      <c r="AT210" s="181" t="s">
        <v>168</v>
      </c>
      <c r="AU210" s="181" t="s">
        <v>97</v>
      </c>
      <c r="AV210" s="15" t="s">
        <v>166</v>
      </c>
      <c r="AW210" s="15" t="s">
        <v>32</v>
      </c>
      <c r="AX210" s="15" t="s">
        <v>82</v>
      </c>
      <c r="AY210" s="181" t="s">
        <v>160</v>
      </c>
    </row>
    <row r="211" spans="1:65" s="2" customFormat="1" ht="16.5" customHeight="1">
      <c r="A211" s="33"/>
      <c r="B211" s="149"/>
      <c r="C211" s="188" t="s">
        <v>279</v>
      </c>
      <c r="D211" s="188" t="s">
        <v>249</v>
      </c>
      <c r="E211" s="189" t="s">
        <v>271</v>
      </c>
      <c r="F211" s="190" t="s">
        <v>272</v>
      </c>
      <c r="G211" s="191" t="s">
        <v>262</v>
      </c>
      <c r="H211" s="192">
        <v>29.91</v>
      </c>
      <c r="I211" s="193"/>
      <c r="J211" s="194">
        <f>ROUND(I211*H211,2)</f>
        <v>0</v>
      </c>
      <c r="K211" s="195"/>
      <c r="L211" s="196"/>
      <c r="M211" s="197" t="s">
        <v>1</v>
      </c>
      <c r="N211" s="198" t="s">
        <v>43</v>
      </c>
      <c r="O211" s="59"/>
      <c r="P211" s="160">
        <f>O211*H211</f>
        <v>0</v>
      </c>
      <c r="Q211" s="160">
        <v>2.3999999999999998E-3</v>
      </c>
      <c r="R211" s="160">
        <f>Q211*H211</f>
        <v>7.1784000000000001E-2</v>
      </c>
      <c r="S211" s="160">
        <v>0</v>
      </c>
      <c r="T211" s="161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2" t="s">
        <v>204</v>
      </c>
      <c r="AT211" s="162" t="s">
        <v>249</v>
      </c>
      <c r="AU211" s="162" t="s">
        <v>97</v>
      </c>
      <c r="AY211" s="18" t="s">
        <v>160</v>
      </c>
      <c r="BE211" s="163">
        <f>IF(N211="základní",J211,0)</f>
        <v>0</v>
      </c>
      <c r="BF211" s="163">
        <f>IF(N211="snížená",J211,0)</f>
        <v>0</v>
      </c>
      <c r="BG211" s="163">
        <f>IF(N211="zákl. přenesená",J211,0)</f>
        <v>0</v>
      </c>
      <c r="BH211" s="163">
        <f>IF(N211="sníž. přenesená",J211,0)</f>
        <v>0</v>
      </c>
      <c r="BI211" s="163">
        <f>IF(N211="nulová",J211,0)</f>
        <v>0</v>
      </c>
      <c r="BJ211" s="18" t="s">
        <v>97</v>
      </c>
      <c r="BK211" s="163">
        <f>ROUND(I211*H211,2)</f>
        <v>0</v>
      </c>
      <c r="BL211" s="18" t="s">
        <v>166</v>
      </c>
      <c r="BM211" s="162" t="s">
        <v>280</v>
      </c>
    </row>
    <row r="212" spans="1:65" s="14" customFormat="1">
      <c r="B212" s="172"/>
      <c r="D212" s="165" t="s">
        <v>168</v>
      </c>
      <c r="E212" s="173" t="s">
        <v>1</v>
      </c>
      <c r="F212" s="174" t="s">
        <v>281</v>
      </c>
      <c r="H212" s="175">
        <v>8</v>
      </c>
      <c r="I212" s="176"/>
      <c r="L212" s="172"/>
      <c r="M212" s="177"/>
      <c r="N212" s="178"/>
      <c r="O212" s="178"/>
      <c r="P212" s="178"/>
      <c r="Q212" s="178"/>
      <c r="R212" s="178"/>
      <c r="S212" s="178"/>
      <c r="T212" s="179"/>
      <c r="AT212" s="173" t="s">
        <v>168</v>
      </c>
      <c r="AU212" s="173" t="s">
        <v>97</v>
      </c>
      <c r="AV212" s="14" t="s">
        <v>97</v>
      </c>
      <c r="AW212" s="14" t="s">
        <v>32</v>
      </c>
      <c r="AX212" s="14" t="s">
        <v>77</v>
      </c>
      <c r="AY212" s="173" t="s">
        <v>160</v>
      </c>
    </row>
    <row r="213" spans="1:65" s="14" customFormat="1">
      <c r="B213" s="172"/>
      <c r="D213" s="165" t="s">
        <v>168</v>
      </c>
      <c r="E213" s="173" t="s">
        <v>1</v>
      </c>
      <c r="F213" s="174" t="s">
        <v>282</v>
      </c>
      <c r="H213" s="175">
        <v>21.91</v>
      </c>
      <c r="I213" s="176"/>
      <c r="L213" s="172"/>
      <c r="M213" s="177"/>
      <c r="N213" s="178"/>
      <c r="O213" s="178"/>
      <c r="P213" s="178"/>
      <c r="Q213" s="178"/>
      <c r="R213" s="178"/>
      <c r="S213" s="178"/>
      <c r="T213" s="179"/>
      <c r="AT213" s="173" t="s">
        <v>168</v>
      </c>
      <c r="AU213" s="173" t="s">
        <v>97</v>
      </c>
      <c r="AV213" s="14" t="s">
        <v>97</v>
      </c>
      <c r="AW213" s="14" t="s">
        <v>32</v>
      </c>
      <c r="AX213" s="14" t="s">
        <v>77</v>
      </c>
      <c r="AY213" s="173" t="s">
        <v>160</v>
      </c>
    </row>
    <row r="214" spans="1:65" s="15" customFormat="1">
      <c r="B214" s="180"/>
      <c r="D214" s="165" t="s">
        <v>168</v>
      </c>
      <c r="E214" s="181" t="s">
        <v>1</v>
      </c>
      <c r="F214" s="182" t="s">
        <v>173</v>
      </c>
      <c r="H214" s="183">
        <v>29.91</v>
      </c>
      <c r="I214" s="184"/>
      <c r="L214" s="180"/>
      <c r="M214" s="185"/>
      <c r="N214" s="186"/>
      <c r="O214" s="186"/>
      <c r="P214" s="186"/>
      <c r="Q214" s="186"/>
      <c r="R214" s="186"/>
      <c r="S214" s="186"/>
      <c r="T214" s="187"/>
      <c r="AT214" s="181" t="s">
        <v>168</v>
      </c>
      <c r="AU214" s="181" t="s">
        <v>97</v>
      </c>
      <c r="AV214" s="15" t="s">
        <v>166</v>
      </c>
      <c r="AW214" s="15" t="s">
        <v>32</v>
      </c>
      <c r="AX214" s="15" t="s">
        <v>82</v>
      </c>
      <c r="AY214" s="181" t="s">
        <v>160</v>
      </c>
    </row>
    <row r="215" spans="1:65" s="2" customFormat="1" ht="16.5" customHeight="1">
      <c r="A215" s="33"/>
      <c r="B215" s="149"/>
      <c r="C215" s="150" t="s">
        <v>283</v>
      </c>
      <c r="D215" s="150" t="s">
        <v>162</v>
      </c>
      <c r="E215" s="151" t="s">
        <v>284</v>
      </c>
      <c r="F215" s="152" t="s">
        <v>285</v>
      </c>
      <c r="G215" s="153" t="s">
        <v>176</v>
      </c>
      <c r="H215" s="154">
        <v>15.606</v>
      </c>
      <c r="I215" s="155"/>
      <c r="J215" s="156">
        <f>ROUND(I215*H215,2)</f>
        <v>0</v>
      </c>
      <c r="K215" s="157"/>
      <c r="L215" s="34"/>
      <c r="M215" s="158" t="s">
        <v>1</v>
      </c>
      <c r="N215" s="159" t="s">
        <v>43</v>
      </c>
      <c r="O215" s="59"/>
      <c r="P215" s="160">
        <f>O215*H215</f>
        <v>0</v>
      </c>
      <c r="Q215" s="160">
        <v>2.16</v>
      </c>
      <c r="R215" s="160">
        <f>Q215*H215</f>
        <v>33.708960000000005</v>
      </c>
      <c r="S215" s="160">
        <v>0</v>
      </c>
      <c r="T215" s="161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2" t="s">
        <v>166</v>
      </c>
      <c r="AT215" s="162" t="s">
        <v>162</v>
      </c>
      <c r="AU215" s="162" t="s">
        <v>97</v>
      </c>
      <c r="AY215" s="18" t="s">
        <v>160</v>
      </c>
      <c r="BE215" s="163">
        <f>IF(N215="základní",J215,0)</f>
        <v>0</v>
      </c>
      <c r="BF215" s="163">
        <f>IF(N215="snížená",J215,0)</f>
        <v>0</v>
      </c>
      <c r="BG215" s="163">
        <f>IF(N215="zákl. přenesená",J215,0)</f>
        <v>0</v>
      </c>
      <c r="BH215" s="163">
        <f>IF(N215="sníž. přenesená",J215,0)</f>
        <v>0</v>
      </c>
      <c r="BI215" s="163">
        <f>IF(N215="nulová",J215,0)</f>
        <v>0</v>
      </c>
      <c r="BJ215" s="18" t="s">
        <v>97</v>
      </c>
      <c r="BK215" s="163">
        <f>ROUND(I215*H215,2)</f>
        <v>0</v>
      </c>
      <c r="BL215" s="18" t="s">
        <v>166</v>
      </c>
      <c r="BM215" s="162" t="s">
        <v>286</v>
      </c>
    </row>
    <row r="216" spans="1:65" s="14" customFormat="1" ht="20.399999999999999">
      <c r="B216" s="172"/>
      <c r="D216" s="165" t="s">
        <v>168</v>
      </c>
      <c r="E216" s="173" t="s">
        <v>1</v>
      </c>
      <c r="F216" s="174" t="s">
        <v>287</v>
      </c>
      <c r="H216" s="175">
        <v>14.135999999999999</v>
      </c>
      <c r="I216" s="176"/>
      <c r="L216" s="172"/>
      <c r="M216" s="177"/>
      <c r="N216" s="178"/>
      <c r="O216" s="178"/>
      <c r="P216" s="178"/>
      <c r="Q216" s="178"/>
      <c r="R216" s="178"/>
      <c r="S216" s="178"/>
      <c r="T216" s="179"/>
      <c r="AT216" s="173" t="s">
        <v>168</v>
      </c>
      <c r="AU216" s="173" t="s">
        <v>97</v>
      </c>
      <c r="AV216" s="14" t="s">
        <v>97</v>
      </c>
      <c r="AW216" s="14" t="s">
        <v>32</v>
      </c>
      <c r="AX216" s="14" t="s">
        <v>77</v>
      </c>
      <c r="AY216" s="173" t="s">
        <v>160</v>
      </c>
    </row>
    <row r="217" spans="1:65" s="14" customFormat="1">
      <c r="B217" s="172"/>
      <c r="D217" s="165" t="s">
        <v>168</v>
      </c>
      <c r="E217" s="173" t="s">
        <v>1</v>
      </c>
      <c r="F217" s="174" t="s">
        <v>288</v>
      </c>
      <c r="H217" s="175">
        <v>1.47</v>
      </c>
      <c r="I217" s="176"/>
      <c r="L217" s="172"/>
      <c r="M217" s="177"/>
      <c r="N217" s="178"/>
      <c r="O217" s="178"/>
      <c r="P217" s="178"/>
      <c r="Q217" s="178"/>
      <c r="R217" s="178"/>
      <c r="S217" s="178"/>
      <c r="T217" s="179"/>
      <c r="AT217" s="173" t="s">
        <v>168</v>
      </c>
      <c r="AU217" s="173" t="s">
        <v>97</v>
      </c>
      <c r="AV217" s="14" t="s">
        <v>97</v>
      </c>
      <c r="AW217" s="14" t="s">
        <v>32</v>
      </c>
      <c r="AX217" s="14" t="s">
        <v>77</v>
      </c>
      <c r="AY217" s="173" t="s">
        <v>160</v>
      </c>
    </row>
    <row r="218" spans="1:65" s="15" customFormat="1">
      <c r="B218" s="180"/>
      <c r="D218" s="165" t="s">
        <v>168</v>
      </c>
      <c r="E218" s="181" t="s">
        <v>1</v>
      </c>
      <c r="F218" s="182" t="s">
        <v>173</v>
      </c>
      <c r="H218" s="183">
        <v>15.606</v>
      </c>
      <c r="I218" s="184"/>
      <c r="L218" s="180"/>
      <c r="M218" s="185"/>
      <c r="N218" s="186"/>
      <c r="O218" s="186"/>
      <c r="P218" s="186"/>
      <c r="Q218" s="186"/>
      <c r="R218" s="186"/>
      <c r="S218" s="186"/>
      <c r="T218" s="187"/>
      <c r="AT218" s="181" t="s">
        <v>168</v>
      </c>
      <c r="AU218" s="181" t="s">
        <v>97</v>
      </c>
      <c r="AV218" s="15" t="s">
        <v>166</v>
      </c>
      <c r="AW218" s="15" t="s">
        <v>32</v>
      </c>
      <c r="AX218" s="15" t="s">
        <v>82</v>
      </c>
      <c r="AY218" s="181" t="s">
        <v>160</v>
      </c>
    </row>
    <row r="219" spans="1:65" s="2" customFormat="1" ht="16.5" customHeight="1">
      <c r="A219" s="33"/>
      <c r="B219" s="149"/>
      <c r="C219" s="150" t="s">
        <v>289</v>
      </c>
      <c r="D219" s="150" t="s">
        <v>162</v>
      </c>
      <c r="E219" s="151" t="s">
        <v>290</v>
      </c>
      <c r="F219" s="152" t="s">
        <v>291</v>
      </c>
      <c r="G219" s="153" t="s">
        <v>176</v>
      </c>
      <c r="H219" s="154">
        <v>15.191000000000001</v>
      </c>
      <c r="I219" s="155"/>
      <c r="J219" s="156">
        <f>ROUND(I219*H219,2)</f>
        <v>0</v>
      </c>
      <c r="K219" s="157"/>
      <c r="L219" s="34"/>
      <c r="M219" s="158" t="s">
        <v>1</v>
      </c>
      <c r="N219" s="159" t="s">
        <v>43</v>
      </c>
      <c r="O219" s="59"/>
      <c r="P219" s="160">
        <f>O219*H219</f>
        <v>0</v>
      </c>
      <c r="Q219" s="160">
        <v>2.3010199999999998</v>
      </c>
      <c r="R219" s="160">
        <f>Q219*H219</f>
        <v>34.954794819999996</v>
      </c>
      <c r="S219" s="160">
        <v>0</v>
      </c>
      <c r="T219" s="161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2" t="s">
        <v>166</v>
      </c>
      <c r="AT219" s="162" t="s">
        <v>162</v>
      </c>
      <c r="AU219" s="162" t="s">
        <v>97</v>
      </c>
      <c r="AY219" s="18" t="s">
        <v>160</v>
      </c>
      <c r="BE219" s="163">
        <f>IF(N219="základní",J219,0)</f>
        <v>0</v>
      </c>
      <c r="BF219" s="163">
        <f>IF(N219="snížená",J219,0)</f>
        <v>0</v>
      </c>
      <c r="BG219" s="163">
        <f>IF(N219="zákl. přenesená",J219,0)</f>
        <v>0</v>
      </c>
      <c r="BH219" s="163">
        <f>IF(N219="sníž. přenesená",J219,0)</f>
        <v>0</v>
      </c>
      <c r="BI219" s="163">
        <f>IF(N219="nulová",J219,0)</f>
        <v>0</v>
      </c>
      <c r="BJ219" s="18" t="s">
        <v>97</v>
      </c>
      <c r="BK219" s="163">
        <f>ROUND(I219*H219,2)</f>
        <v>0</v>
      </c>
      <c r="BL219" s="18" t="s">
        <v>166</v>
      </c>
      <c r="BM219" s="162" t="s">
        <v>292</v>
      </c>
    </row>
    <row r="220" spans="1:65" s="14" customFormat="1" ht="20.399999999999999">
      <c r="B220" s="172"/>
      <c r="D220" s="165" t="s">
        <v>168</v>
      </c>
      <c r="E220" s="173" t="s">
        <v>1</v>
      </c>
      <c r="F220" s="174" t="s">
        <v>293</v>
      </c>
      <c r="H220" s="175">
        <v>15.191000000000001</v>
      </c>
      <c r="I220" s="176"/>
      <c r="L220" s="172"/>
      <c r="M220" s="177"/>
      <c r="N220" s="178"/>
      <c r="O220" s="178"/>
      <c r="P220" s="178"/>
      <c r="Q220" s="178"/>
      <c r="R220" s="178"/>
      <c r="S220" s="178"/>
      <c r="T220" s="179"/>
      <c r="AT220" s="173" t="s">
        <v>168</v>
      </c>
      <c r="AU220" s="173" t="s">
        <v>97</v>
      </c>
      <c r="AV220" s="14" t="s">
        <v>97</v>
      </c>
      <c r="AW220" s="14" t="s">
        <v>32</v>
      </c>
      <c r="AX220" s="14" t="s">
        <v>77</v>
      </c>
      <c r="AY220" s="173" t="s">
        <v>160</v>
      </c>
    </row>
    <row r="221" spans="1:65" s="15" customFormat="1">
      <c r="B221" s="180"/>
      <c r="D221" s="165" t="s">
        <v>168</v>
      </c>
      <c r="E221" s="181" t="s">
        <v>1</v>
      </c>
      <c r="F221" s="182" t="s">
        <v>173</v>
      </c>
      <c r="H221" s="183">
        <v>15.191000000000001</v>
      </c>
      <c r="I221" s="184"/>
      <c r="L221" s="180"/>
      <c r="M221" s="185"/>
      <c r="N221" s="186"/>
      <c r="O221" s="186"/>
      <c r="P221" s="186"/>
      <c r="Q221" s="186"/>
      <c r="R221" s="186"/>
      <c r="S221" s="186"/>
      <c r="T221" s="187"/>
      <c r="AT221" s="181" t="s">
        <v>168</v>
      </c>
      <c r="AU221" s="181" t="s">
        <v>97</v>
      </c>
      <c r="AV221" s="15" t="s">
        <v>166</v>
      </c>
      <c r="AW221" s="15" t="s">
        <v>32</v>
      </c>
      <c r="AX221" s="15" t="s">
        <v>82</v>
      </c>
      <c r="AY221" s="181" t="s">
        <v>160</v>
      </c>
    </row>
    <row r="222" spans="1:65" s="2" customFormat="1" ht="16.5" customHeight="1">
      <c r="A222" s="33"/>
      <c r="B222" s="149"/>
      <c r="C222" s="150" t="s">
        <v>294</v>
      </c>
      <c r="D222" s="150" t="s">
        <v>162</v>
      </c>
      <c r="E222" s="151" t="s">
        <v>295</v>
      </c>
      <c r="F222" s="152" t="s">
        <v>296</v>
      </c>
      <c r="G222" s="153" t="s">
        <v>176</v>
      </c>
      <c r="H222" s="154">
        <v>1.788</v>
      </c>
      <c r="I222" s="155"/>
      <c r="J222" s="156">
        <f>ROUND(I222*H222,2)</f>
        <v>0</v>
      </c>
      <c r="K222" s="157"/>
      <c r="L222" s="34"/>
      <c r="M222" s="158" t="s">
        <v>1</v>
      </c>
      <c r="N222" s="159" t="s">
        <v>43</v>
      </c>
      <c r="O222" s="59"/>
      <c r="P222" s="160">
        <f>O222*H222</f>
        <v>0</v>
      </c>
      <c r="Q222" s="160">
        <v>2.3010199999999998</v>
      </c>
      <c r="R222" s="160">
        <f>Q222*H222</f>
        <v>4.1142237599999998</v>
      </c>
      <c r="S222" s="160">
        <v>0</v>
      </c>
      <c r="T222" s="161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2" t="s">
        <v>166</v>
      </c>
      <c r="AT222" s="162" t="s">
        <v>162</v>
      </c>
      <c r="AU222" s="162" t="s">
        <v>97</v>
      </c>
      <c r="AY222" s="18" t="s">
        <v>160</v>
      </c>
      <c r="BE222" s="163">
        <f>IF(N222="základní",J222,0)</f>
        <v>0</v>
      </c>
      <c r="BF222" s="163">
        <f>IF(N222="snížená",J222,0)</f>
        <v>0</v>
      </c>
      <c r="BG222" s="163">
        <f>IF(N222="zákl. přenesená",J222,0)</f>
        <v>0</v>
      </c>
      <c r="BH222" s="163">
        <f>IF(N222="sníž. přenesená",J222,0)</f>
        <v>0</v>
      </c>
      <c r="BI222" s="163">
        <f>IF(N222="nulová",J222,0)</f>
        <v>0</v>
      </c>
      <c r="BJ222" s="18" t="s">
        <v>97</v>
      </c>
      <c r="BK222" s="163">
        <f>ROUND(I222*H222,2)</f>
        <v>0</v>
      </c>
      <c r="BL222" s="18" t="s">
        <v>166</v>
      </c>
      <c r="BM222" s="162" t="s">
        <v>297</v>
      </c>
    </row>
    <row r="223" spans="1:65" s="14" customFormat="1">
      <c r="B223" s="172"/>
      <c r="D223" s="165" t="s">
        <v>168</v>
      </c>
      <c r="E223" s="173" t="s">
        <v>1</v>
      </c>
      <c r="F223" s="174" t="s">
        <v>298</v>
      </c>
      <c r="H223" s="175">
        <v>1.788</v>
      </c>
      <c r="I223" s="176"/>
      <c r="L223" s="172"/>
      <c r="M223" s="177"/>
      <c r="N223" s="178"/>
      <c r="O223" s="178"/>
      <c r="P223" s="178"/>
      <c r="Q223" s="178"/>
      <c r="R223" s="178"/>
      <c r="S223" s="178"/>
      <c r="T223" s="179"/>
      <c r="AT223" s="173" t="s">
        <v>168</v>
      </c>
      <c r="AU223" s="173" t="s">
        <v>97</v>
      </c>
      <c r="AV223" s="14" t="s">
        <v>97</v>
      </c>
      <c r="AW223" s="14" t="s">
        <v>32</v>
      </c>
      <c r="AX223" s="14" t="s">
        <v>77</v>
      </c>
      <c r="AY223" s="173" t="s">
        <v>160</v>
      </c>
    </row>
    <row r="224" spans="1:65" s="15" customFormat="1">
      <c r="B224" s="180"/>
      <c r="D224" s="165" t="s">
        <v>168</v>
      </c>
      <c r="E224" s="181" t="s">
        <v>1</v>
      </c>
      <c r="F224" s="182" t="s">
        <v>173</v>
      </c>
      <c r="H224" s="183">
        <v>1.788</v>
      </c>
      <c r="I224" s="184"/>
      <c r="L224" s="180"/>
      <c r="M224" s="185"/>
      <c r="N224" s="186"/>
      <c r="O224" s="186"/>
      <c r="P224" s="186"/>
      <c r="Q224" s="186"/>
      <c r="R224" s="186"/>
      <c r="S224" s="186"/>
      <c r="T224" s="187"/>
      <c r="AT224" s="181" t="s">
        <v>168</v>
      </c>
      <c r="AU224" s="181" t="s">
        <v>97</v>
      </c>
      <c r="AV224" s="15" t="s">
        <v>166</v>
      </c>
      <c r="AW224" s="15" t="s">
        <v>32</v>
      </c>
      <c r="AX224" s="15" t="s">
        <v>82</v>
      </c>
      <c r="AY224" s="181" t="s">
        <v>160</v>
      </c>
    </row>
    <row r="225" spans="1:65" s="12" customFormat="1" ht="22.95" customHeight="1">
      <c r="B225" s="136"/>
      <c r="D225" s="137" t="s">
        <v>76</v>
      </c>
      <c r="E225" s="147" t="s">
        <v>180</v>
      </c>
      <c r="F225" s="147" t="s">
        <v>299</v>
      </c>
      <c r="I225" s="139"/>
      <c r="J225" s="148">
        <f>BK225</f>
        <v>0</v>
      </c>
      <c r="L225" s="136"/>
      <c r="M225" s="141"/>
      <c r="N225" s="142"/>
      <c r="O225" s="142"/>
      <c r="P225" s="143">
        <f>SUM(P226:P263)</f>
        <v>0</v>
      </c>
      <c r="Q225" s="142"/>
      <c r="R225" s="143">
        <f>SUM(R226:R263)</f>
        <v>33.459808629999998</v>
      </c>
      <c r="S225" s="142"/>
      <c r="T225" s="144">
        <f>SUM(T226:T263)</f>
        <v>0</v>
      </c>
      <c r="AR225" s="137" t="s">
        <v>82</v>
      </c>
      <c r="AT225" s="145" t="s">
        <v>76</v>
      </c>
      <c r="AU225" s="145" t="s">
        <v>82</v>
      </c>
      <c r="AY225" s="137" t="s">
        <v>160</v>
      </c>
      <c r="BK225" s="146">
        <f>SUM(BK226:BK263)</f>
        <v>0</v>
      </c>
    </row>
    <row r="226" spans="1:65" s="2" customFormat="1" ht="24.15" customHeight="1">
      <c r="A226" s="33"/>
      <c r="B226" s="149"/>
      <c r="C226" s="150" t="s">
        <v>300</v>
      </c>
      <c r="D226" s="150" t="s">
        <v>162</v>
      </c>
      <c r="E226" s="151" t="s">
        <v>301</v>
      </c>
      <c r="F226" s="152" t="s">
        <v>302</v>
      </c>
      <c r="G226" s="153" t="s">
        <v>165</v>
      </c>
      <c r="H226" s="154">
        <v>2.4540000000000002</v>
      </c>
      <c r="I226" s="155"/>
      <c r="J226" s="156">
        <f>ROUND(I226*H226,2)</f>
        <v>0</v>
      </c>
      <c r="K226" s="157"/>
      <c r="L226" s="34"/>
      <c r="M226" s="158" t="s">
        <v>1</v>
      </c>
      <c r="N226" s="159" t="s">
        <v>43</v>
      </c>
      <c r="O226" s="59"/>
      <c r="P226" s="160">
        <f>O226*H226</f>
        <v>0</v>
      </c>
      <c r="Q226" s="160">
        <v>0.28133999999999998</v>
      </c>
      <c r="R226" s="160">
        <f>Q226*H226</f>
        <v>0.69040836000000005</v>
      </c>
      <c r="S226" s="160">
        <v>0</v>
      </c>
      <c r="T226" s="161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2" t="s">
        <v>166</v>
      </c>
      <c r="AT226" s="162" t="s">
        <v>162</v>
      </c>
      <c r="AU226" s="162" t="s">
        <v>97</v>
      </c>
      <c r="AY226" s="18" t="s">
        <v>160</v>
      </c>
      <c r="BE226" s="163">
        <f>IF(N226="základní",J226,0)</f>
        <v>0</v>
      </c>
      <c r="BF226" s="163">
        <f>IF(N226="snížená",J226,0)</f>
        <v>0</v>
      </c>
      <c r="BG226" s="163">
        <f>IF(N226="zákl. přenesená",J226,0)</f>
        <v>0</v>
      </c>
      <c r="BH226" s="163">
        <f>IF(N226="sníž. přenesená",J226,0)</f>
        <v>0</v>
      </c>
      <c r="BI226" s="163">
        <f>IF(N226="nulová",J226,0)</f>
        <v>0</v>
      </c>
      <c r="BJ226" s="18" t="s">
        <v>97</v>
      </c>
      <c r="BK226" s="163">
        <f>ROUND(I226*H226,2)</f>
        <v>0</v>
      </c>
      <c r="BL226" s="18" t="s">
        <v>166</v>
      </c>
      <c r="BM226" s="162" t="s">
        <v>303</v>
      </c>
    </row>
    <row r="227" spans="1:65" s="14" customFormat="1">
      <c r="B227" s="172"/>
      <c r="D227" s="165" t="s">
        <v>168</v>
      </c>
      <c r="E227" s="173" t="s">
        <v>1</v>
      </c>
      <c r="F227" s="174" t="s">
        <v>304</v>
      </c>
      <c r="H227" s="175">
        <v>2.4540000000000002</v>
      </c>
      <c r="I227" s="176"/>
      <c r="L227" s="172"/>
      <c r="M227" s="177"/>
      <c r="N227" s="178"/>
      <c r="O227" s="178"/>
      <c r="P227" s="178"/>
      <c r="Q227" s="178"/>
      <c r="R227" s="178"/>
      <c r="S227" s="178"/>
      <c r="T227" s="179"/>
      <c r="AT227" s="173" t="s">
        <v>168</v>
      </c>
      <c r="AU227" s="173" t="s">
        <v>97</v>
      </c>
      <c r="AV227" s="14" t="s">
        <v>97</v>
      </c>
      <c r="AW227" s="14" t="s">
        <v>32</v>
      </c>
      <c r="AX227" s="14" t="s">
        <v>77</v>
      </c>
      <c r="AY227" s="173" t="s">
        <v>160</v>
      </c>
    </row>
    <row r="228" spans="1:65" s="15" customFormat="1">
      <c r="B228" s="180"/>
      <c r="D228" s="165" t="s">
        <v>168</v>
      </c>
      <c r="E228" s="181" t="s">
        <v>1</v>
      </c>
      <c r="F228" s="182" t="s">
        <v>173</v>
      </c>
      <c r="H228" s="183">
        <v>2.4540000000000002</v>
      </c>
      <c r="I228" s="184"/>
      <c r="L228" s="180"/>
      <c r="M228" s="185"/>
      <c r="N228" s="186"/>
      <c r="O228" s="186"/>
      <c r="P228" s="186"/>
      <c r="Q228" s="186"/>
      <c r="R228" s="186"/>
      <c r="S228" s="186"/>
      <c r="T228" s="187"/>
      <c r="AT228" s="181" t="s">
        <v>168</v>
      </c>
      <c r="AU228" s="181" t="s">
        <v>97</v>
      </c>
      <c r="AV228" s="15" t="s">
        <v>166</v>
      </c>
      <c r="AW228" s="15" t="s">
        <v>32</v>
      </c>
      <c r="AX228" s="15" t="s">
        <v>82</v>
      </c>
      <c r="AY228" s="181" t="s">
        <v>160</v>
      </c>
    </row>
    <row r="229" spans="1:65" s="2" customFormat="1" ht="24.15" customHeight="1">
      <c r="A229" s="33"/>
      <c r="B229" s="149"/>
      <c r="C229" s="150" t="s">
        <v>305</v>
      </c>
      <c r="D229" s="150" t="s">
        <v>162</v>
      </c>
      <c r="E229" s="151" t="s">
        <v>306</v>
      </c>
      <c r="F229" s="152" t="s">
        <v>307</v>
      </c>
      <c r="G229" s="153" t="s">
        <v>165</v>
      </c>
      <c r="H229" s="154">
        <v>3.61</v>
      </c>
      <c r="I229" s="155"/>
      <c r="J229" s="156">
        <f>ROUND(I229*H229,2)</f>
        <v>0</v>
      </c>
      <c r="K229" s="157"/>
      <c r="L229" s="34"/>
      <c r="M229" s="158" t="s">
        <v>1</v>
      </c>
      <c r="N229" s="159" t="s">
        <v>43</v>
      </c>
      <c r="O229" s="59"/>
      <c r="P229" s="160">
        <f>O229*H229</f>
        <v>0</v>
      </c>
      <c r="Q229" s="160">
        <v>0.27632000000000001</v>
      </c>
      <c r="R229" s="160">
        <f>Q229*H229</f>
        <v>0.99751520000000005</v>
      </c>
      <c r="S229" s="160">
        <v>0</v>
      </c>
      <c r="T229" s="161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2" t="s">
        <v>166</v>
      </c>
      <c r="AT229" s="162" t="s">
        <v>162</v>
      </c>
      <c r="AU229" s="162" t="s">
        <v>97</v>
      </c>
      <c r="AY229" s="18" t="s">
        <v>160</v>
      </c>
      <c r="BE229" s="163">
        <f>IF(N229="základní",J229,0)</f>
        <v>0</v>
      </c>
      <c r="BF229" s="163">
        <f>IF(N229="snížená",J229,0)</f>
        <v>0</v>
      </c>
      <c r="BG229" s="163">
        <f>IF(N229="zákl. přenesená",J229,0)</f>
        <v>0</v>
      </c>
      <c r="BH229" s="163">
        <f>IF(N229="sníž. přenesená",J229,0)</f>
        <v>0</v>
      </c>
      <c r="BI229" s="163">
        <f>IF(N229="nulová",J229,0)</f>
        <v>0</v>
      </c>
      <c r="BJ229" s="18" t="s">
        <v>97</v>
      </c>
      <c r="BK229" s="163">
        <f>ROUND(I229*H229,2)</f>
        <v>0</v>
      </c>
      <c r="BL229" s="18" t="s">
        <v>166</v>
      </c>
      <c r="BM229" s="162" t="s">
        <v>308</v>
      </c>
    </row>
    <row r="230" spans="1:65" s="14" customFormat="1">
      <c r="B230" s="172"/>
      <c r="D230" s="165" t="s">
        <v>168</v>
      </c>
      <c r="E230" s="173" t="s">
        <v>1</v>
      </c>
      <c r="F230" s="174" t="s">
        <v>309</v>
      </c>
      <c r="H230" s="175">
        <v>3.61</v>
      </c>
      <c r="I230" s="176"/>
      <c r="L230" s="172"/>
      <c r="M230" s="177"/>
      <c r="N230" s="178"/>
      <c r="O230" s="178"/>
      <c r="P230" s="178"/>
      <c r="Q230" s="178"/>
      <c r="R230" s="178"/>
      <c r="S230" s="178"/>
      <c r="T230" s="179"/>
      <c r="AT230" s="173" t="s">
        <v>168</v>
      </c>
      <c r="AU230" s="173" t="s">
        <v>97</v>
      </c>
      <c r="AV230" s="14" t="s">
        <v>97</v>
      </c>
      <c r="AW230" s="14" t="s">
        <v>32</v>
      </c>
      <c r="AX230" s="14" t="s">
        <v>77</v>
      </c>
      <c r="AY230" s="173" t="s">
        <v>160</v>
      </c>
    </row>
    <row r="231" spans="1:65" s="15" customFormat="1">
      <c r="B231" s="180"/>
      <c r="D231" s="165" t="s">
        <v>168</v>
      </c>
      <c r="E231" s="181" t="s">
        <v>1</v>
      </c>
      <c r="F231" s="182" t="s">
        <v>173</v>
      </c>
      <c r="H231" s="183">
        <v>3.61</v>
      </c>
      <c r="I231" s="184"/>
      <c r="L231" s="180"/>
      <c r="M231" s="185"/>
      <c r="N231" s="186"/>
      <c r="O231" s="186"/>
      <c r="P231" s="186"/>
      <c r="Q231" s="186"/>
      <c r="R231" s="186"/>
      <c r="S231" s="186"/>
      <c r="T231" s="187"/>
      <c r="AT231" s="181" t="s">
        <v>168</v>
      </c>
      <c r="AU231" s="181" t="s">
        <v>97</v>
      </c>
      <c r="AV231" s="15" t="s">
        <v>166</v>
      </c>
      <c r="AW231" s="15" t="s">
        <v>32</v>
      </c>
      <c r="AX231" s="15" t="s">
        <v>82</v>
      </c>
      <c r="AY231" s="181" t="s">
        <v>160</v>
      </c>
    </row>
    <row r="232" spans="1:65" s="2" customFormat="1" ht="24.15" customHeight="1">
      <c r="A232" s="33"/>
      <c r="B232" s="149"/>
      <c r="C232" s="150" t="s">
        <v>310</v>
      </c>
      <c r="D232" s="150" t="s">
        <v>162</v>
      </c>
      <c r="E232" s="151" t="s">
        <v>311</v>
      </c>
      <c r="F232" s="152" t="s">
        <v>312</v>
      </c>
      <c r="G232" s="153" t="s">
        <v>165</v>
      </c>
      <c r="H232" s="154">
        <v>0.89300000000000002</v>
      </c>
      <c r="I232" s="155"/>
      <c r="J232" s="156">
        <f>ROUND(I232*H232,2)</f>
        <v>0</v>
      </c>
      <c r="K232" s="157"/>
      <c r="L232" s="34"/>
      <c r="M232" s="158" t="s">
        <v>1</v>
      </c>
      <c r="N232" s="159" t="s">
        <v>43</v>
      </c>
      <c r="O232" s="59"/>
      <c r="P232" s="160">
        <f>O232*H232</f>
        <v>0</v>
      </c>
      <c r="Q232" s="160">
        <v>0.36019000000000001</v>
      </c>
      <c r="R232" s="160">
        <f>Q232*H232</f>
        <v>0.32164967</v>
      </c>
      <c r="S232" s="160">
        <v>0</v>
      </c>
      <c r="T232" s="161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2" t="s">
        <v>166</v>
      </c>
      <c r="AT232" s="162" t="s">
        <v>162</v>
      </c>
      <c r="AU232" s="162" t="s">
        <v>97</v>
      </c>
      <c r="AY232" s="18" t="s">
        <v>160</v>
      </c>
      <c r="BE232" s="163">
        <f>IF(N232="základní",J232,0)</f>
        <v>0</v>
      </c>
      <c r="BF232" s="163">
        <f>IF(N232="snížená",J232,0)</f>
        <v>0</v>
      </c>
      <c r="BG232" s="163">
        <f>IF(N232="zákl. přenesená",J232,0)</f>
        <v>0</v>
      </c>
      <c r="BH232" s="163">
        <f>IF(N232="sníž. přenesená",J232,0)</f>
        <v>0</v>
      </c>
      <c r="BI232" s="163">
        <f>IF(N232="nulová",J232,0)</f>
        <v>0</v>
      </c>
      <c r="BJ232" s="18" t="s">
        <v>97</v>
      </c>
      <c r="BK232" s="163">
        <f>ROUND(I232*H232,2)</f>
        <v>0</v>
      </c>
      <c r="BL232" s="18" t="s">
        <v>166</v>
      </c>
      <c r="BM232" s="162" t="s">
        <v>313</v>
      </c>
    </row>
    <row r="233" spans="1:65" s="14" customFormat="1">
      <c r="B233" s="172"/>
      <c r="D233" s="165" t="s">
        <v>168</v>
      </c>
      <c r="E233" s="173" t="s">
        <v>1</v>
      </c>
      <c r="F233" s="174" t="s">
        <v>314</v>
      </c>
      <c r="H233" s="175">
        <v>0.89300000000000002</v>
      </c>
      <c r="I233" s="176"/>
      <c r="L233" s="172"/>
      <c r="M233" s="177"/>
      <c r="N233" s="178"/>
      <c r="O233" s="178"/>
      <c r="P233" s="178"/>
      <c r="Q233" s="178"/>
      <c r="R233" s="178"/>
      <c r="S233" s="178"/>
      <c r="T233" s="179"/>
      <c r="AT233" s="173" t="s">
        <v>168</v>
      </c>
      <c r="AU233" s="173" t="s">
        <v>97</v>
      </c>
      <c r="AV233" s="14" t="s">
        <v>97</v>
      </c>
      <c r="AW233" s="14" t="s">
        <v>32</v>
      </c>
      <c r="AX233" s="14" t="s">
        <v>77</v>
      </c>
      <c r="AY233" s="173" t="s">
        <v>160</v>
      </c>
    </row>
    <row r="234" spans="1:65" s="15" customFormat="1">
      <c r="B234" s="180"/>
      <c r="D234" s="165" t="s">
        <v>168</v>
      </c>
      <c r="E234" s="181" t="s">
        <v>1</v>
      </c>
      <c r="F234" s="182" t="s">
        <v>173</v>
      </c>
      <c r="H234" s="183">
        <v>0.89300000000000002</v>
      </c>
      <c r="I234" s="184"/>
      <c r="L234" s="180"/>
      <c r="M234" s="185"/>
      <c r="N234" s="186"/>
      <c r="O234" s="186"/>
      <c r="P234" s="186"/>
      <c r="Q234" s="186"/>
      <c r="R234" s="186"/>
      <c r="S234" s="186"/>
      <c r="T234" s="187"/>
      <c r="AT234" s="181" t="s">
        <v>168</v>
      </c>
      <c r="AU234" s="181" t="s">
        <v>97</v>
      </c>
      <c r="AV234" s="15" t="s">
        <v>166</v>
      </c>
      <c r="AW234" s="15" t="s">
        <v>32</v>
      </c>
      <c r="AX234" s="15" t="s">
        <v>82</v>
      </c>
      <c r="AY234" s="181" t="s">
        <v>160</v>
      </c>
    </row>
    <row r="235" spans="1:65" s="2" customFormat="1" ht="24.15" customHeight="1">
      <c r="A235" s="33"/>
      <c r="B235" s="149"/>
      <c r="C235" s="150" t="s">
        <v>315</v>
      </c>
      <c r="D235" s="150" t="s">
        <v>162</v>
      </c>
      <c r="E235" s="151" t="s">
        <v>316</v>
      </c>
      <c r="F235" s="152" t="s">
        <v>317</v>
      </c>
      <c r="G235" s="153" t="s">
        <v>165</v>
      </c>
      <c r="H235" s="154">
        <v>1.748</v>
      </c>
      <c r="I235" s="155"/>
      <c r="J235" s="156">
        <f>ROUND(I235*H235,2)</f>
        <v>0</v>
      </c>
      <c r="K235" s="157"/>
      <c r="L235" s="34"/>
      <c r="M235" s="158" t="s">
        <v>1</v>
      </c>
      <c r="N235" s="159" t="s">
        <v>43</v>
      </c>
      <c r="O235" s="59"/>
      <c r="P235" s="160">
        <f>O235*H235</f>
        <v>0</v>
      </c>
      <c r="Q235" s="160">
        <v>0.35376000000000002</v>
      </c>
      <c r="R235" s="160">
        <f>Q235*H235</f>
        <v>0.61837248</v>
      </c>
      <c r="S235" s="160">
        <v>0</v>
      </c>
      <c r="T235" s="161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2" t="s">
        <v>166</v>
      </c>
      <c r="AT235" s="162" t="s">
        <v>162</v>
      </c>
      <c r="AU235" s="162" t="s">
        <v>97</v>
      </c>
      <c r="AY235" s="18" t="s">
        <v>160</v>
      </c>
      <c r="BE235" s="163">
        <f>IF(N235="základní",J235,0)</f>
        <v>0</v>
      </c>
      <c r="BF235" s="163">
        <f>IF(N235="snížená",J235,0)</f>
        <v>0</v>
      </c>
      <c r="BG235" s="163">
        <f>IF(N235="zákl. přenesená",J235,0)</f>
        <v>0</v>
      </c>
      <c r="BH235" s="163">
        <f>IF(N235="sníž. přenesená",J235,0)</f>
        <v>0</v>
      </c>
      <c r="BI235" s="163">
        <f>IF(N235="nulová",J235,0)</f>
        <v>0</v>
      </c>
      <c r="BJ235" s="18" t="s">
        <v>97</v>
      </c>
      <c r="BK235" s="163">
        <f>ROUND(I235*H235,2)</f>
        <v>0</v>
      </c>
      <c r="BL235" s="18" t="s">
        <v>166</v>
      </c>
      <c r="BM235" s="162" t="s">
        <v>318</v>
      </c>
    </row>
    <row r="236" spans="1:65" s="14" customFormat="1">
      <c r="B236" s="172"/>
      <c r="D236" s="165" t="s">
        <v>168</v>
      </c>
      <c r="E236" s="173" t="s">
        <v>1</v>
      </c>
      <c r="F236" s="174" t="s">
        <v>319</v>
      </c>
      <c r="H236" s="175">
        <v>1.748</v>
      </c>
      <c r="I236" s="176"/>
      <c r="L236" s="172"/>
      <c r="M236" s="177"/>
      <c r="N236" s="178"/>
      <c r="O236" s="178"/>
      <c r="P236" s="178"/>
      <c r="Q236" s="178"/>
      <c r="R236" s="178"/>
      <c r="S236" s="178"/>
      <c r="T236" s="179"/>
      <c r="AT236" s="173" t="s">
        <v>168</v>
      </c>
      <c r="AU236" s="173" t="s">
        <v>97</v>
      </c>
      <c r="AV236" s="14" t="s">
        <v>97</v>
      </c>
      <c r="AW236" s="14" t="s">
        <v>32</v>
      </c>
      <c r="AX236" s="14" t="s">
        <v>77</v>
      </c>
      <c r="AY236" s="173" t="s">
        <v>160</v>
      </c>
    </row>
    <row r="237" spans="1:65" s="15" customFormat="1">
      <c r="B237" s="180"/>
      <c r="D237" s="165" t="s">
        <v>168</v>
      </c>
      <c r="E237" s="181" t="s">
        <v>1</v>
      </c>
      <c r="F237" s="182" t="s">
        <v>173</v>
      </c>
      <c r="H237" s="183">
        <v>1.748</v>
      </c>
      <c r="I237" s="184"/>
      <c r="L237" s="180"/>
      <c r="M237" s="185"/>
      <c r="N237" s="186"/>
      <c r="O237" s="186"/>
      <c r="P237" s="186"/>
      <c r="Q237" s="186"/>
      <c r="R237" s="186"/>
      <c r="S237" s="186"/>
      <c r="T237" s="187"/>
      <c r="AT237" s="181" t="s">
        <v>168</v>
      </c>
      <c r="AU237" s="181" t="s">
        <v>97</v>
      </c>
      <c r="AV237" s="15" t="s">
        <v>166</v>
      </c>
      <c r="AW237" s="15" t="s">
        <v>32</v>
      </c>
      <c r="AX237" s="15" t="s">
        <v>82</v>
      </c>
      <c r="AY237" s="181" t="s">
        <v>160</v>
      </c>
    </row>
    <row r="238" spans="1:65" s="2" customFormat="1" ht="16.5" customHeight="1">
      <c r="A238" s="33"/>
      <c r="B238" s="149"/>
      <c r="C238" s="150" t="s">
        <v>320</v>
      </c>
      <c r="D238" s="150" t="s">
        <v>162</v>
      </c>
      <c r="E238" s="151" t="s">
        <v>321</v>
      </c>
      <c r="F238" s="152" t="s">
        <v>322</v>
      </c>
      <c r="G238" s="153" t="s">
        <v>176</v>
      </c>
      <c r="H238" s="154">
        <v>2.83</v>
      </c>
      <c r="I238" s="155"/>
      <c r="J238" s="156">
        <f>ROUND(I238*H238,2)</f>
        <v>0</v>
      </c>
      <c r="K238" s="157"/>
      <c r="L238" s="34"/>
      <c r="M238" s="158" t="s">
        <v>1</v>
      </c>
      <c r="N238" s="159" t="s">
        <v>43</v>
      </c>
      <c r="O238" s="59"/>
      <c r="P238" s="160">
        <f>O238*H238</f>
        <v>0</v>
      </c>
      <c r="Q238" s="160">
        <v>2.0007199999999998</v>
      </c>
      <c r="R238" s="160">
        <f>Q238*H238</f>
        <v>5.6620375999999997</v>
      </c>
      <c r="S238" s="160">
        <v>0</v>
      </c>
      <c r="T238" s="161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2" t="s">
        <v>166</v>
      </c>
      <c r="AT238" s="162" t="s">
        <v>162</v>
      </c>
      <c r="AU238" s="162" t="s">
        <v>97</v>
      </c>
      <c r="AY238" s="18" t="s">
        <v>160</v>
      </c>
      <c r="BE238" s="163">
        <f>IF(N238="základní",J238,0)</f>
        <v>0</v>
      </c>
      <c r="BF238" s="163">
        <f>IF(N238="snížená",J238,0)</f>
        <v>0</v>
      </c>
      <c r="BG238" s="163">
        <f>IF(N238="zákl. přenesená",J238,0)</f>
        <v>0</v>
      </c>
      <c r="BH238" s="163">
        <f>IF(N238="sníž. přenesená",J238,0)</f>
        <v>0</v>
      </c>
      <c r="BI238" s="163">
        <f>IF(N238="nulová",J238,0)</f>
        <v>0</v>
      </c>
      <c r="BJ238" s="18" t="s">
        <v>97</v>
      </c>
      <c r="BK238" s="163">
        <f>ROUND(I238*H238,2)</f>
        <v>0</v>
      </c>
      <c r="BL238" s="18" t="s">
        <v>166</v>
      </c>
      <c r="BM238" s="162" t="s">
        <v>323</v>
      </c>
    </row>
    <row r="239" spans="1:65" s="14" customFormat="1">
      <c r="B239" s="172"/>
      <c r="D239" s="165" t="s">
        <v>168</v>
      </c>
      <c r="E239" s="173" t="s">
        <v>1</v>
      </c>
      <c r="F239" s="174" t="s">
        <v>324</v>
      </c>
      <c r="H239" s="175">
        <v>1.222</v>
      </c>
      <c r="I239" s="176"/>
      <c r="L239" s="172"/>
      <c r="M239" s="177"/>
      <c r="N239" s="178"/>
      <c r="O239" s="178"/>
      <c r="P239" s="178"/>
      <c r="Q239" s="178"/>
      <c r="R239" s="178"/>
      <c r="S239" s="178"/>
      <c r="T239" s="179"/>
      <c r="AT239" s="173" t="s">
        <v>168</v>
      </c>
      <c r="AU239" s="173" t="s">
        <v>97</v>
      </c>
      <c r="AV239" s="14" t="s">
        <v>97</v>
      </c>
      <c r="AW239" s="14" t="s">
        <v>32</v>
      </c>
      <c r="AX239" s="14" t="s">
        <v>77</v>
      </c>
      <c r="AY239" s="173" t="s">
        <v>160</v>
      </c>
    </row>
    <row r="240" spans="1:65" s="14" customFormat="1">
      <c r="B240" s="172"/>
      <c r="D240" s="165" t="s">
        <v>168</v>
      </c>
      <c r="E240" s="173" t="s">
        <v>1</v>
      </c>
      <c r="F240" s="174" t="s">
        <v>325</v>
      </c>
      <c r="H240" s="175">
        <v>0.53100000000000003</v>
      </c>
      <c r="I240" s="176"/>
      <c r="L240" s="172"/>
      <c r="M240" s="177"/>
      <c r="N240" s="178"/>
      <c r="O240" s="178"/>
      <c r="P240" s="178"/>
      <c r="Q240" s="178"/>
      <c r="R240" s="178"/>
      <c r="S240" s="178"/>
      <c r="T240" s="179"/>
      <c r="AT240" s="173" t="s">
        <v>168</v>
      </c>
      <c r="AU240" s="173" t="s">
        <v>97</v>
      </c>
      <c r="AV240" s="14" t="s">
        <v>97</v>
      </c>
      <c r="AW240" s="14" t="s">
        <v>32</v>
      </c>
      <c r="AX240" s="14" t="s">
        <v>77</v>
      </c>
      <c r="AY240" s="173" t="s">
        <v>160</v>
      </c>
    </row>
    <row r="241" spans="1:65" s="14" customFormat="1">
      <c r="B241" s="172"/>
      <c r="D241" s="165" t="s">
        <v>168</v>
      </c>
      <c r="E241" s="173" t="s">
        <v>1</v>
      </c>
      <c r="F241" s="174" t="s">
        <v>326</v>
      </c>
      <c r="H241" s="175">
        <v>1.077</v>
      </c>
      <c r="I241" s="176"/>
      <c r="L241" s="172"/>
      <c r="M241" s="177"/>
      <c r="N241" s="178"/>
      <c r="O241" s="178"/>
      <c r="P241" s="178"/>
      <c r="Q241" s="178"/>
      <c r="R241" s="178"/>
      <c r="S241" s="178"/>
      <c r="T241" s="179"/>
      <c r="AT241" s="173" t="s">
        <v>168</v>
      </c>
      <c r="AU241" s="173" t="s">
        <v>97</v>
      </c>
      <c r="AV241" s="14" t="s">
        <v>97</v>
      </c>
      <c r="AW241" s="14" t="s">
        <v>32</v>
      </c>
      <c r="AX241" s="14" t="s">
        <v>77</v>
      </c>
      <c r="AY241" s="173" t="s">
        <v>160</v>
      </c>
    </row>
    <row r="242" spans="1:65" s="15" customFormat="1">
      <c r="B242" s="180"/>
      <c r="D242" s="165" t="s">
        <v>168</v>
      </c>
      <c r="E242" s="181" t="s">
        <v>1</v>
      </c>
      <c r="F242" s="182" t="s">
        <v>173</v>
      </c>
      <c r="H242" s="183">
        <v>2.83</v>
      </c>
      <c r="I242" s="184"/>
      <c r="L242" s="180"/>
      <c r="M242" s="185"/>
      <c r="N242" s="186"/>
      <c r="O242" s="186"/>
      <c r="P242" s="186"/>
      <c r="Q242" s="186"/>
      <c r="R242" s="186"/>
      <c r="S242" s="186"/>
      <c r="T242" s="187"/>
      <c r="AT242" s="181" t="s">
        <v>168</v>
      </c>
      <c r="AU242" s="181" t="s">
        <v>97</v>
      </c>
      <c r="AV242" s="15" t="s">
        <v>166</v>
      </c>
      <c r="AW242" s="15" t="s">
        <v>32</v>
      </c>
      <c r="AX242" s="15" t="s">
        <v>82</v>
      </c>
      <c r="AY242" s="181" t="s">
        <v>160</v>
      </c>
    </row>
    <row r="243" spans="1:65" s="2" customFormat="1" ht="16.5" customHeight="1">
      <c r="A243" s="33"/>
      <c r="B243" s="149"/>
      <c r="C243" s="150" t="s">
        <v>327</v>
      </c>
      <c r="D243" s="150" t="s">
        <v>162</v>
      </c>
      <c r="E243" s="151" t="s">
        <v>328</v>
      </c>
      <c r="F243" s="152" t="s">
        <v>329</v>
      </c>
      <c r="G243" s="153" t="s">
        <v>268</v>
      </c>
      <c r="H243" s="154">
        <v>9</v>
      </c>
      <c r="I243" s="155"/>
      <c r="J243" s="156">
        <f>ROUND(I243*H243,2)</f>
        <v>0</v>
      </c>
      <c r="K243" s="157"/>
      <c r="L243" s="34"/>
      <c r="M243" s="158" t="s">
        <v>1</v>
      </c>
      <c r="N243" s="159" t="s">
        <v>43</v>
      </c>
      <c r="O243" s="59"/>
      <c r="P243" s="160">
        <f>O243*H243</f>
        <v>0</v>
      </c>
      <c r="Q243" s="160">
        <v>2.0820000000000002E-2</v>
      </c>
      <c r="R243" s="160">
        <f>Q243*H243</f>
        <v>0.18738000000000002</v>
      </c>
      <c r="S243" s="160">
        <v>0</v>
      </c>
      <c r="T243" s="161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2" t="s">
        <v>166</v>
      </c>
      <c r="AT243" s="162" t="s">
        <v>162</v>
      </c>
      <c r="AU243" s="162" t="s">
        <v>97</v>
      </c>
      <c r="AY243" s="18" t="s">
        <v>160</v>
      </c>
      <c r="BE243" s="163">
        <f>IF(N243="základní",J243,0)</f>
        <v>0</v>
      </c>
      <c r="BF243" s="163">
        <f>IF(N243="snížená",J243,0)</f>
        <v>0</v>
      </c>
      <c r="BG243" s="163">
        <f>IF(N243="zákl. přenesená",J243,0)</f>
        <v>0</v>
      </c>
      <c r="BH243" s="163">
        <f>IF(N243="sníž. přenesená",J243,0)</f>
        <v>0</v>
      </c>
      <c r="BI243" s="163">
        <f>IF(N243="nulová",J243,0)</f>
        <v>0</v>
      </c>
      <c r="BJ243" s="18" t="s">
        <v>97</v>
      </c>
      <c r="BK243" s="163">
        <f>ROUND(I243*H243,2)</f>
        <v>0</v>
      </c>
      <c r="BL243" s="18" t="s">
        <v>166</v>
      </c>
      <c r="BM243" s="162" t="s">
        <v>330</v>
      </c>
    </row>
    <row r="244" spans="1:65" s="2" customFormat="1" ht="16.5" customHeight="1">
      <c r="A244" s="33"/>
      <c r="B244" s="149"/>
      <c r="C244" s="150" t="s">
        <v>331</v>
      </c>
      <c r="D244" s="150" t="s">
        <v>162</v>
      </c>
      <c r="E244" s="151" t="s">
        <v>332</v>
      </c>
      <c r="F244" s="152" t="s">
        <v>333</v>
      </c>
      <c r="G244" s="153" t="s">
        <v>268</v>
      </c>
      <c r="H244" s="154">
        <v>9</v>
      </c>
      <c r="I244" s="155"/>
      <c r="J244" s="156">
        <f>ROUND(I244*H244,2)</f>
        <v>0</v>
      </c>
      <c r="K244" s="157"/>
      <c r="L244" s="34"/>
      <c r="M244" s="158" t="s">
        <v>1</v>
      </c>
      <c r="N244" s="159" t="s">
        <v>43</v>
      </c>
      <c r="O244" s="59"/>
      <c r="P244" s="160">
        <f>O244*H244</f>
        <v>0</v>
      </c>
      <c r="Q244" s="160">
        <v>2.6069999999999999E-2</v>
      </c>
      <c r="R244" s="160">
        <f>Q244*H244</f>
        <v>0.23463000000000001</v>
      </c>
      <c r="S244" s="160">
        <v>0</v>
      </c>
      <c r="T244" s="161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2" t="s">
        <v>166</v>
      </c>
      <c r="AT244" s="162" t="s">
        <v>162</v>
      </c>
      <c r="AU244" s="162" t="s">
        <v>97</v>
      </c>
      <c r="AY244" s="18" t="s">
        <v>160</v>
      </c>
      <c r="BE244" s="163">
        <f>IF(N244="základní",J244,0)</f>
        <v>0</v>
      </c>
      <c r="BF244" s="163">
        <f>IF(N244="snížená",J244,0)</f>
        <v>0</v>
      </c>
      <c r="BG244" s="163">
        <f>IF(N244="zákl. přenesená",J244,0)</f>
        <v>0</v>
      </c>
      <c r="BH244" s="163">
        <f>IF(N244="sníž. přenesená",J244,0)</f>
        <v>0</v>
      </c>
      <c r="BI244" s="163">
        <f>IF(N244="nulová",J244,0)</f>
        <v>0</v>
      </c>
      <c r="BJ244" s="18" t="s">
        <v>97</v>
      </c>
      <c r="BK244" s="163">
        <f>ROUND(I244*H244,2)</f>
        <v>0</v>
      </c>
      <c r="BL244" s="18" t="s">
        <v>166</v>
      </c>
      <c r="BM244" s="162" t="s">
        <v>334</v>
      </c>
    </row>
    <row r="245" spans="1:65" s="2" customFormat="1" ht="16.5" customHeight="1">
      <c r="A245" s="33"/>
      <c r="B245" s="149"/>
      <c r="C245" s="150" t="s">
        <v>335</v>
      </c>
      <c r="D245" s="150" t="s">
        <v>162</v>
      </c>
      <c r="E245" s="151" t="s">
        <v>336</v>
      </c>
      <c r="F245" s="152" t="s">
        <v>337</v>
      </c>
      <c r="G245" s="153" t="s">
        <v>226</v>
      </c>
      <c r="H245" s="154">
        <v>0.21199999999999999</v>
      </c>
      <c r="I245" s="155"/>
      <c r="J245" s="156">
        <f>ROUND(I245*H245,2)</f>
        <v>0</v>
      </c>
      <c r="K245" s="157"/>
      <c r="L245" s="34"/>
      <c r="M245" s="158" t="s">
        <v>1</v>
      </c>
      <c r="N245" s="159" t="s">
        <v>43</v>
      </c>
      <c r="O245" s="59"/>
      <c r="P245" s="160">
        <f>O245*H245</f>
        <v>0</v>
      </c>
      <c r="Q245" s="160">
        <v>1.0900000000000001</v>
      </c>
      <c r="R245" s="160">
        <f>Q245*H245</f>
        <v>0.23108000000000001</v>
      </c>
      <c r="S245" s="160">
        <v>0</v>
      </c>
      <c r="T245" s="161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2" t="s">
        <v>166</v>
      </c>
      <c r="AT245" s="162" t="s">
        <v>162</v>
      </c>
      <c r="AU245" s="162" t="s">
        <v>97</v>
      </c>
      <c r="AY245" s="18" t="s">
        <v>160</v>
      </c>
      <c r="BE245" s="163">
        <f>IF(N245="základní",J245,0)</f>
        <v>0</v>
      </c>
      <c r="BF245" s="163">
        <f>IF(N245="snížená",J245,0)</f>
        <v>0</v>
      </c>
      <c r="BG245" s="163">
        <f>IF(N245="zákl. přenesená",J245,0)</f>
        <v>0</v>
      </c>
      <c r="BH245" s="163">
        <f>IF(N245="sníž. přenesená",J245,0)</f>
        <v>0</v>
      </c>
      <c r="BI245" s="163">
        <f>IF(N245="nulová",J245,0)</f>
        <v>0</v>
      </c>
      <c r="BJ245" s="18" t="s">
        <v>97</v>
      </c>
      <c r="BK245" s="163">
        <f>ROUND(I245*H245,2)</f>
        <v>0</v>
      </c>
      <c r="BL245" s="18" t="s">
        <v>166</v>
      </c>
      <c r="BM245" s="162" t="s">
        <v>338</v>
      </c>
    </row>
    <row r="246" spans="1:65" s="14" customFormat="1">
      <c r="B246" s="172"/>
      <c r="D246" s="165" t="s">
        <v>168</v>
      </c>
      <c r="E246" s="173" t="s">
        <v>1</v>
      </c>
      <c r="F246" s="174" t="s">
        <v>339</v>
      </c>
      <c r="H246" s="175">
        <v>0.21199999999999999</v>
      </c>
      <c r="I246" s="176"/>
      <c r="L246" s="172"/>
      <c r="M246" s="177"/>
      <c r="N246" s="178"/>
      <c r="O246" s="178"/>
      <c r="P246" s="178"/>
      <c r="Q246" s="178"/>
      <c r="R246" s="178"/>
      <c r="S246" s="178"/>
      <c r="T246" s="179"/>
      <c r="AT246" s="173" t="s">
        <v>168</v>
      </c>
      <c r="AU246" s="173" t="s">
        <v>97</v>
      </c>
      <c r="AV246" s="14" t="s">
        <v>97</v>
      </c>
      <c r="AW246" s="14" t="s">
        <v>32</v>
      </c>
      <c r="AX246" s="14" t="s">
        <v>77</v>
      </c>
      <c r="AY246" s="173" t="s">
        <v>160</v>
      </c>
    </row>
    <row r="247" spans="1:65" s="15" customFormat="1">
      <c r="B247" s="180"/>
      <c r="D247" s="165" t="s">
        <v>168</v>
      </c>
      <c r="E247" s="181" t="s">
        <v>1</v>
      </c>
      <c r="F247" s="182" t="s">
        <v>173</v>
      </c>
      <c r="H247" s="183">
        <v>0.21199999999999999</v>
      </c>
      <c r="I247" s="184"/>
      <c r="L247" s="180"/>
      <c r="M247" s="185"/>
      <c r="N247" s="186"/>
      <c r="O247" s="186"/>
      <c r="P247" s="186"/>
      <c r="Q247" s="186"/>
      <c r="R247" s="186"/>
      <c r="S247" s="186"/>
      <c r="T247" s="187"/>
      <c r="AT247" s="181" t="s">
        <v>168</v>
      </c>
      <c r="AU247" s="181" t="s">
        <v>97</v>
      </c>
      <c r="AV247" s="15" t="s">
        <v>166</v>
      </c>
      <c r="AW247" s="15" t="s">
        <v>32</v>
      </c>
      <c r="AX247" s="15" t="s">
        <v>82</v>
      </c>
      <c r="AY247" s="181" t="s">
        <v>160</v>
      </c>
    </row>
    <row r="248" spans="1:65" s="2" customFormat="1" ht="16.5" customHeight="1">
      <c r="A248" s="33"/>
      <c r="B248" s="149"/>
      <c r="C248" s="150" t="s">
        <v>340</v>
      </c>
      <c r="D248" s="150" t="s">
        <v>162</v>
      </c>
      <c r="E248" s="151" t="s">
        <v>341</v>
      </c>
      <c r="F248" s="152" t="s">
        <v>342</v>
      </c>
      <c r="G248" s="153" t="s">
        <v>165</v>
      </c>
      <c r="H248" s="154">
        <v>159.43199999999999</v>
      </c>
      <c r="I248" s="155"/>
      <c r="J248" s="156">
        <f>ROUND(I248*H248,2)</f>
        <v>0</v>
      </c>
      <c r="K248" s="157"/>
      <c r="L248" s="34"/>
      <c r="M248" s="158" t="s">
        <v>1</v>
      </c>
      <c r="N248" s="159" t="s">
        <v>43</v>
      </c>
      <c r="O248" s="59"/>
      <c r="P248" s="160">
        <f>O248*H248</f>
        <v>0</v>
      </c>
      <c r="Q248" s="160">
        <v>0.14174999999999999</v>
      </c>
      <c r="R248" s="160">
        <f>Q248*H248</f>
        <v>22.599485999999995</v>
      </c>
      <c r="S248" s="160">
        <v>0</v>
      </c>
      <c r="T248" s="161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2" t="s">
        <v>166</v>
      </c>
      <c r="AT248" s="162" t="s">
        <v>162</v>
      </c>
      <c r="AU248" s="162" t="s">
        <v>97</v>
      </c>
      <c r="AY248" s="18" t="s">
        <v>160</v>
      </c>
      <c r="BE248" s="163">
        <f>IF(N248="základní",J248,0)</f>
        <v>0</v>
      </c>
      <c r="BF248" s="163">
        <f>IF(N248="snížená",J248,0)</f>
        <v>0</v>
      </c>
      <c r="BG248" s="163">
        <f>IF(N248="zákl. přenesená",J248,0)</f>
        <v>0</v>
      </c>
      <c r="BH248" s="163">
        <f>IF(N248="sníž. přenesená",J248,0)</f>
        <v>0</v>
      </c>
      <c r="BI248" s="163">
        <f>IF(N248="nulová",J248,0)</f>
        <v>0</v>
      </c>
      <c r="BJ248" s="18" t="s">
        <v>97</v>
      </c>
      <c r="BK248" s="163">
        <f>ROUND(I248*H248,2)</f>
        <v>0</v>
      </c>
      <c r="BL248" s="18" t="s">
        <v>166</v>
      </c>
      <c r="BM248" s="162" t="s">
        <v>343</v>
      </c>
    </row>
    <row r="249" spans="1:65" s="14" customFormat="1">
      <c r="B249" s="172"/>
      <c r="D249" s="165" t="s">
        <v>168</v>
      </c>
      <c r="E249" s="173" t="s">
        <v>1</v>
      </c>
      <c r="F249" s="174" t="s">
        <v>344</v>
      </c>
      <c r="H249" s="175">
        <v>183.232</v>
      </c>
      <c r="I249" s="176"/>
      <c r="L249" s="172"/>
      <c r="M249" s="177"/>
      <c r="N249" s="178"/>
      <c r="O249" s="178"/>
      <c r="P249" s="178"/>
      <c r="Q249" s="178"/>
      <c r="R249" s="178"/>
      <c r="S249" s="178"/>
      <c r="T249" s="179"/>
      <c r="AT249" s="173" t="s">
        <v>168</v>
      </c>
      <c r="AU249" s="173" t="s">
        <v>97</v>
      </c>
      <c r="AV249" s="14" t="s">
        <v>97</v>
      </c>
      <c r="AW249" s="14" t="s">
        <v>32</v>
      </c>
      <c r="AX249" s="14" t="s">
        <v>77</v>
      </c>
      <c r="AY249" s="173" t="s">
        <v>160</v>
      </c>
    </row>
    <row r="250" spans="1:65" s="13" customFormat="1">
      <c r="B250" s="164"/>
      <c r="D250" s="165" t="s">
        <v>168</v>
      </c>
      <c r="E250" s="166" t="s">
        <v>1</v>
      </c>
      <c r="F250" s="167" t="s">
        <v>345</v>
      </c>
      <c r="H250" s="166" t="s">
        <v>1</v>
      </c>
      <c r="I250" s="168"/>
      <c r="L250" s="164"/>
      <c r="M250" s="169"/>
      <c r="N250" s="170"/>
      <c r="O250" s="170"/>
      <c r="P250" s="170"/>
      <c r="Q250" s="170"/>
      <c r="R250" s="170"/>
      <c r="S250" s="170"/>
      <c r="T250" s="171"/>
      <c r="AT250" s="166" t="s">
        <v>168</v>
      </c>
      <c r="AU250" s="166" t="s">
        <v>97</v>
      </c>
      <c r="AV250" s="13" t="s">
        <v>82</v>
      </c>
      <c r="AW250" s="13" t="s">
        <v>32</v>
      </c>
      <c r="AX250" s="13" t="s">
        <v>77</v>
      </c>
      <c r="AY250" s="166" t="s">
        <v>160</v>
      </c>
    </row>
    <row r="251" spans="1:65" s="14" customFormat="1">
      <c r="B251" s="172"/>
      <c r="D251" s="165" t="s">
        <v>168</v>
      </c>
      <c r="E251" s="173" t="s">
        <v>1</v>
      </c>
      <c r="F251" s="174" t="s">
        <v>346</v>
      </c>
      <c r="H251" s="175">
        <v>-23.8</v>
      </c>
      <c r="I251" s="176"/>
      <c r="L251" s="172"/>
      <c r="M251" s="177"/>
      <c r="N251" s="178"/>
      <c r="O251" s="178"/>
      <c r="P251" s="178"/>
      <c r="Q251" s="178"/>
      <c r="R251" s="178"/>
      <c r="S251" s="178"/>
      <c r="T251" s="179"/>
      <c r="AT251" s="173" t="s">
        <v>168</v>
      </c>
      <c r="AU251" s="173" t="s">
        <v>97</v>
      </c>
      <c r="AV251" s="14" t="s">
        <v>97</v>
      </c>
      <c r="AW251" s="14" t="s">
        <v>32</v>
      </c>
      <c r="AX251" s="14" t="s">
        <v>77</v>
      </c>
      <c r="AY251" s="173" t="s">
        <v>160</v>
      </c>
    </row>
    <row r="252" spans="1:65" s="15" customFormat="1">
      <c r="B252" s="180"/>
      <c r="D252" s="165" t="s">
        <v>168</v>
      </c>
      <c r="E252" s="181" t="s">
        <v>1</v>
      </c>
      <c r="F252" s="182" t="s">
        <v>173</v>
      </c>
      <c r="H252" s="183">
        <v>159.43199999999999</v>
      </c>
      <c r="I252" s="184"/>
      <c r="L252" s="180"/>
      <c r="M252" s="185"/>
      <c r="N252" s="186"/>
      <c r="O252" s="186"/>
      <c r="P252" s="186"/>
      <c r="Q252" s="186"/>
      <c r="R252" s="186"/>
      <c r="S252" s="186"/>
      <c r="T252" s="187"/>
      <c r="AT252" s="181" t="s">
        <v>168</v>
      </c>
      <c r="AU252" s="181" t="s">
        <v>97</v>
      </c>
      <c r="AV252" s="15" t="s">
        <v>166</v>
      </c>
      <c r="AW252" s="15" t="s">
        <v>32</v>
      </c>
      <c r="AX252" s="15" t="s">
        <v>82</v>
      </c>
      <c r="AY252" s="181" t="s">
        <v>160</v>
      </c>
    </row>
    <row r="253" spans="1:65" s="2" customFormat="1" ht="16.5" customHeight="1">
      <c r="A253" s="33"/>
      <c r="B253" s="149"/>
      <c r="C253" s="150" t="s">
        <v>347</v>
      </c>
      <c r="D253" s="150" t="s">
        <v>162</v>
      </c>
      <c r="E253" s="151" t="s">
        <v>348</v>
      </c>
      <c r="F253" s="152" t="s">
        <v>349</v>
      </c>
      <c r="G253" s="153" t="s">
        <v>165</v>
      </c>
      <c r="H253" s="154">
        <v>14.615</v>
      </c>
      <c r="I253" s="155"/>
      <c r="J253" s="156">
        <f>ROUND(I253*H253,2)</f>
        <v>0</v>
      </c>
      <c r="K253" s="157"/>
      <c r="L253" s="34"/>
      <c r="M253" s="158" t="s">
        <v>1</v>
      </c>
      <c r="N253" s="159" t="s">
        <v>43</v>
      </c>
      <c r="O253" s="59"/>
      <c r="P253" s="160">
        <f>O253*H253</f>
        <v>0</v>
      </c>
      <c r="Q253" s="160">
        <v>0.11396000000000001</v>
      </c>
      <c r="R253" s="160">
        <f>Q253*H253</f>
        <v>1.6655254000000002</v>
      </c>
      <c r="S253" s="160">
        <v>0</v>
      </c>
      <c r="T253" s="161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2" t="s">
        <v>166</v>
      </c>
      <c r="AT253" s="162" t="s">
        <v>162</v>
      </c>
      <c r="AU253" s="162" t="s">
        <v>97</v>
      </c>
      <c r="AY253" s="18" t="s">
        <v>160</v>
      </c>
      <c r="BE253" s="163">
        <f>IF(N253="základní",J253,0)</f>
        <v>0</v>
      </c>
      <c r="BF253" s="163">
        <f>IF(N253="snížená",J253,0)</f>
        <v>0</v>
      </c>
      <c r="BG253" s="163">
        <f>IF(N253="zákl. přenesená",J253,0)</f>
        <v>0</v>
      </c>
      <c r="BH253" s="163">
        <f>IF(N253="sníž. přenesená",J253,0)</f>
        <v>0</v>
      </c>
      <c r="BI253" s="163">
        <f>IF(N253="nulová",J253,0)</f>
        <v>0</v>
      </c>
      <c r="BJ253" s="18" t="s">
        <v>97</v>
      </c>
      <c r="BK253" s="163">
        <f>ROUND(I253*H253,2)</f>
        <v>0</v>
      </c>
      <c r="BL253" s="18" t="s">
        <v>166</v>
      </c>
      <c r="BM253" s="162" t="s">
        <v>350</v>
      </c>
    </row>
    <row r="254" spans="1:65" s="14" customFormat="1">
      <c r="B254" s="172"/>
      <c r="D254" s="165" t="s">
        <v>168</v>
      </c>
      <c r="E254" s="173" t="s">
        <v>1</v>
      </c>
      <c r="F254" s="174" t="s">
        <v>351</v>
      </c>
      <c r="H254" s="175">
        <v>16.215</v>
      </c>
      <c r="I254" s="176"/>
      <c r="L254" s="172"/>
      <c r="M254" s="177"/>
      <c r="N254" s="178"/>
      <c r="O254" s="178"/>
      <c r="P254" s="178"/>
      <c r="Q254" s="178"/>
      <c r="R254" s="178"/>
      <c r="S254" s="178"/>
      <c r="T254" s="179"/>
      <c r="AT254" s="173" t="s">
        <v>168</v>
      </c>
      <c r="AU254" s="173" t="s">
        <v>97</v>
      </c>
      <c r="AV254" s="14" t="s">
        <v>97</v>
      </c>
      <c r="AW254" s="14" t="s">
        <v>32</v>
      </c>
      <c r="AX254" s="14" t="s">
        <v>77</v>
      </c>
      <c r="AY254" s="173" t="s">
        <v>160</v>
      </c>
    </row>
    <row r="255" spans="1:65" s="13" customFormat="1">
      <c r="B255" s="164"/>
      <c r="D255" s="165" t="s">
        <v>168</v>
      </c>
      <c r="E255" s="166" t="s">
        <v>1</v>
      </c>
      <c r="F255" s="167" t="s">
        <v>345</v>
      </c>
      <c r="H255" s="166" t="s">
        <v>1</v>
      </c>
      <c r="I255" s="168"/>
      <c r="L255" s="164"/>
      <c r="M255" s="169"/>
      <c r="N255" s="170"/>
      <c r="O255" s="170"/>
      <c r="P255" s="170"/>
      <c r="Q255" s="170"/>
      <c r="R255" s="170"/>
      <c r="S255" s="170"/>
      <c r="T255" s="171"/>
      <c r="AT255" s="166" t="s">
        <v>168</v>
      </c>
      <c r="AU255" s="166" t="s">
        <v>97</v>
      </c>
      <c r="AV255" s="13" t="s">
        <v>82</v>
      </c>
      <c r="AW255" s="13" t="s">
        <v>32</v>
      </c>
      <c r="AX255" s="13" t="s">
        <v>77</v>
      </c>
      <c r="AY255" s="166" t="s">
        <v>160</v>
      </c>
    </row>
    <row r="256" spans="1:65" s="14" customFormat="1">
      <c r="B256" s="172"/>
      <c r="D256" s="165" t="s">
        <v>168</v>
      </c>
      <c r="E256" s="173" t="s">
        <v>1</v>
      </c>
      <c r="F256" s="174" t="s">
        <v>352</v>
      </c>
      <c r="H256" s="175">
        <v>-1.6</v>
      </c>
      <c r="I256" s="176"/>
      <c r="L256" s="172"/>
      <c r="M256" s="177"/>
      <c r="N256" s="178"/>
      <c r="O256" s="178"/>
      <c r="P256" s="178"/>
      <c r="Q256" s="178"/>
      <c r="R256" s="178"/>
      <c r="S256" s="178"/>
      <c r="T256" s="179"/>
      <c r="AT256" s="173" t="s">
        <v>168</v>
      </c>
      <c r="AU256" s="173" t="s">
        <v>97</v>
      </c>
      <c r="AV256" s="14" t="s">
        <v>97</v>
      </c>
      <c r="AW256" s="14" t="s">
        <v>32</v>
      </c>
      <c r="AX256" s="14" t="s">
        <v>77</v>
      </c>
      <c r="AY256" s="173" t="s">
        <v>160</v>
      </c>
    </row>
    <row r="257" spans="1:65" s="15" customFormat="1">
      <c r="B257" s="180"/>
      <c r="D257" s="165" t="s">
        <v>168</v>
      </c>
      <c r="E257" s="181" t="s">
        <v>1</v>
      </c>
      <c r="F257" s="182" t="s">
        <v>173</v>
      </c>
      <c r="H257" s="183">
        <v>14.615</v>
      </c>
      <c r="I257" s="184"/>
      <c r="L257" s="180"/>
      <c r="M257" s="185"/>
      <c r="N257" s="186"/>
      <c r="O257" s="186"/>
      <c r="P257" s="186"/>
      <c r="Q257" s="186"/>
      <c r="R257" s="186"/>
      <c r="S257" s="186"/>
      <c r="T257" s="187"/>
      <c r="AT257" s="181" t="s">
        <v>168</v>
      </c>
      <c r="AU257" s="181" t="s">
        <v>97</v>
      </c>
      <c r="AV257" s="15" t="s">
        <v>166</v>
      </c>
      <c r="AW257" s="15" t="s">
        <v>32</v>
      </c>
      <c r="AX257" s="15" t="s">
        <v>82</v>
      </c>
      <c r="AY257" s="181" t="s">
        <v>160</v>
      </c>
    </row>
    <row r="258" spans="1:65" s="2" customFormat="1" ht="16.5" customHeight="1">
      <c r="A258" s="33"/>
      <c r="B258" s="149"/>
      <c r="C258" s="150" t="s">
        <v>353</v>
      </c>
      <c r="D258" s="150" t="s">
        <v>162</v>
      </c>
      <c r="E258" s="151" t="s">
        <v>354</v>
      </c>
      <c r="F258" s="152" t="s">
        <v>355</v>
      </c>
      <c r="G258" s="153" t="s">
        <v>262</v>
      </c>
      <c r="H258" s="154">
        <v>87.5</v>
      </c>
      <c r="I258" s="155"/>
      <c r="J258" s="156">
        <f>ROUND(I258*H258,2)</f>
        <v>0</v>
      </c>
      <c r="K258" s="157"/>
      <c r="L258" s="34"/>
      <c r="M258" s="158" t="s">
        <v>1</v>
      </c>
      <c r="N258" s="159" t="s">
        <v>43</v>
      </c>
      <c r="O258" s="59"/>
      <c r="P258" s="160">
        <f>O258*H258</f>
        <v>0</v>
      </c>
      <c r="Q258" s="160">
        <v>1.3999999999999999E-4</v>
      </c>
      <c r="R258" s="160">
        <f>Q258*H258</f>
        <v>1.2249999999999999E-2</v>
      </c>
      <c r="S258" s="160">
        <v>0</v>
      </c>
      <c r="T258" s="161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2" t="s">
        <v>166</v>
      </c>
      <c r="AT258" s="162" t="s">
        <v>162</v>
      </c>
      <c r="AU258" s="162" t="s">
        <v>97</v>
      </c>
      <c r="AY258" s="18" t="s">
        <v>160</v>
      </c>
      <c r="BE258" s="163">
        <f>IF(N258="základní",J258,0)</f>
        <v>0</v>
      </c>
      <c r="BF258" s="163">
        <f>IF(N258="snížená",J258,0)</f>
        <v>0</v>
      </c>
      <c r="BG258" s="163">
        <f>IF(N258="zákl. přenesená",J258,0)</f>
        <v>0</v>
      </c>
      <c r="BH258" s="163">
        <f>IF(N258="sníž. přenesená",J258,0)</f>
        <v>0</v>
      </c>
      <c r="BI258" s="163">
        <f>IF(N258="nulová",J258,0)</f>
        <v>0</v>
      </c>
      <c r="BJ258" s="18" t="s">
        <v>97</v>
      </c>
      <c r="BK258" s="163">
        <f>ROUND(I258*H258,2)</f>
        <v>0</v>
      </c>
      <c r="BL258" s="18" t="s">
        <v>166</v>
      </c>
      <c r="BM258" s="162" t="s">
        <v>356</v>
      </c>
    </row>
    <row r="259" spans="1:65" s="14" customFormat="1">
      <c r="B259" s="172"/>
      <c r="D259" s="165" t="s">
        <v>168</v>
      </c>
      <c r="E259" s="173" t="s">
        <v>1</v>
      </c>
      <c r="F259" s="174" t="s">
        <v>357</v>
      </c>
      <c r="H259" s="175">
        <v>87.5</v>
      </c>
      <c r="I259" s="176"/>
      <c r="L259" s="172"/>
      <c r="M259" s="177"/>
      <c r="N259" s="178"/>
      <c r="O259" s="178"/>
      <c r="P259" s="178"/>
      <c r="Q259" s="178"/>
      <c r="R259" s="178"/>
      <c r="S259" s="178"/>
      <c r="T259" s="179"/>
      <c r="AT259" s="173" t="s">
        <v>168</v>
      </c>
      <c r="AU259" s="173" t="s">
        <v>97</v>
      </c>
      <c r="AV259" s="14" t="s">
        <v>97</v>
      </c>
      <c r="AW259" s="14" t="s">
        <v>32</v>
      </c>
      <c r="AX259" s="14" t="s">
        <v>77</v>
      </c>
      <c r="AY259" s="173" t="s">
        <v>160</v>
      </c>
    </row>
    <row r="260" spans="1:65" s="15" customFormat="1">
      <c r="B260" s="180"/>
      <c r="D260" s="165" t="s">
        <v>168</v>
      </c>
      <c r="E260" s="181" t="s">
        <v>1</v>
      </c>
      <c r="F260" s="182" t="s">
        <v>173</v>
      </c>
      <c r="H260" s="183">
        <v>87.5</v>
      </c>
      <c r="I260" s="184"/>
      <c r="L260" s="180"/>
      <c r="M260" s="185"/>
      <c r="N260" s="186"/>
      <c r="O260" s="186"/>
      <c r="P260" s="186"/>
      <c r="Q260" s="186"/>
      <c r="R260" s="186"/>
      <c r="S260" s="186"/>
      <c r="T260" s="187"/>
      <c r="AT260" s="181" t="s">
        <v>168</v>
      </c>
      <c r="AU260" s="181" t="s">
        <v>97</v>
      </c>
      <c r="AV260" s="15" t="s">
        <v>166</v>
      </c>
      <c r="AW260" s="15" t="s">
        <v>32</v>
      </c>
      <c r="AX260" s="15" t="s">
        <v>82</v>
      </c>
      <c r="AY260" s="181" t="s">
        <v>160</v>
      </c>
    </row>
    <row r="261" spans="1:65" s="2" customFormat="1" ht="16.5" customHeight="1">
      <c r="A261" s="33"/>
      <c r="B261" s="149"/>
      <c r="C261" s="150" t="s">
        <v>358</v>
      </c>
      <c r="D261" s="150" t="s">
        <v>162</v>
      </c>
      <c r="E261" s="151" t="s">
        <v>359</v>
      </c>
      <c r="F261" s="152" t="s">
        <v>360</v>
      </c>
      <c r="G261" s="153" t="s">
        <v>165</v>
      </c>
      <c r="H261" s="154">
        <v>1.3440000000000001</v>
      </c>
      <c r="I261" s="155"/>
      <c r="J261" s="156">
        <f>ROUND(I261*H261,2)</f>
        <v>0</v>
      </c>
      <c r="K261" s="157"/>
      <c r="L261" s="34"/>
      <c r="M261" s="158" t="s">
        <v>1</v>
      </c>
      <c r="N261" s="159" t="s">
        <v>43</v>
      </c>
      <c r="O261" s="59"/>
      <c r="P261" s="160">
        <f>O261*H261</f>
        <v>0</v>
      </c>
      <c r="Q261" s="160">
        <v>0.17818000000000001</v>
      </c>
      <c r="R261" s="160">
        <f>Q261*H261</f>
        <v>0.23947392000000003</v>
      </c>
      <c r="S261" s="160">
        <v>0</v>
      </c>
      <c r="T261" s="161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2" t="s">
        <v>166</v>
      </c>
      <c r="AT261" s="162" t="s">
        <v>162</v>
      </c>
      <c r="AU261" s="162" t="s">
        <v>97</v>
      </c>
      <c r="AY261" s="18" t="s">
        <v>160</v>
      </c>
      <c r="BE261" s="163">
        <f>IF(N261="základní",J261,0)</f>
        <v>0</v>
      </c>
      <c r="BF261" s="163">
        <f>IF(N261="snížená",J261,0)</f>
        <v>0</v>
      </c>
      <c r="BG261" s="163">
        <f>IF(N261="zákl. přenesená",J261,0)</f>
        <v>0</v>
      </c>
      <c r="BH261" s="163">
        <f>IF(N261="sníž. přenesená",J261,0)</f>
        <v>0</v>
      </c>
      <c r="BI261" s="163">
        <f>IF(N261="nulová",J261,0)</f>
        <v>0</v>
      </c>
      <c r="BJ261" s="18" t="s">
        <v>97</v>
      </c>
      <c r="BK261" s="163">
        <f>ROUND(I261*H261,2)</f>
        <v>0</v>
      </c>
      <c r="BL261" s="18" t="s">
        <v>166</v>
      </c>
      <c r="BM261" s="162" t="s">
        <v>361</v>
      </c>
    </row>
    <row r="262" spans="1:65" s="14" customFormat="1">
      <c r="B262" s="172"/>
      <c r="D262" s="165" t="s">
        <v>168</v>
      </c>
      <c r="E262" s="173" t="s">
        <v>1</v>
      </c>
      <c r="F262" s="174" t="s">
        <v>362</v>
      </c>
      <c r="H262" s="175">
        <v>1.3440000000000001</v>
      </c>
      <c r="I262" s="176"/>
      <c r="L262" s="172"/>
      <c r="M262" s="177"/>
      <c r="N262" s="178"/>
      <c r="O262" s="178"/>
      <c r="P262" s="178"/>
      <c r="Q262" s="178"/>
      <c r="R262" s="178"/>
      <c r="S262" s="178"/>
      <c r="T262" s="179"/>
      <c r="AT262" s="173" t="s">
        <v>168</v>
      </c>
      <c r="AU262" s="173" t="s">
        <v>97</v>
      </c>
      <c r="AV262" s="14" t="s">
        <v>97</v>
      </c>
      <c r="AW262" s="14" t="s">
        <v>32</v>
      </c>
      <c r="AX262" s="14" t="s">
        <v>77</v>
      </c>
      <c r="AY262" s="173" t="s">
        <v>160</v>
      </c>
    </row>
    <row r="263" spans="1:65" s="15" customFormat="1">
      <c r="B263" s="180"/>
      <c r="D263" s="165" t="s">
        <v>168</v>
      </c>
      <c r="E263" s="181" t="s">
        <v>1</v>
      </c>
      <c r="F263" s="182" t="s">
        <v>173</v>
      </c>
      <c r="H263" s="183">
        <v>1.3440000000000001</v>
      </c>
      <c r="I263" s="184"/>
      <c r="L263" s="180"/>
      <c r="M263" s="185"/>
      <c r="N263" s="186"/>
      <c r="O263" s="186"/>
      <c r="P263" s="186"/>
      <c r="Q263" s="186"/>
      <c r="R263" s="186"/>
      <c r="S263" s="186"/>
      <c r="T263" s="187"/>
      <c r="AT263" s="181" t="s">
        <v>168</v>
      </c>
      <c r="AU263" s="181" t="s">
        <v>97</v>
      </c>
      <c r="AV263" s="15" t="s">
        <v>166</v>
      </c>
      <c r="AW263" s="15" t="s">
        <v>32</v>
      </c>
      <c r="AX263" s="15" t="s">
        <v>82</v>
      </c>
      <c r="AY263" s="181" t="s">
        <v>160</v>
      </c>
    </row>
    <row r="264" spans="1:65" s="12" customFormat="1" ht="22.95" customHeight="1">
      <c r="B264" s="136"/>
      <c r="D264" s="137" t="s">
        <v>76</v>
      </c>
      <c r="E264" s="147" t="s">
        <v>189</v>
      </c>
      <c r="F264" s="147" t="s">
        <v>363</v>
      </c>
      <c r="I264" s="139"/>
      <c r="J264" s="148">
        <f>BK264</f>
        <v>0</v>
      </c>
      <c r="L264" s="136"/>
      <c r="M264" s="141"/>
      <c r="N264" s="142"/>
      <c r="O264" s="142"/>
      <c r="P264" s="143">
        <f>SUM(P265:P268)</f>
        <v>0</v>
      </c>
      <c r="Q264" s="142"/>
      <c r="R264" s="143">
        <f>SUM(R265:R268)</f>
        <v>18.71191</v>
      </c>
      <c r="S264" s="142"/>
      <c r="T264" s="144">
        <f>SUM(T265:T268)</f>
        <v>0</v>
      </c>
      <c r="AR264" s="137" t="s">
        <v>82</v>
      </c>
      <c r="AT264" s="145" t="s">
        <v>76</v>
      </c>
      <c r="AU264" s="145" t="s">
        <v>82</v>
      </c>
      <c r="AY264" s="137" t="s">
        <v>160</v>
      </c>
      <c r="BK264" s="146">
        <f>SUM(BK265:BK268)</f>
        <v>0</v>
      </c>
    </row>
    <row r="265" spans="1:65" s="2" customFormat="1" ht="16.5" customHeight="1">
      <c r="A265" s="33"/>
      <c r="B265" s="149"/>
      <c r="C265" s="150" t="s">
        <v>364</v>
      </c>
      <c r="D265" s="150" t="s">
        <v>162</v>
      </c>
      <c r="E265" s="151" t="s">
        <v>365</v>
      </c>
      <c r="F265" s="152" t="s">
        <v>366</v>
      </c>
      <c r="G265" s="153" t="s">
        <v>165</v>
      </c>
      <c r="H265" s="154">
        <v>31</v>
      </c>
      <c r="I265" s="155"/>
      <c r="J265" s="156">
        <f>ROUND(I265*H265,2)</f>
        <v>0</v>
      </c>
      <c r="K265" s="157"/>
      <c r="L265" s="34"/>
      <c r="M265" s="158" t="s">
        <v>1</v>
      </c>
      <c r="N265" s="159" t="s">
        <v>43</v>
      </c>
      <c r="O265" s="59"/>
      <c r="P265" s="160">
        <f>O265*H265</f>
        <v>0</v>
      </c>
      <c r="Q265" s="160">
        <v>0.39800000000000002</v>
      </c>
      <c r="R265" s="160">
        <f>Q265*H265</f>
        <v>12.338000000000001</v>
      </c>
      <c r="S265" s="160">
        <v>0</v>
      </c>
      <c r="T265" s="161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2" t="s">
        <v>166</v>
      </c>
      <c r="AT265" s="162" t="s">
        <v>162</v>
      </c>
      <c r="AU265" s="162" t="s">
        <v>97</v>
      </c>
      <c r="AY265" s="18" t="s">
        <v>160</v>
      </c>
      <c r="BE265" s="163">
        <f>IF(N265="základní",J265,0)</f>
        <v>0</v>
      </c>
      <c r="BF265" s="163">
        <f>IF(N265="snížená",J265,0)</f>
        <v>0</v>
      </c>
      <c r="BG265" s="163">
        <f>IF(N265="zákl. přenesená",J265,0)</f>
        <v>0</v>
      </c>
      <c r="BH265" s="163">
        <f>IF(N265="sníž. přenesená",J265,0)</f>
        <v>0</v>
      </c>
      <c r="BI265" s="163">
        <f>IF(N265="nulová",J265,0)</f>
        <v>0</v>
      </c>
      <c r="BJ265" s="18" t="s">
        <v>97</v>
      </c>
      <c r="BK265" s="163">
        <f>ROUND(I265*H265,2)</f>
        <v>0</v>
      </c>
      <c r="BL265" s="18" t="s">
        <v>166</v>
      </c>
      <c r="BM265" s="162" t="s">
        <v>367</v>
      </c>
    </row>
    <row r="266" spans="1:65" s="2" customFormat="1" ht="16.5" customHeight="1">
      <c r="A266" s="33"/>
      <c r="B266" s="149"/>
      <c r="C266" s="150" t="s">
        <v>368</v>
      </c>
      <c r="D266" s="150" t="s">
        <v>162</v>
      </c>
      <c r="E266" s="151" t="s">
        <v>369</v>
      </c>
      <c r="F266" s="152" t="s">
        <v>370</v>
      </c>
      <c r="G266" s="153" t="s">
        <v>165</v>
      </c>
      <c r="H266" s="154">
        <v>31</v>
      </c>
      <c r="I266" s="155"/>
      <c r="J266" s="156">
        <f>ROUND(I266*H266,2)</f>
        <v>0</v>
      </c>
      <c r="K266" s="157"/>
      <c r="L266" s="34"/>
      <c r="M266" s="158" t="s">
        <v>1</v>
      </c>
      <c r="N266" s="159" t="s">
        <v>43</v>
      </c>
      <c r="O266" s="59"/>
      <c r="P266" s="160">
        <f>O266*H266</f>
        <v>0</v>
      </c>
      <c r="Q266" s="160">
        <v>8.9219999999999994E-2</v>
      </c>
      <c r="R266" s="160">
        <f>Q266*H266</f>
        <v>2.7658199999999997</v>
      </c>
      <c r="S266" s="160">
        <v>0</v>
      </c>
      <c r="T266" s="161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2" t="s">
        <v>166</v>
      </c>
      <c r="AT266" s="162" t="s">
        <v>162</v>
      </c>
      <c r="AU266" s="162" t="s">
        <v>97</v>
      </c>
      <c r="AY266" s="18" t="s">
        <v>160</v>
      </c>
      <c r="BE266" s="163">
        <f>IF(N266="základní",J266,0)</f>
        <v>0</v>
      </c>
      <c r="BF266" s="163">
        <f>IF(N266="snížená",J266,0)</f>
        <v>0</v>
      </c>
      <c r="BG266" s="163">
        <f>IF(N266="zákl. přenesená",J266,0)</f>
        <v>0</v>
      </c>
      <c r="BH266" s="163">
        <f>IF(N266="sníž. přenesená",J266,0)</f>
        <v>0</v>
      </c>
      <c r="BI266" s="163">
        <f>IF(N266="nulová",J266,0)</f>
        <v>0</v>
      </c>
      <c r="BJ266" s="18" t="s">
        <v>97</v>
      </c>
      <c r="BK266" s="163">
        <f>ROUND(I266*H266,2)</f>
        <v>0</v>
      </c>
      <c r="BL266" s="18" t="s">
        <v>166</v>
      </c>
      <c r="BM266" s="162" t="s">
        <v>371</v>
      </c>
    </row>
    <row r="267" spans="1:65" s="2" customFormat="1" ht="16.5" customHeight="1">
      <c r="A267" s="33"/>
      <c r="B267" s="149"/>
      <c r="C267" s="188" t="s">
        <v>372</v>
      </c>
      <c r="D267" s="188" t="s">
        <v>249</v>
      </c>
      <c r="E267" s="189" t="s">
        <v>373</v>
      </c>
      <c r="F267" s="190" t="s">
        <v>374</v>
      </c>
      <c r="G267" s="191" t="s">
        <v>165</v>
      </c>
      <c r="H267" s="192">
        <v>31.93</v>
      </c>
      <c r="I267" s="193"/>
      <c r="J267" s="194">
        <f>ROUND(I267*H267,2)</f>
        <v>0</v>
      </c>
      <c r="K267" s="195"/>
      <c r="L267" s="196"/>
      <c r="M267" s="197" t="s">
        <v>1</v>
      </c>
      <c r="N267" s="198" t="s">
        <v>43</v>
      </c>
      <c r="O267" s="59"/>
      <c r="P267" s="160">
        <f>O267*H267</f>
        <v>0</v>
      </c>
      <c r="Q267" s="160">
        <v>0.113</v>
      </c>
      <c r="R267" s="160">
        <f>Q267*H267</f>
        <v>3.6080900000000002</v>
      </c>
      <c r="S267" s="160">
        <v>0</v>
      </c>
      <c r="T267" s="161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2" t="s">
        <v>204</v>
      </c>
      <c r="AT267" s="162" t="s">
        <v>249</v>
      </c>
      <c r="AU267" s="162" t="s">
        <v>97</v>
      </c>
      <c r="AY267" s="18" t="s">
        <v>160</v>
      </c>
      <c r="BE267" s="163">
        <f>IF(N267="základní",J267,0)</f>
        <v>0</v>
      </c>
      <c r="BF267" s="163">
        <f>IF(N267="snížená",J267,0)</f>
        <v>0</v>
      </c>
      <c r="BG267" s="163">
        <f>IF(N267="zákl. přenesená",J267,0)</f>
        <v>0</v>
      </c>
      <c r="BH267" s="163">
        <f>IF(N267="sníž. přenesená",J267,0)</f>
        <v>0</v>
      </c>
      <c r="BI267" s="163">
        <f>IF(N267="nulová",J267,0)</f>
        <v>0</v>
      </c>
      <c r="BJ267" s="18" t="s">
        <v>97</v>
      </c>
      <c r="BK267" s="163">
        <f>ROUND(I267*H267,2)</f>
        <v>0</v>
      </c>
      <c r="BL267" s="18" t="s">
        <v>166</v>
      </c>
      <c r="BM267" s="162" t="s">
        <v>375</v>
      </c>
    </row>
    <row r="268" spans="1:65" s="14" customFormat="1">
      <c r="B268" s="172"/>
      <c r="D268" s="165" t="s">
        <v>168</v>
      </c>
      <c r="F268" s="174" t="s">
        <v>376</v>
      </c>
      <c r="H268" s="175">
        <v>31.93</v>
      </c>
      <c r="I268" s="176"/>
      <c r="L268" s="172"/>
      <c r="M268" s="177"/>
      <c r="N268" s="178"/>
      <c r="O268" s="178"/>
      <c r="P268" s="178"/>
      <c r="Q268" s="178"/>
      <c r="R268" s="178"/>
      <c r="S268" s="178"/>
      <c r="T268" s="179"/>
      <c r="AT268" s="173" t="s">
        <v>168</v>
      </c>
      <c r="AU268" s="173" t="s">
        <v>97</v>
      </c>
      <c r="AV268" s="14" t="s">
        <v>97</v>
      </c>
      <c r="AW268" s="14" t="s">
        <v>3</v>
      </c>
      <c r="AX268" s="14" t="s">
        <v>82</v>
      </c>
      <c r="AY268" s="173" t="s">
        <v>160</v>
      </c>
    </row>
    <row r="269" spans="1:65" s="12" customFormat="1" ht="22.95" customHeight="1">
      <c r="B269" s="136"/>
      <c r="D269" s="137" t="s">
        <v>76</v>
      </c>
      <c r="E269" s="147" t="s">
        <v>194</v>
      </c>
      <c r="F269" s="147" t="s">
        <v>377</v>
      </c>
      <c r="I269" s="139"/>
      <c r="J269" s="148">
        <f>BK269</f>
        <v>0</v>
      </c>
      <c r="L269" s="136"/>
      <c r="M269" s="141"/>
      <c r="N269" s="142"/>
      <c r="O269" s="142"/>
      <c r="P269" s="143">
        <f>SUM(P270:P376)</f>
        <v>0</v>
      </c>
      <c r="Q269" s="142"/>
      <c r="R269" s="143">
        <f>SUM(R270:R376)</f>
        <v>134.46072553000002</v>
      </c>
      <c r="S269" s="142"/>
      <c r="T269" s="144">
        <f>SUM(T270:T376)</f>
        <v>2.6227300000000002E-2</v>
      </c>
      <c r="AR269" s="137" t="s">
        <v>82</v>
      </c>
      <c r="AT269" s="145" t="s">
        <v>76</v>
      </c>
      <c r="AU269" s="145" t="s">
        <v>82</v>
      </c>
      <c r="AY269" s="137" t="s">
        <v>160</v>
      </c>
      <c r="BK269" s="146">
        <f>SUM(BK270:BK376)</f>
        <v>0</v>
      </c>
    </row>
    <row r="270" spans="1:65" s="2" customFormat="1" ht="16.5" customHeight="1">
      <c r="A270" s="33"/>
      <c r="B270" s="149"/>
      <c r="C270" s="150" t="s">
        <v>378</v>
      </c>
      <c r="D270" s="150" t="s">
        <v>162</v>
      </c>
      <c r="E270" s="151" t="s">
        <v>379</v>
      </c>
      <c r="F270" s="152" t="s">
        <v>380</v>
      </c>
      <c r="G270" s="153" t="s">
        <v>165</v>
      </c>
      <c r="H270" s="154">
        <v>463.892</v>
      </c>
      <c r="I270" s="155"/>
      <c r="J270" s="156">
        <f>ROUND(I270*H270,2)</f>
        <v>0</v>
      </c>
      <c r="K270" s="157"/>
      <c r="L270" s="34"/>
      <c r="M270" s="158" t="s">
        <v>1</v>
      </c>
      <c r="N270" s="159" t="s">
        <v>43</v>
      </c>
      <c r="O270" s="59"/>
      <c r="P270" s="160">
        <f>O270*H270</f>
        <v>0</v>
      </c>
      <c r="Q270" s="160">
        <v>8.0000000000000002E-3</v>
      </c>
      <c r="R270" s="160">
        <f>Q270*H270</f>
        <v>3.7111360000000002</v>
      </c>
      <c r="S270" s="160">
        <v>0</v>
      </c>
      <c r="T270" s="161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2" t="s">
        <v>166</v>
      </c>
      <c r="AT270" s="162" t="s">
        <v>162</v>
      </c>
      <c r="AU270" s="162" t="s">
        <v>97</v>
      </c>
      <c r="AY270" s="18" t="s">
        <v>160</v>
      </c>
      <c r="BE270" s="163">
        <f>IF(N270="základní",J270,0)</f>
        <v>0</v>
      </c>
      <c r="BF270" s="163">
        <f>IF(N270="snížená",J270,0)</f>
        <v>0</v>
      </c>
      <c r="BG270" s="163">
        <f>IF(N270="zákl. přenesená",J270,0)</f>
        <v>0</v>
      </c>
      <c r="BH270" s="163">
        <f>IF(N270="sníž. přenesená",J270,0)</f>
        <v>0</v>
      </c>
      <c r="BI270" s="163">
        <f>IF(N270="nulová",J270,0)</f>
        <v>0</v>
      </c>
      <c r="BJ270" s="18" t="s">
        <v>97</v>
      </c>
      <c r="BK270" s="163">
        <f>ROUND(I270*H270,2)</f>
        <v>0</v>
      </c>
      <c r="BL270" s="18" t="s">
        <v>166</v>
      </c>
      <c r="BM270" s="162" t="s">
        <v>381</v>
      </c>
    </row>
    <row r="271" spans="1:65" s="14" customFormat="1">
      <c r="B271" s="172"/>
      <c r="D271" s="165" t="s">
        <v>168</v>
      </c>
      <c r="E271" s="173" t="s">
        <v>1</v>
      </c>
      <c r="F271" s="174" t="s">
        <v>382</v>
      </c>
      <c r="H271" s="175">
        <v>427.60599999999999</v>
      </c>
      <c r="I271" s="176"/>
      <c r="L271" s="172"/>
      <c r="M271" s="177"/>
      <c r="N271" s="178"/>
      <c r="O271" s="178"/>
      <c r="P271" s="178"/>
      <c r="Q271" s="178"/>
      <c r="R271" s="178"/>
      <c r="S271" s="178"/>
      <c r="T271" s="179"/>
      <c r="AT271" s="173" t="s">
        <v>168</v>
      </c>
      <c r="AU271" s="173" t="s">
        <v>97</v>
      </c>
      <c r="AV271" s="14" t="s">
        <v>97</v>
      </c>
      <c r="AW271" s="14" t="s">
        <v>32</v>
      </c>
      <c r="AX271" s="14" t="s">
        <v>77</v>
      </c>
      <c r="AY271" s="173" t="s">
        <v>160</v>
      </c>
    </row>
    <row r="272" spans="1:65" s="13" customFormat="1">
      <c r="B272" s="164"/>
      <c r="D272" s="165" t="s">
        <v>168</v>
      </c>
      <c r="E272" s="166" t="s">
        <v>1</v>
      </c>
      <c r="F272" s="167" t="s">
        <v>383</v>
      </c>
      <c r="H272" s="166" t="s">
        <v>1</v>
      </c>
      <c r="I272" s="168"/>
      <c r="L272" s="164"/>
      <c r="M272" s="169"/>
      <c r="N272" s="170"/>
      <c r="O272" s="170"/>
      <c r="P272" s="170"/>
      <c r="Q272" s="170"/>
      <c r="R272" s="170"/>
      <c r="S272" s="170"/>
      <c r="T272" s="171"/>
      <c r="AT272" s="166" t="s">
        <v>168</v>
      </c>
      <c r="AU272" s="166" t="s">
        <v>97</v>
      </c>
      <c r="AV272" s="13" t="s">
        <v>82</v>
      </c>
      <c r="AW272" s="13" t="s">
        <v>32</v>
      </c>
      <c r="AX272" s="13" t="s">
        <v>77</v>
      </c>
      <c r="AY272" s="166" t="s">
        <v>160</v>
      </c>
    </row>
    <row r="273" spans="1:65" s="14" customFormat="1">
      <c r="B273" s="172"/>
      <c r="D273" s="165" t="s">
        <v>168</v>
      </c>
      <c r="E273" s="173" t="s">
        <v>1</v>
      </c>
      <c r="F273" s="174" t="s">
        <v>384</v>
      </c>
      <c r="H273" s="175">
        <v>9.9550000000000001</v>
      </c>
      <c r="I273" s="176"/>
      <c r="L273" s="172"/>
      <c r="M273" s="177"/>
      <c r="N273" s="178"/>
      <c r="O273" s="178"/>
      <c r="P273" s="178"/>
      <c r="Q273" s="178"/>
      <c r="R273" s="178"/>
      <c r="S273" s="178"/>
      <c r="T273" s="179"/>
      <c r="AT273" s="173" t="s">
        <v>168</v>
      </c>
      <c r="AU273" s="173" t="s">
        <v>97</v>
      </c>
      <c r="AV273" s="14" t="s">
        <v>97</v>
      </c>
      <c r="AW273" s="14" t="s">
        <v>32</v>
      </c>
      <c r="AX273" s="14" t="s">
        <v>77</v>
      </c>
      <c r="AY273" s="173" t="s">
        <v>160</v>
      </c>
    </row>
    <row r="274" spans="1:65" s="14" customFormat="1">
      <c r="B274" s="172"/>
      <c r="D274" s="165" t="s">
        <v>168</v>
      </c>
      <c r="E274" s="173" t="s">
        <v>1</v>
      </c>
      <c r="F274" s="174" t="s">
        <v>385</v>
      </c>
      <c r="H274" s="175">
        <v>12.507</v>
      </c>
      <c r="I274" s="176"/>
      <c r="L274" s="172"/>
      <c r="M274" s="177"/>
      <c r="N274" s="178"/>
      <c r="O274" s="178"/>
      <c r="P274" s="178"/>
      <c r="Q274" s="178"/>
      <c r="R274" s="178"/>
      <c r="S274" s="178"/>
      <c r="T274" s="179"/>
      <c r="AT274" s="173" t="s">
        <v>168</v>
      </c>
      <c r="AU274" s="173" t="s">
        <v>97</v>
      </c>
      <c r="AV274" s="14" t="s">
        <v>97</v>
      </c>
      <c r="AW274" s="14" t="s">
        <v>32</v>
      </c>
      <c r="AX274" s="14" t="s">
        <v>77</v>
      </c>
      <c r="AY274" s="173" t="s">
        <v>160</v>
      </c>
    </row>
    <row r="275" spans="1:65" s="14" customFormat="1">
      <c r="B275" s="172"/>
      <c r="D275" s="165" t="s">
        <v>168</v>
      </c>
      <c r="E275" s="173" t="s">
        <v>1</v>
      </c>
      <c r="F275" s="174" t="s">
        <v>386</v>
      </c>
      <c r="H275" s="175">
        <v>13.824</v>
      </c>
      <c r="I275" s="176"/>
      <c r="L275" s="172"/>
      <c r="M275" s="177"/>
      <c r="N275" s="178"/>
      <c r="O275" s="178"/>
      <c r="P275" s="178"/>
      <c r="Q275" s="178"/>
      <c r="R275" s="178"/>
      <c r="S275" s="178"/>
      <c r="T275" s="179"/>
      <c r="AT275" s="173" t="s">
        <v>168</v>
      </c>
      <c r="AU275" s="173" t="s">
        <v>97</v>
      </c>
      <c r="AV275" s="14" t="s">
        <v>97</v>
      </c>
      <c r="AW275" s="14" t="s">
        <v>32</v>
      </c>
      <c r="AX275" s="14" t="s">
        <v>77</v>
      </c>
      <c r="AY275" s="173" t="s">
        <v>160</v>
      </c>
    </row>
    <row r="276" spans="1:65" s="15" customFormat="1">
      <c r="B276" s="180"/>
      <c r="D276" s="165" t="s">
        <v>168</v>
      </c>
      <c r="E276" s="181" t="s">
        <v>1</v>
      </c>
      <c r="F276" s="182" t="s">
        <v>173</v>
      </c>
      <c r="H276" s="183">
        <v>463.892</v>
      </c>
      <c r="I276" s="184"/>
      <c r="L276" s="180"/>
      <c r="M276" s="185"/>
      <c r="N276" s="186"/>
      <c r="O276" s="186"/>
      <c r="P276" s="186"/>
      <c r="Q276" s="186"/>
      <c r="R276" s="186"/>
      <c r="S276" s="186"/>
      <c r="T276" s="187"/>
      <c r="AT276" s="181" t="s">
        <v>168</v>
      </c>
      <c r="AU276" s="181" t="s">
        <v>97</v>
      </c>
      <c r="AV276" s="15" t="s">
        <v>166</v>
      </c>
      <c r="AW276" s="15" t="s">
        <v>32</v>
      </c>
      <c r="AX276" s="15" t="s">
        <v>82</v>
      </c>
      <c r="AY276" s="181" t="s">
        <v>160</v>
      </c>
    </row>
    <row r="277" spans="1:65" s="2" customFormat="1" ht="16.5" customHeight="1">
      <c r="A277" s="33"/>
      <c r="B277" s="149"/>
      <c r="C277" s="150" t="s">
        <v>387</v>
      </c>
      <c r="D277" s="150" t="s">
        <v>162</v>
      </c>
      <c r="E277" s="151" t="s">
        <v>388</v>
      </c>
      <c r="F277" s="152" t="s">
        <v>389</v>
      </c>
      <c r="G277" s="153" t="s">
        <v>165</v>
      </c>
      <c r="H277" s="154">
        <v>38.295999999999999</v>
      </c>
      <c r="I277" s="155"/>
      <c r="J277" s="156">
        <f>ROUND(I277*H277,2)</f>
        <v>0</v>
      </c>
      <c r="K277" s="157"/>
      <c r="L277" s="34"/>
      <c r="M277" s="158" t="s">
        <v>1</v>
      </c>
      <c r="N277" s="159" t="s">
        <v>43</v>
      </c>
      <c r="O277" s="59"/>
      <c r="P277" s="160">
        <f>O277*H277</f>
        <v>0</v>
      </c>
      <c r="Q277" s="160">
        <v>2.0480000000000002E-2</v>
      </c>
      <c r="R277" s="160">
        <f>Q277*H277</f>
        <v>0.78430208000000001</v>
      </c>
      <c r="S277" s="160">
        <v>0</v>
      </c>
      <c r="T277" s="161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2" t="s">
        <v>166</v>
      </c>
      <c r="AT277" s="162" t="s">
        <v>162</v>
      </c>
      <c r="AU277" s="162" t="s">
        <v>97</v>
      </c>
      <c r="AY277" s="18" t="s">
        <v>160</v>
      </c>
      <c r="BE277" s="163">
        <f>IF(N277="základní",J277,0)</f>
        <v>0</v>
      </c>
      <c r="BF277" s="163">
        <f>IF(N277="snížená",J277,0)</f>
        <v>0</v>
      </c>
      <c r="BG277" s="163">
        <f>IF(N277="zákl. přenesená",J277,0)</f>
        <v>0</v>
      </c>
      <c r="BH277" s="163">
        <f>IF(N277="sníž. přenesená",J277,0)</f>
        <v>0</v>
      </c>
      <c r="BI277" s="163">
        <f>IF(N277="nulová",J277,0)</f>
        <v>0</v>
      </c>
      <c r="BJ277" s="18" t="s">
        <v>97</v>
      </c>
      <c r="BK277" s="163">
        <f>ROUND(I277*H277,2)</f>
        <v>0</v>
      </c>
      <c r="BL277" s="18" t="s">
        <v>166</v>
      </c>
      <c r="BM277" s="162" t="s">
        <v>390</v>
      </c>
    </row>
    <row r="278" spans="1:65" s="14" customFormat="1">
      <c r="B278" s="172"/>
      <c r="D278" s="165" t="s">
        <v>168</v>
      </c>
      <c r="E278" s="173" t="s">
        <v>1</v>
      </c>
      <c r="F278" s="174" t="s">
        <v>391</v>
      </c>
      <c r="H278" s="175">
        <v>38.295999999999999</v>
      </c>
      <c r="I278" s="176"/>
      <c r="L278" s="172"/>
      <c r="M278" s="177"/>
      <c r="N278" s="178"/>
      <c r="O278" s="178"/>
      <c r="P278" s="178"/>
      <c r="Q278" s="178"/>
      <c r="R278" s="178"/>
      <c r="S278" s="178"/>
      <c r="T278" s="179"/>
      <c r="AT278" s="173" t="s">
        <v>168</v>
      </c>
      <c r="AU278" s="173" t="s">
        <v>97</v>
      </c>
      <c r="AV278" s="14" t="s">
        <v>97</v>
      </c>
      <c r="AW278" s="14" t="s">
        <v>32</v>
      </c>
      <c r="AX278" s="14" t="s">
        <v>82</v>
      </c>
      <c r="AY278" s="173" t="s">
        <v>160</v>
      </c>
    </row>
    <row r="279" spans="1:65" s="2" customFormat="1" ht="16.5" customHeight="1">
      <c r="A279" s="33"/>
      <c r="B279" s="149"/>
      <c r="C279" s="150" t="s">
        <v>392</v>
      </c>
      <c r="D279" s="150" t="s">
        <v>162</v>
      </c>
      <c r="E279" s="151" t="s">
        <v>393</v>
      </c>
      <c r="F279" s="152" t="s">
        <v>394</v>
      </c>
      <c r="G279" s="153" t="s">
        <v>165</v>
      </c>
      <c r="H279" s="154">
        <v>625.92499999999995</v>
      </c>
      <c r="I279" s="155"/>
      <c r="J279" s="156">
        <f>ROUND(I279*H279,2)</f>
        <v>0</v>
      </c>
      <c r="K279" s="157"/>
      <c r="L279" s="34"/>
      <c r="M279" s="158" t="s">
        <v>1</v>
      </c>
      <c r="N279" s="159" t="s">
        <v>43</v>
      </c>
      <c r="O279" s="59"/>
      <c r="P279" s="160">
        <f>O279*H279</f>
        <v>0</v>
      </c>
      <c r="Q279" s="160">
        <v>1.6279999999999999E-2</v>
      </c>
      <c r="R279" s="160">
        <f>Q279*H279</f>
        <v>10.190058999999998</v>
      </c>
      <c r="S279" s="160">
        <v>0</v>
      </c>
      <c r="T279" s="161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2" t="s">
        <v>166</v>
      </c>
      <c r="AT279" s="162" t="s">
        <v>162</v>
      </c>
      <c r="AU279" s="162" t="s">
        <v>97</v>
      </c>
      <c r="AY279" s="18" t="s">
        <v>160</v>
      </c>
      <c r="BE279" s="163">
        <f>IF(N279="základní",J279,0)</f>
        <v>0</v>
      </c>
      <c r="BF279" s="163">
        <f>IF(N279="snížená",J279,0)</f>
        <v>0</v>
      </c>
      <c r="BG279" s="163">
        <f>IF(N279="zákl. přenesená",J279,0)</f>
        <v>0</v>
      </c>
      <c r="BH279" s="163">
        <f>IF(N279="sníž. přenesená",J279,0)</f>
        <v>0</v>
      </c>
      <c r="BI279" s="163">
        <f>IF(N279="nulová",J279,0)</f>
        <v>0</v>
      </c>
      <c r="BJ279" s="18" t="s">
        <v>97</v>
      </c>
      <c r="BK279" s="163">
        <f>ROUND(I279*H279,2)</f>
        <v>0</v>
      </c>
      <c r="BL279" s="18" t="s">
        <v>166</v>
      </c>
      <c r="BM279" s="162" t="s">
        <v>395</v>
      </c>
    </row>
    <row r="280" spans="1:65" s="14" customFormat="1">
      <c r="B280" s="172"/>
      <c r="D280" s="165" t="s">
        <v>168</v>
      </c>
      <c r="E280" s="173" t="s">
        <v>1</v>
      </c>
      <c r="F280" s="174" t="s">
        <v>396</v>
      </c>
      <c r="H280" s="175">
        <v>625.92499999999995</v>
      </c>
      <c r="I280" s="176"/>
      <c r="L280" s="172"/>
      <c r="M280" s="177"/>
      <c r="N280" s="178"/>
      <c r="O280" s="178"/>
      <c r="P280" s="178"/>
      <c r="Q280" s="178"/>
      <c r="R280" s="178"/>
      <c r="S280" s="178"/>
      <c r="T280" s="179"/>
      <c r="AT280" s="173" t="s">
        <v>168</v>
      </c>
      <c r="AU280" s="173" t="s">
        <v>97</v>
      </c>
      <c r="AV280" s="14" t="s">
        <v>97</v>
      </c>
      <c r="AW280" s="14" t="s">
        <v>32</v>
      </c>
      <c r="AX280" s="14" t="s">
        <v>77</v>
      </c>
      <c r="AY280" s="173" t="s">
        <v>160</v>
      </c>
    </row>
    <row r="281" spans="1:65" s="15" customFormat="1">
      <c r="B281" s="180"/>
      <c r="D281" s="165" t="s">
        <v>168</v>
      </c>
      <c r="E281" s="181" t="s">
        <v>1</v>
      </c>
      <c r="F281" s="182" t="s">
        <v>173</v>
      </c>
      <c r="H281" s="183">
        <v>625.92499999999995</v>
      </c>
      <c r="I281" s="184"/>
      <c r="L281" s="180"/>
      <c r="M281" s="185"/>
      <c r="N281" s="186"/>
      <c r="O281" s="186"/>
      <c r="P281" s="186"/>
      <c r="Q281" s="186"/>
      <c r="R281" s="186"/>
      <c r="S281" s="186"/>
      <c r="T281" s="187"/>
      <c r="AT281" s="181" t="s">
        <v>168</v>
      </c>
      <c r="AU281" s="181" t="s">
        <v>97</v>
      </c>
      <c r="AV281" s="15" t="s">
        <v>166</v>
      </c>
      <c r="AW281" s="15" t="s">
        <v>32</v>
      </c>
      <c r="AX281" s="15" t="s">
        <v>82</v>
      </c>
      <c r="AY281" s="181" t="s">
        <v>160</v>
      </c>
    </row>
    <row r="282" spans="1:65" s="2" customFormat="1" ht="16.5" customHeight="1">
      <c r="A282" s="33"/>
      <c r="B282" s="149"/>
      <c r="C282" s="150" t="s">
        <v>397</v>
      </c>
      <c r="D282" s="150" t="s">
        <v>162</v>
      </c>
      <c r="E282" s="151" t="s">
        <v>398</v>
      </c>
      <c r="F282" s="152" t="s">
        <v>399</v>
      </c>
      <c r="G282" s="153" t="s">
        <v>165</v>
      </c>
      <c r="H282" s="154">
        <v>227.768</v>
      </c>
      <c r="I282" s="155"/>
      <c r="J282" s="156">
        <f>ROUND(I282*H282,2)</f>
        <v>0</v>
      </c>
      <c r="K282" s="157"/>
      <c r="L282" s="34"/>
      <c r="M282" s="158" t="s">
        <v>1</v>
      </c>
      <c r="N282" s="159" t="s">
        <v>43</v>
      </c>
      <c r="O282" s="59"/>
      <c r="P282" s="160">
        <f>O282*H282</f>
        <v>0</v>
      </c>
      <c r="Q282" s="160">
        <v>1.2E-2</v>
      </c>
      <c r="R282" s="160">
        <f>Q282*H282</f>
        <v>2.7332160000000001</v>
      </c>
      <c r="S282" s="160">
        <v>0</v>
      </c>
      <c r="T282" s="161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2" t="s">
        <v>166</v>
      </c>
      <c r="AT282" s="162" t="s">
        <v>162</v>
      </c>
      <c r="AU282" s="162" t="s">
        <v>97</v>
      </c>
      <c r="AY282" s="18" t="s">
        <v>160</v>
      </c>
      <c r="BE282" s="163">
        <f>IF(N282="základní",J282,0)</f>
        <v>0</v>
      </c>
      <c r="BF282" s="163">
        <f>IF(N282="snížená",J282,0)</f>
        <v>0</v>
      </c>
      <c r="BG282" s="163">
        <f>IF(N282="zákl. přenesená",J282,0)</f>
        <v>0</v>
      </c>
      <c r="BH282" s="163">
        <f>IF(N282="sníž. přenesená",J282,0)</f>
        <v>0</v>
      </c>
      <c r="BI282" s="163">
        <f>IF(N282="nulová",J282,0)</f>
        <v>0</v>
      </c>
      <c r="BJ282" s="18" t="s">
        <v>97</v>
      </c>
      <c r="BK282" s="163">
        <f>ROUND(I282*H282,2)</f>
        <v>0</v>
      </c>
      <c r="BL282" s="18" t="s">
        <v>166</v>
      </c>
      <c r="BM282" s="162" t="s">
        <v>400</v>
      </c>
    </row>
    <row r="283" spans="1:65" s="14" customFormat="1">
      <c r="B283" s="172"/>
      <c r="D283" s="165" t="s">
        <v>168</v>
      </c>
      <c r="E283" s="173" t="s">
        <v>1</v>
      </c>
      <c r="F283" s="174" t="s">
        <v>401</v>
      </c>
      <c r="H283" s="175">
        <v>191.482</v>
      </c>
      <c r="I283" s="176"/>
      <c r="L283" s="172"/>
      <c r="M283" s="177"/>
      <c r="N283" s="178"/>
      <c r="O283" s="178"/>
      <c r="P283" s="178"/>
      <c r="Q283" s="178"/>
      <c r="R283" s="178"/>
      <c r="S283" s="178"/>
      <c r="T283" s="179"/>
      <c r="AT283" s="173" t="s">
        <v>168</v>
      </c>
      <c r="AU283" s="173" t="s">
        <v>97</v>
      </c>
      <c r="AV283" s="14" t="s">
        <v>97</v>
      </c>
      <c r="AW283" s="14" t="s">
        <v>32</v>
      </c>
      <c r="AX283" s="14" t="s">
        <v>77</v>
      </c>
      <c r="AY283" s="173" t="s">
        <v>160</v>
      </c>
    </row>
    <row r="284" spans="1:65" s="13" customFormat="1">
      <c r="B284" s="164"/>
      <c r="D284" s="165" t="s">
        <v>168</v>
      </c>
      <c r="E284" s="166" t="s">
        <v>1</v>
      </c>
      <c r="F284" s="167" t="s">
        <v>383</v>
      </c>
      <c r="H284" s="166" t="s">
        <v>1</v>
      </c>
      <c r="I284" s="168"/>
      <c r="L284" s="164"/>
      <c r="M284" s="169"/>
      <c r="N284" s="170"/>
      <c r="O284" s="170"/>
      <c r="P284" s="170"/>
      <c r="Q284" s="170"/>
      <c r="R284" s="170"/>
      <c r="S284" s="170"/>
      <c r="T284" s="171"/>
      <c r="AT284" s="166" t="s">
        <v>168</v>
      </c>
      <c r="AU284" s="166" t="s">
        <v>97</v>
      </c>
      <c r="AV284" s="13" t="s">
        <v>82</v>
      </c>
      <c r="AW284" s="13" t="s">
        <v>32</v>
      </c>
      <c r="AX284" s="13" t="s">
        <v>77</v>
      </c>
      <c r="AY284" s="166" t="s">
        <v>160</v>
      </c>
    </row>
    <row r="285" spans="1:65" s="14" customFormat="1">
      <c r="B285" s="172"/>
      <c r="D285" s="165" t="s">
        <v>168</v>
      </c>
      <c r="E285" s="173" t="s">
        <v>1</v>
      </c>
      <c r="F285" s="174" t="s">
        <v>384</v>
      </c>
      <c r="H285" s="175">
        <v>9.9550000000000001</v>
      </c>
      <c r="I285" s="176"/>
      <c r="L285" s="172"/>
      <c r="M285" s="177"/>
      <c r="N285" s="178"/>
      <c r="O285" s="178"/>
      <c r="P285" s="178"/>
      <c r="Q285" s="178"/>
      <c r="R285" s="178"/>
      <c r="S285" s="178"/>
      <c r="T285" s="179"/>
      <c r="AT285" s="173" t="s">
        <v>168</v>
      </c>
      <c r="AU285" s="173" t="s">
        <v>97</v>
      </c>
      <c r="AV285" s="14" t="s">
        <v>97</v>
      </c>
      <c r="AW285" s="14" t="s">
        <v>32</v>
      </c>
      <c r="AX285" s="14" t="s">
        <v>77</v>
      </c>
      <c r="AY285" s="173" t="s">
        <v>160</v>
      </c>
    </row>
    <row r="286" spans="1:65" s="14" customFormat="1">
      <c r="B286" s="172"/>
      <c r="D286" s="165" t="s">
        <v>168</v>
      </c>
      <c r="E286" s="173" t="s">
        <v>1</v>
      </c>
      <c r="F286" s="174" t="s">
        <v>385</v>
      </c>
      <c r="H286" s="175">
        <v>12.507</v>
      </c>
      <c r="I286" s="176"/>
      <c r="L286" s="172"/>
      <c r="M286" s="177"/>
      <c r="N286" s="178"/>
      <c r="O286" s="178"/>
      <c r="P286" s="178"/>
      <c r="Q286" s="178"/>
      <c r="R286" s="178"/>
      <c r="S286" s="178"/>
      <c r="T286" s="179"/>
      <c r="AT286" s="173" t="s">
        <v>168</v>
      </c>
      <c r="AU286" s="173" t="s">
        <v>97</v>
      </c>
      <c r="AV286" s="14" t="s">
        <v>97</v>
      </c>
      <c r="AW286" s="14" t="s">
        <v>32</v>
      </c>
      <c r="AX286" s="14" t="s">
        <v>77</v>
      </c>
      <c r="AY286" s="173" t="s">
        <v>160</v>
      </c>
    </row>
    <row r="287" spans="1:65" s="14" customFormat="1">
      <c r="B287" s="172"/>
      <c r="D287" s="165" t="s">
        <v>168</v>
      </c>
      <c r="E287" s="173" t="s">
        <v>1</v>
      </c>
      <c r="F287" s="174" t="s">
        <v>386</v>
      </c>
      <c r="H287" s="175">
        <v>13.824</v>
      </c>
      <c r="I287" s="176"/>
      <c r="L287" s="172"/>
      <c r="M287" s="177"/>
      <c r="N287" s="178"/>
      <c r="O287" s="178"/>
      <c r="P287" s="178"/>
      <c r="Q287" s="178"/>
      <c r="R287" s="178"/>
      <c r="S287" s="178"/>
      <c r="T287" s="179"/>
      <c r="AT287" s="173" t="s">
        <v>168</v>
      </c>
      <c r="AU287" s="173" t="s">
        <v>97</v>
      </c>
      <c r="AV287" s="14" t="s">
        <v>97</v>
      </c>
      <c r="AW287" s="14" t="s">
        <v>32</v>
      </c>
      <c r="AX287" s="14" t="s">
        <v>77</v>
      </c>
      <c r="AY287" s="173" t="s">
        <v>160</v>
      </c>
    </row>
    <row r="288" spans="1:65" s="15" customFormat="1">
      <c r="B288" s="180"/>
      <c r="D288" s="165" t="s">
        <v>168</v>
      </c>
      <c r="E288" s="181" t="s">
        <v>1</v>
      </c>
      <c r="F288" s="182" t="s">
        <v>173</v>
      </c>
      <c r="H288" s="183">
        <v>227.768</v>
      </c>
      <c r="I288" s="184"/>
      <c r="L288" s="180"/>
      <c r="M288" s="185"/>
      <c r="N288" s="186"/>
      <c r="O288" s="186"/>
      <c r="P288" s="186"/>
      <c r="Q288" s="186"/>
      <c r="R288" s="186"/>
      <c r="S288" s="186"/>
      <c r="T288" s="187"/>
      <c r="AT288" s="181" t="s">
        <v>168</v>
      </c>
      <c r="AU288" s="181" t="s">
        <v>97</v>
      </c>
      <c r="AV288" s="15" t="s">
        <v>166</v>
      </c>
      <c r="AW288" s="15" t="s">
        <v>32</v>
      </c>
      <c r="AX288" s="15" t="s">
        <v>82</v>
      </c>
      <c r="AY288" s="181" t="s">
        <v>160</v>
      </c>
    </row>
    <row r="289" spans="1:65" s="2" customFormat="1" ht="16.5" customHeight="1">
      <c r="A289" s="33"/>
      <c r="B289" s="149"/>
      <c r="C289" s="150" t="s">
        <v>402</v>
      </c>
      <c r="D289" s="150" t="s">
        <v>162</v>
      </c>
      <c r="E289" s="151" t="s">
        <v>403</v>
      </c>
      <c r="F289" s="152" t="s">
        <v>404</v>
      </c>
      <c r="G289" s="153" t="s">
        <v>165</v>
      </c>
      <c r="H289" s="154">
        <v>227.768</v>
      </c>
      <c r="I289" s="155"/>
      <c r="J289" s="156">
        <f>ROUND(I289*H289,2)</f>
        <v>0</v>
      </c>
      <c r="K289" s="157"/>
      <c r="L289" s="34"/>
      <c r="M289" s="158" t="s">
        <v>1</v>
      </c>
      <c r="N289" s="159" t="s">
        <v>43</v>
      </c>
      <c r="O289" s="59"/>
      <c r="P289" s="160">
        <f>O289*H289</f>
        <v>0</v>
      </c>
      <c r="Q289" s="160">
        <v>1.6199999999999999E-2</v>
      </c>
      <c r="R289" s="160">
        <f>Q289*H289</f>
        <v>3.6898415999999998</v>
      </c>
      <c r="S289" s="160">
        <v>0</v>
      </c>
      <c r="T289" s="161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2" t="s">
        <v>166</v>
      </c>
      <c r="AT289" s="162" t="s">
        <v>162</v>
      </c>
      <c r="AU289" s="162" t="s">
        <v>97</v>
      </c>
      <c r="AY289" s="18" t="s">
        <v>160</v>
      </c>
      <c r="BE289" s="163">
        <f>IF(N289="základní",J289,0)</f>
        <v>0</v>
      </c>
      <c r="BF289" s="163">
        <f>IF(N289="snížená",J289,0)</f>
        <v>0</v>
      </c>
      <c r="BG289" s="163">
        <f>IF(N289="zákl. přenesená",J289,0)</f>
        <v>0</v>
      </c>
      <c r="BH289" s="163">
        <f>IF(N289="sníž. přenesená",J289,0)</f>
        <v>0</v>
      </c>
      <c r="BI289" s="163">
        <f>IF(N289="nulová",J289,0)</f>
        <v>0</v>
      </c>
      <c r="BJ289" s="18" t="s">
        <v>97</v>
      </c>
      <c r="BK289" s="163">
        <f>ROUND(I289*H289,2)</f>
        <v>0</v>
      </c>
      <c r="BL289" s="18" t="s">
        <v>166</v>
      </c>
      <c r="BM289" s="162" t="s">
        <v>405</v>
      </c>
    </row>
    <row r="290" spans="1:65" s="2" customFormat="1" ht="16.5" customHeight="1">
      <c r="A290" s="33"/>
      <c r="B290" s="149"/>
      <c r="C290" s="150" t="s">
        <v>406</v>
      </c>
      <c r="D290" s="150" t="s">
        <v>162</v>
      </c>
      <c r="E290" s="151" t="s">
        <v>407</v>
      </c>
      <c r="F290" s="152" t="s">
        <v>408</v>
      </c>
      <c r="G290" s="153" t="s">
        <v>165</v>
      </c>
      <c r="H290" s="154">
        <v>542.6</v>
      </c>
      <c r="I290" s="155"/>
      <c r="J290" s="156">
        <f>ROUND(I290*H290,2)</f>
        <v>0</v>
      </c>
      <c r="K290" s="157"/>
      <c r="L290" s="34"/>
      <c r="M290" s="158" t="s">
        <v>1</v>
      </c>
      <c r="N290" s="159" t="s">
        <v>43</v>
      </c>
      <c r="O290" s="59"/>
      <c r="P290" s="160">
        <f>O290*H290</f>
        <v>0</v>
      </c>
      <c r="Q290" s="160">
        <v>4.0000000000000001E-3</v>
      </c>
      <c r="R290" s="160">
        <f>Q290*H290</f>
        <v>2.1704000000000003</v>
      </c>
      <c r="S290" s="160">
        <v>0</v>
      </c>
      <c r="T290" s="161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2" t="s">
        <v>166</v>
      </c>
      <c r="AT290" s="162" t="s">
        <v>162</v>
      </c>
      <c r="AU290" s="162" t="s">
        <v>97</v>
      </c>
      <c r="AY290" s="18" t="s">
        <v>160</v>
      </c>
      <c r="BE290" s="163">
        <f>IF(N290="základní",J290,0)</f>
        <v>0</v>
      </c>
      <c r="BF290" s="163">
        <f>IF(N290="snížená",J290,0)</f>
        <v>0</v>
      </c>
      <c r="BG290" s="163">
        <f>IF(N290="zákl. přenesená",J290,0)</f>
        <v>0</v>
      </c>
      <c r="BH290" s="163">
        <f>IF(N290="sníž. přenesená",J290,0)</f>
        <v>0</v>
      </c>
      <c r="BI290" s="163">
        <f>IF(N290="nulová",J290,0)</f>
        <v>0</v>
      </c>
      <c r="BJ290" s="18" t="s">
        <v>97</v>
      </c>
      <c r="BK290" s="163">
        <f>ROUND(I290*H290,2)</f>
        <v>0</v>
      </c>
      <c r="BL290" s="18" t="s">
        <v>166</v>
      </c>
      <c r="BM290" s="162" t="s">
        <v>409</v>
      </c>
    </row>
    <row r="291" spans="1:65" s="14" customFormat="1">
      <c r="B291" s="172"/>
      <c r="D291" s="165" t="s">
        <v>168</v>
      </c>
      <c r="E291" s="173" t="s">
        <v>1</v>
      </c>
      <c r="F291" s="174" t="s">
        <v>410</v>
      </c>
      <c r="H291" s="175">
        <v>542.6</v>
      </c>
      <c r="I291" s="176"/>
      <c r="L291" s="172"/>
      <c r="M291" s="177"/>
      <c r="N291" s="178"/>
      <c r="O291" s="178"/>
      <c r="P291" s="178"/>
      <c r="Q291" s="178"/>
      <c r="R291" s="178"/>
      <c r="S291" s="178"/>
      <c r="T291" s="179"/>
      <c r="AT291" s="173" t="s">
        <v>168</v>
      </c>
      <c r="AU291" s="173" t="s">
        <v>97</v>
      </c>
      <c r="AV291" s="14" t="s">
        <v>97</v>
      </c>
      <c r="AW291" s="14" t="s">
        <v>32</v>
      </c>
      <c r="AX291" s="14" t="s">
        <v>77</v>
      </c>
      <c r="AY291" s="173" t="s">
        <v>160</v>
      </c>
    </row>
    <row r="292" spans="1:65" s="15" customFormat="1">
      <c r="B292" s="180"/>
      <c r="D292" s="165" t="s">
        <v>168</v>
      </c>
      <c r="E292" s="181" t="s">
        <v>1</v>
      </c>
      <c r="F292" s="182" t="s">
        <v>173</v>
      </c>
      <c r="H292" s="183">
        <v>542.6</v>
      </c>
      <c r="I292" s="184"/>
      <c r="L292" s="180"/>
      <c r="M292" s="185"/>
      <c r="N292" s="186"/>
      <c r="O292" s="186"/>
      <c r="P292" s="186"/>
      <c r="Q292" s="186"/>
      <c r="R292" s="186"/>
      <c r="S292" s="186"/>
      <c r="T292" s="187"/>
      <c r="AT292" s="181" t="s">
        <v>168</v>
      </c>
      <c r="AU292" s="181" t="s">
        <v>97</v>
      </c>
      <c r="AV292" s="15" t="s">
        <v>166</v>
      </c>
      <c r="AW292" s="15" t="s">
        <v>32</v>
      </c>
      <c r="AX292" s="15" t="s">
        <v>82</v>
      </c>
      <c r="AY292" s="181" t="s">
        <v>160</v>
      </c>
    </row>
    <row r="293" spans="1:65" s="2" customFormat="1" ht="16.5" customHeight="1">
      <c r="A293" s="33"/>
      <c r="B293" s="149"/>
      <c r="C293" s="150" t="s">
        <v>411</v>
      </c>
      <c r="D293" s="150" t="s">
        <v>162</v>
      </c>
      <c r="E293" s="151" t="s">
        <v>412</v>
      </c>
      <c r="F293" s="152" t="s">
        <v>413</v>
      </c>
      <c r="G293" s="153" t="s">
        <v>165</v>
      </c>
      <c r="H293" s="154">
        <v>312.12</v>
      </c>
      <c r="I293" s="155"/>
      <c r="J293" s="156">
        <f>ROUND(I293*H293,2)</f>
        <v>0</v>
      </c>
      <c r="K293" s="157"/>
      <c r="L293" s="34"/>
      <c r="M293" s="158" t="s">
        <v>1</v>
      </c>
      <c r="N293" s="159" t="s">
        <v>43</v>
      </c>
      <c r="O293" s="59"/>
      <c r="P293" s="160">
        <f>O293*H293</f>
        <v>0</v>
      </c>
      <c r="Q293" s="160">
        <v>4.0000000000000003E-5</v>
      </c>
      <c r="R293" s="160">
        <f>Q293*H293</f>
        <v>1.2484800000000001E-2</v>
      </c>
      <c r="S293" s="160">
        <v>6.0000000000000002E-5</v>
      </c>
      <c r="T293" s="161">
        <f>S293*H293</f>
        <v>1.8727199999999999E-2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2" t="s">
        <v>166</v>
      </c>
      <c r="AT293" s="162" t="s">
        <v>162</v>
      </c>
      <c r="AU293" s="162" t="s">
        <v>97</v>
      </c>
      <c r="AY293" s="18" t="s">
        <v>160</v>
      </c>
      <c r="BE293" s="163">
        <f>IF(N293="základní",J293,0)</f>
        <v>0</v>
      </c>
      <c r="BF293" s="163">
        <f>IF(N293="snížená",J293,0)</f>
        <v>0</v>
      </c>
      <c r="BG293" s="163">
        <f>IF(N293="zákl. přenesená",J293,0)</f>
        <v>0</v>
      </c>
      <c r="BH293" s="163">
        <f>IF(N293="sníž. přenesená",J293,0)</f>
        <v>0</v>
      </c>
      <c r="BI293" s="163">
        <f>IF(N293="nulová",J293,0)</f>
        <v>0</v>
      </c>
      <c r="BJ293" s="18" t="s">
        <v>97</v>
      </c>
      <c r="BK293" s="163">
        <f>ROUND(I293*H293,2)</f>
        <v>0</v>
      </c>
      <c r="BL293" s="18" t="s">
        <v>166</v>
      </c>
      <c r="BM293" s="162" t="s">
        <v>414</v>
      </c>
    </row>
    <row r="294" spans="1:65" s="14" customFormat="1" ht="20.399999999999999">
      <c r="B294" s="172"/>
      <c r="D294" s="165" t="s">
        <v>168</v>
      </c>
      <c r="E294" s="173" t="s">
        <v>1</v>
      </c>
      <c r="F294" s="174" t="s">
        <v>217</v>
      </c>
      <c r="H294" s="175">
        <v>282.72000000000003</v>
      </c>
      <c r="I294" s="176"/>
      <c r="L294" s="172"/>
      <c r="M294" s="177"/>
      <c r="N294" s="178"/>
      <c r="O294" s="178"/>
      <c r="P294" s="178"/>
      <c r="Q294" s="178"/>
      <c r="R294" s="178"/>
      <c r="S294" s="178"/>
      <c r="T294" s="179"/>
      <c r="AT294" s="173" t="s">
        <v>168</v>
      </c>
      <c r="AU294" s="173" t="s">
        <v>97</v>
      </c>
      <c r="AV294" s="14" t="s">
        <v>97</v>
      </c>
      <c r="AW294" s="14" t="s">
        <v>32</v>
      </c>
      <c r="AX294" s="14" t="s">
        <v>77</v>
      </c>
      <c r="AY294" s="173" t="s">
        <v>160</v>
      </c>
    </row>
    <row r="295" spans="1:65" s="14" customFormat="1">
      <c r="B295" s="172"/>
      <c r="D295" s="165" t="s">
        <v>168</v>
      </c>
      <c r="E295" s="173" t="s">
        <v>1</v>
      </c>
      <c r="F295" s="174" t="s">
        <v>218</v>
      </c>
      <c r="H295" s="175">
        <v>29.4</v>
      </c>
      <c r="I295" s="176"/>
      <c r="L295" s="172"/>
      <c r="M295" s="177"/>
      <c r="N295" s="178"/>
      <c r="O295" s="178"/>
      <c r="P295" s="178"/>
      <c r="Q295" s="178"/>
      <c r="R295" s="178"/>
      <c r="S295" s="178"/>
      <c r="T295" s="179"/>
      <c r="AT295" s="173" t="s">
        <v>168</v>
      </c>
      <c r="AU295" s="173" t="s">
        <v>97</v>
      </c>
      <c r="AV295" s="14" t="s">
        <v>97</v>
      </c>
      <c r="AW295" s="14" t="s">
        <v>32</v>
      </c>
      <c r="AX295" s="14" t="s">
        <v>77</v>
      </c>
      <c r="AY295" s="173" t="s">
        <v>160</v>
      </c>
    </row>
    <row r="296" spans="1:65" s="15" customFormat="1">
      <c r="B296" s="180"/>
      <c r="D296" s="165" t="s">
        <v>168</v>
      </c>
      <c r="E296" s="181" t="s">
        <v>1</v>
      </c>
      <c r="F296" s="182" t="s">
        <v>173</v>
      </c>
      <c r="H296" s="183">
        <v>312.12</v>
      </c>
      <c r="I296" s="184"/>
      <c r="L296" s="180"/>
      <c r="M296" s="185"/>
      <c r="N296" s="186"/>
      <c r="O296" s="186"/>
      <c r="P296" s="186"/>
      <c r="Q296" s="186"/>
      <c r="R296" s="186"/>
      <c r="S296" s="186"/>
      <c r="T296" s="187"/>
      <c r="AT296" s="181" t="s">
        <v>168</v>
      </c>
      <c r="AU296" s="181" t="s">
        <v>97</v>
      </c>
      <c r="AV296" s="15" t="s">
        <v>166</v>
      </c>
      <c r="AW296" s="15" t="s">
        <v>32</v>
      </c>
      <c r="AX296" s="15" t="s">
        <v>82</v>
      </c>
      <c r="AY296" s="181" t="s">
        <v>160</v>
      </c>
    </row>
    <row r="297" spans="1:65" s="2" customFormat="1" ht="16.5" customHeight="1">
      <c r="A297" s="33"/>
      <c r="B297" s="149"/>
      <c r="C297" s="150" t="s">
        <v>415</v>
      </c>
      <c r="D297" s="150" t="s">
        <v>162</v>
      </c>
      <c r="E297" s="151" t="s">
        <v>416</v>
      </c>
      <c r="F297" s="152" t="s">
        <v>417</v>
      </c>
      <c r="G297" s="153" t="s">
        <v>165</v>
      </c>
      <c r="H297" s="154">
        <v>117.46</v>
      </c>
      <c r="I297" s="155"/>
      <c r="J297" s="156">
        <f>ROUND(I297*H297,2)</f>
        <v>0</v>
      </c>
      <c r="K297" s="157"/>
      <c r="L297" s="34"/>
      <c r="M297" s="158" t="s">
        <v>1</v>
      </c>
      <c r="N297" s="159" t="s">
        <v>43</v>
      </c>
      <c r="O297" s="59"/>
      <c r="P297" s="160">
        <f>O297*H297</f>
        <v>0</v>
      </c>
      <c r="Q297" s="160">
        <v>9.0000000000000006E-5</v>
      </c>
      <c r="R297" s="160">
        <f>Q297*H297</f>
        <v>1.05714E-2</v>
      </c>
      <c r="S297" s="160">
        <v>6.0000000000000002E-5</v>
      </c>
      <c r="T297" s="161">
        <f>S297*H297</f>
        <v>7.0476000000000002E-3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2" t="s">
        <v>166</v>
      </c>
      <c r="AT297" s="162" t="s">
        <v>162</v>
      </c>
      <c r="AU297" s="162" t="s">
        <v>97</v>
      </c>
      <c r="AY297" s="18" t="s">
        <v>160</v>
      </c>
      <c r="BE297" s="163">
        <f>IF(N297="základní",J297,0)</f>
        <v>0</v>
      </c>
      <c r="BF297" s="163">
        <f>IF(N297="snížená",J297,0)</f>
        <v>0</v>
      </c>
      <c r="BG297" s="163">
        <f>IF(N297="zákl. přenesená",J297,0)</f>
        <v>0</v>
      </c>
      <c r="BH297" s="163">
        <f>IF(N297="sníž. přenesená",J297,0)</f>
        <v>0</v>
      </c>
      <c r="BI297" s="163">
        <f>IF(N297="nulová",J297,0)</f>
        <v>0</v>
      </c>
      <c r="BJ297" s="18" t="s">
        <v>97</v>
      </c>
      <c r="BK297" s="163">
        <f>ROUND(I297*H297,2)</f>
        <v>0</v>
      </c>
      <c r="BL297" s="18" t="s">
        <v>166</v>
      </c>
      <c r="BM297" s="162" t="s">
        <v>418</v>
      </c>
    </row>
    <row r="298" spans="1:65" s="14" customFormat="1" ht="20.399999999999999">
      <c r="B298" s="172"/>
      <c r="D298" s="165" t="s">
        <v>168</v>
      </c>
      <c r="E298" s="173" t="s">
        <v>1</v>
      </c>
      <c r="F298" s="174" t="s">
        <v>419</v>
      </c>
      <c r="H298" s="175">
        <v>38.322000000000003</v>
      </c>
      <c r="I298" s="176"/>
      <c r="L298" s="172"/>
      <c r="M298" s="177"/>
      <c r="N298" s="178"/>
      <c r="O298" s="178"/>
      <c r="P298" s="178"/>
      <c r="Q298" s="178"/>
      <c r="R298" s="178"/>
      <c r="S298" s="178"/>
      <c r="T298" s="179"/>
      <c r="AT298" s="173" t="s">
        <v>168</v>
      </c>
      <c r="AU298" s="173" t="s">
        <v>97</v>
      </c>
      <c r="AV298" s="14" t="s">
        <v>97</v>
      </c>
      <c r="AW298" s="14" t="s">
        <v>32</v>
      </c>
      <c r="AX298" s="14" t="s">
        <v>77</v>
      </c>
      <c r="AY298" s="173" t="s">
        <v>160</v>
      </c>
    </row>
    <row r="299" spans="1:65" s="14" customFormat="1">
      <c r="B299" s="172"/>
      <c r="D299" s="165" t="s">
        <v>168</v>
      </c>
      <c r="E299" s="173" t="s">
        <v>1</v>
      </c>
      <c r="F299" s="174" t="s">
        <v>420</v>
      </c>
      <c r="H299" s="175">
        <v>5.0380000000000003</v>
      </c>
      <c r="I299" s="176"/>
      <c r="L299" s="172"/>
      <c r="M299" s="177"/>
      <c r="N299" s="178"/>
      <c r="O299" s="178"/>
      <c r="P299" s="178"/>
      <c r="Q299" s="178"/>
      <c r="R299" s="178"/>
      <c r="S299" s="178"/>
      <c r="T299" s="179"/>
      <c r="AT299" s="173" t="s">
        <v>168</v>
      </c>
      <c r="AU299" s="173" t="s">
        <v>97</v>
      </c>
      <c r="AV299" s="14" t="s">
        <v>97</v>
      </c>
      <c r="AW299" s="14" t="s">
        <v>32</v>
      </c>
      <c r="AX299" s="14" t="s">
        <v>77</v>
      </c>
      <c r="AY299" s="173" t="s">
        <v>160</v>
      </c>
    </row>
    <row r="300" spans="1:65" s="14" customFormat="1">
      <c r="B300" s="172"/>
      <c r="D300" s="165" t="s">
        <v>168</v>
      </c>
      <c r="E300" s="173" t="s">
        <v>1</v>
      </c>
      <c r="F300" s="174" t="s">
        <v>421</v>
      </c>
      <c r="H300" s="175">
        <v>10.5</v>
      </c>
      <c r="I300" s="176"/>
      <c r="L300" s="172"/>
      <c r="M300" s="177"/>
      <c r="N300" s="178"/>
      <c r="O300" s="178"/>
      <c r="P300" s="178"/>
      <c r="Q300" s="178"/>
      <c r="R300" s="178"/>
      <c r="S300" s="178"/>
      <c r="T300" s="179"/>
      <c r="AT300" s="173" t="s">
        <v>168</v>
      </c>
      <c r="AU300" s="173" t="s">
        <v>97</v>
      </c>
      <c r="AV300" s="14" t="s">
        <v>97</v>
      </c>
      <c r="AW300" s="14" t="s">
        <v>32</v>
      </c>
      <c r="AX300" s="14" t="s">
        <v>77</v>
      </c>
      <c r="AY300" s="173" t="s">
        <v>160</v>
      </c>
    </row>
    <row r="301" spans="1:65" s="14" customFormat="1">
      <c r="B301" s="172"/>
      <c r="D301" s="165" t="s">
        <v>168</v>
      </c>
      <c r="E301" s="173" t="s">
        <v>1</v>
      </c>
      <c r="F301" s="174" t="s">
        <v>422</v>
      </c>
      <c r="H301" s="175">
        <v>63.6</v>
      </c>
      <c r="I301" s="176"/>
      <c r="L301" s="172"/>
      <c r="M301" s="177"/>
      <c r="N301" s="178"/>
      <c r="O301" s="178"/>
      <c r="P301" s="178"/>
      <c r="Q301" s="178"/>
      <c r="R301" s="178"/>
      <c r="S301" s="178"/>
      <c r="T301" s="179"/>
      <c r="AT301" s="173" t="s">
        <v>168</v>
      </c>
      <c r="AU301" s="173" t="s">
        <v>97</v>
      </c>
      <c r="AV301" s="14" t="s">
        <v>97</v>
      </c>
      <c r="AW301" s="14" t="s">
        <v>32</v>
      </c>
      <c r="AX301" s="14" t="s">
        <v>77</v>
      </c>
      <c r="AY301" s="173" t="s">
        <v>160</v>
      </c>
    </row>
    <row r="302" spans="1:65" s="15" customFormat="1">
      <c r="B302" s="180"/>
      <c r="D302" s="165" t="s">
        <v>168</v>
      </c>
      <c r="E302" s="181" t="s">
        <v>1</v>
      </c>
      <c r="F302" s="182" t="s">
        <v>173</v>
      </c>
      <c r="H302" s="183">
        <v>117.46</v>
      </c>
      <c r="I302" s="184"/>
      <c r="L302" s="180"/>
      <c r="M302" s="185"/>
      <c r="N302" s="186"/>
      <c r="O302" s="186"/>
      <c r="P302" s="186"/>
      <c r="Q302" s="186"/>
      <c r="R302" s="186"/>
      <c r="S302" s="186"/>
      <c r="T302" s="187"/>
      <c r="AT302" s="181" t="s">
        <v>168</v>
      </c>
      <c r="AU302" s="181" t="s">
        <v>97</v>
      </c>
      <c r="AV302" s="15" t="s">
        <v>166</v>
      </c>
      <c r="AW302" s="15" t="s">
        <v>32</v>
      </c>
      <c r="AX302" s="15" t="s">
        <v>82</v>
      </c>
      <c r="AY302" s="181" t="s">
        <v>160</v>
      </c>
    </row>
    <row r="303" spans="1:65" s="2" customFormat="1" ht="16.5" customHeight="1">
      <c r="A303" s="33"/>
      <c r="B303" s="149"/>
      <c r="C303" s="150" t="s">
        <v>423</v>
      </c>
      <c r="D303" s="150" t="s">
        <v>162</v>
      </c>
      <c r="E303" s="151" t="s">
        <v>424</v>
      </c>
      <c r="F303" s="152" t="s">
        <v>425</v>
      </c>
      <c r="G303" s="153" t="s">
        <v>165</v>
      </c>
      <c r="H303" s="154">
        <v>280.8</v>
      </c>
      <c r="I303" s="155"/>
      <c r="J303" s="156">
        <f>ROUND(I303*H303,2)</f>
        <v>0</v>
      </c>
      <c r="K303" s="157"/>
      <c r="L303" s="34"/>
      <c r="M303" s="158" t="s">
        <v>1</v>
      </c>
      <c r="N303" s="159" t="s">
        <v>43</v>
      </c>
      <c r="O303" s="59"/>
      <c r="P303" s="160">
        <f>O303*H303</f>
        <v>0</v>
      </c>
      <c r="Q303" s="160">
        <v>4.9399999999999999E-3</v>
      </c>
      <c r="R303" s="160">
        <f>Q303*H303</f>
        <v>1.3871519999999999</v>
      </c>
      <c r="S303" s="160">
        <v>0</v>
      </c>
      <c r="T303" s="161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2" t="s">
        <v>166</v>
      </c>
      <c r="AT303" s="162" t="s">
        <v>162</v>
      </c>
      <c r="AU303" s="162" t="s">
        <v>97</v>
      </c>
      <c r="AY303" s="18" t="s">
        <v>160</v>
      </c>
      <c r="BE303" s="163">
        <f>IF(N303="základní",J303,0)</f>
        <v>0</v>
      </c>
      <c r="BF303" s="163">
        <f>IF(N303="snížená",J303,0)</f>
        <v>0</v>
      </c>
      <c r="BG303" s="163">
        <f>IF(N303="zákl. přenesená",J303,0)</f>
        <v>0</v>
      </c>
      <c r="BH303" s="163">
        <f>IF(N303="sníž. přenesená",J303,0)</f>
        <v>0</v>
      </c>
      <c r="BI303" s="163">
        <f>IF(N303="nulová",J303,0)</f>
        <v>0</v>
      </c>
      <c r="BJ303" s="18" t="s">
        <v>97</v>
      </c>
      <c r="BK303" s="163">
        <f>ROUND(I303*H303,2)</f>
        <v>0</v>
      </c>
      <c r="BL303" s="18" t="s">
        <v>166</v>
      </c>
      <c r="BM303" s="162" t="s">
        <v>426</v>
      </c>
    </row>
    <row r="304" spans="1:65" s="2" customFormat="1" ht="16.5" customHeight="1">
      <c r="A304" s="33"/>
      <c r="B304" s="149"/>
      <c r="C304" s="150" t="s">
        <v>427</v>
      </c>
      <c r="D304" s="150" t="s">
        <v>162</v>
      </c>
      <c r="E304" s="151" t="s">
        <v>428</v>
      </c>
      <c r="F304" s="152" t="s">
        <v>429</v>
      </c>
      <c r="G304" s="153" t="s">
        <v>165</v>
      </c>
      <c r="H304" s="154">
        <v>66</v>
      </c>
      <c r="I304" s="155"/>
      <c r="J304" s="156">
        <f>ROUND(I304*H304,2)</f>
        <v>0</v>
      </c>
      <c r="K304" s="157"/>
      <c r="L304" s="34"/>
      <c r="M304" s="158" t="s">
        <v>1</v>
      </c>
      <c r="N304" s="159" t="s">
        <v>43</v>
      </c>
      <c r="O304" s="59"/>
      <c r="P304" s="160">
        <f>O304*H304</f>
        <v>0</v>
      </c>
      <c r="Q304" s="160">
        <v>4.0499999999999998E-3</v>
      </c>
      <c r="R304" s="160">
        <f>Q304*H304</f>
        <v>0.26729999999999998</v>
      </c>
      <c r="S304" s="160">
        <v>0</v>
      </c>
      <c r="T304" s="161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62" t="s">
        <v>166</v>
      </c>
      <c r="AT304" s="162" t="s">
        <v>162</v>
      </c>
      <c r="AU304" s="162" t="s">
        <v>97</v>
      </c>
      <c r="AY304" s="18" t="s">
        <v>160</v>
      </c>
      <c r="BE304" s="163">
        <f>IF(N304="základní",J304,0)</f>
        <v>0</v>
      </c>
      <c r="BF304" s="163">
        <f>IF(N304="snížená",J304,0)</f>
        <v>0</v>
      </c>
      <c r="BG304" s="163">
        <f>IF(N304="zákl. přenesená",J304,0)</f>
        <v>0</v>
      </c>
      <c r="BH304" s="163">
        <f>IF(N304="sníž. přenesená",J304,0)</f>
        <v>0</v>
      </c>
      <c r="BI304" s="163">
        <f>IF(N304="nulová",J304,0)</f>
        <v>0</v>
      </c>
      <c r="BJ304" s="18" t="s">
        <v>97</v>
      </c>
      <c r="BK304" s="163">
        <f>ROUND(I304*H304,2)</f>
        <v>0</v>
      </c>
      <c r="BL304" s="18" t="s">
        <v>166</v>
      </c>
      <c r="BM304" s="162" t="s">
        <v>430</v>
      </c>
    </row>
    <row r="305" spans="1:65" s="2" customFormat="1" ht="16.5" customHeight="1">
      <c r="A305" s="33"/>
      <c r="B305" s="149"/>
      <c r="C305" s="150" t="s">
        <v>431</v>
      </c>
      <c r="D305" s="150" t="s">
        <v>162</v>
      </c>
      <c r="E305" s="151" t="s">
        <v>432</v>
      </c>
      <c r="F305" s="152" t="s">
        <v>433</v>
      </c>
      <c r="G305" s="153" t="s">
        <v>165</v>
      </c>
      <c r="H305" s="154">
        <v>360.4</v>
      </c>
      <c r="I305" s="155"/>
      <c r="J305" s="156">
        <f>ROUND(I305*H305,2)</f>
        <v>0</v>
      </c>
      <c r="K305" s="157"/>
      <c r="L305" s="34"/>
      <c r="M305" s="158" t="s">
        <v>1</v>
      </c>
      <c r="N305" s="159" t="s">
        <v>43</v>
      </c>
      <c r="O305" s="59"/>
      <c r="P305" s="160">
        <f>O305*H305</f>
        <v>0</v>
      </c>
      <c r="Q305" s="160">
        <v>1.67E-2</v>
      </c>
      <c r="R305" s="160">
        <f>Q305*H305</f>
        <v>6.0186799999999998</v>
      </c>
      <c r="S305" s="160">
        <v>0</v>
      </c>
      <c r="T305" s="161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2" t="s">
        <v>166</v>
      </c>
      <c r="AT305" s="162" t="s">
        <v>162</v>
      </c>
      <c r="AU305" s="162" t="s">
        <v>97</v>
      </c>
      <c r="AY305" s="18" t="s">
        <v>160</v>
      </c>
      <c r="BE305" s="163">
        <f>IF(N305="základní",J305,0)</f>
        <v>0</v>
      </c>
      <c r="BF305" s="163">
        <f>IF(N305="snížená",J305,0)</f>
        <v>0</v>
      </c>
      <c r="BG305" s="163">
        <f>IF(N305="zákl. přenesená",J305,0)</f>
        <v>0</v>
      </c>
      <c r="BH305" s="163">
        <f>IF(N305="sníž. přenesená",J305,0)</f>
        <v>0</v>
      </c>
      <c r="BI305" s="163">
        <f>IF(N305="nulová",J305,0)</f>
        <v>0</v>
      </c>
      <c r="BJ305" s="18" t="s">
        <v>97</v>
      </c>
      <c r="BK305" s="163">
        <f>ROUND(I305*H305,2)</f>
        <v>0</v>
      </c>
      <c r="BL305" s="18" t="s">
        <v>166</v>
      </c>
      <c r="BM305" s="162" t="s">
        <v>434</v>
      </c>
    </row>
    <row r="306" spans="1:65" s="14" customFormat="1">
      <c r="B306" s="172"/>
      <c r="D306" s="165" t="s">
        <v>168</v>
      </c>
      <c r="E306" s="173" t="s">
        <v>1</v>
      </c>
      <c r="F306" s="174" t="s">
        <v>435</v>
      </c>
      <c r="H306" s="175">
        <v>389.7</v>
      </c>
      <c r="I306" s="176"/>
      <c r="L306" s="172"/>
      <c r="M306" s="177"/>
      <c r="N306" s="178"/>
      <c r="O306" s="178"/>
      <c r="P306" s="178"/>
      <c r="Q306" s="178"/>
      <c r="R306" s="178"/>
      <c r="S306" s="178"/>
      <c r="T306" s="179"/>
      <c r="AT306" s="173" t="s">
        <v>168</v>
      </c>
      <c r="AU306" s="173" t="s">
        <v>97</v>
      </c>
      <c r="AV306" s="14" t="s">
        <v>97</v>
      </c>
      <c r="AW306" s="14" t="s">
        <v>32</v>
      </c>
      <c r="AX306" s="14" t="s">
        <v>77</v>
      </c>
      <c r="AY306" s="173" t="s">
        <v>160</v>
      </c>
    </row>
    <row r="307" spans="1:65" s="13" customFormat="1">
      <c r="B307" s="164"/>
      <c r="D307" s="165" t="s">
        <v>168</v>
      </c>
      <c r="E307" s="166" t="s">
        <v>1</v>
      </c>
      <c r="F307" s="167" t="s">
        <v>436</v>
      </c>
      <c r="H307" s="166" t="s">
        <v>1</v>
      </c>
      <c r="I307" s="168"/>
      <c r="L307" s="164"/>
      <c r="M307" s="169"/>
      <c r="N307" s="170"/>
      <c r="O307" s="170"/>
      <c r="P307" s="170"/>
      <c r="Q307" s="170"/>
      <c r="R307" s="170"/>
      <c r="S307" s="170"/>
      <c r="T307" s="171"/>
      <c r="AT307" s="166" t="s">
        <v>168</v>
      </c>
      <c r="AU307" s="166" t="s">
        <v>97</v>
      </c>
      <c r="AV307" s="13" t="s">
        <v>82</v>
      </c>
      <c r="AW307" s="13" t="s">
        <v>32</v>
      </c>
      <c r="AX307" s="13" t="s">
        <v>77</v>
      </c>
      <c r="AY307" s="166" t="s">
        <v>160</v>
      </c>
    </row>
    <row r="308" spans="1:65" s="14" customFormat="1">
      <c r="B308" s="172"/>
      <c r="D308" s="165" t="s">
        <v>168</v>
      </c>
      <c r="E308" s="173" t="s">
        <v>1</v>
      </c>
      <c r="F308" s="174" t="s">
        <v>437</v>
      </c>
      <c r="H308" s="175">
        <v>-29.3</v>
      </c>
      <c r="I308" s="176"/>
      <c r="L308" s="172"/>
      <c r="M308" s="177"/>
      <c r="N308" s="178"/>
      <c r="O308" s="178"/>
      <c r="P308" s="178"/>
      <c r="Q308" s="178"/>
      <c r="R308" s="178"/>
      <c r="S308" s="178"/>
      <c r="T308" s="179"/>
      <c r="AT308" s="173" t="s">
        <v>168</v>
      </c>
      <c r="AU308" s="173" t="s">
        <v>97</v>
      </c>
      <c r="AV308" s="14" t="s">
        <v>97</v>
      </c>
      <c r="AW308" s="14" t="s">
        <v>32</v>
      </c>
      <c r="AX308" s="14" t="s">
        <v>77</v>
      </c>
      <c r="AY308" s="173" t="s">
        <v>160</v>
      </c>
    </row>
    <row r="309" spans="1:65" s="15" customFormat="1">
      <c r="B309" s="180"/>
      <c r="D309" s="165" t="s">
        <v>168</v>
      </c>
      <c r="E309" s="181" t="s">
        <v>1</v>
      </c>
      <c r="F309" s="182" t="s">
        <v>173</v>
      </c>
      <c r="H309" s="183">
        <v>360.4</v>
      </c>
      <c r="I309" s="184"/>
      <c r="L309" s="180"/>
      <c r="M309" s="185"/>
      <c r="N309" s="186"/>
      <c r="O309" s="186"/>
      <c r="P309" s="186"/>
      <c r="Q309" s="186"/>
      <c r="R309" s="186"/>
      <c r="S309" s="186"/>
      <c r="T309" s="187"/>
      <c r="AT309" s="181" t="s">
        <v>168</v>
      </c>
      <c r="AU309" s="181" t="s">
        <v>97</v>
      </c>
      <c r="AV309" s="15" t="s">
        <v>166</v>
      </c>
      <c r="AW309" s="15" t="s">
        <v>32</v>
      </c>
      <c r="AX309" s="15" t="s">
        <v>82</v>
      </c>
      <c r="AY309" s="181" t="s">
        <v>160</v>
      </c>
    </row>
    <row r="310" spans="1:65" s="2" customFormat="1" ht="16.5" customHeight="1">
      <c r="A310" s="33"/>
      <c r="B310" s="149"/>
      <c r="C310" s="150" t="s">
        <v>438</v>
      </c>
      <c r="D310" s="150" t="s">
        <v>162</v>
      </c>
      <c r="E310" s="151" t="s">
        <v>439</v>
      </c>
      <c r="F310" s="152" t="s">
        <v>440</v>
      </c>
      <c r="G310" s="153" t="s">
        <v>165</v>
      </c>
      <c r="H310" s="154">
        <v>720.8</v>
      </c>
      <c r="I310" s="155"/>
      <c r="J310" s="156">
        <f>ROUND(I310*H310,2)</f>
        <v>0</v>
      </c>
      <c r="K310" s="157"/>
      <c r="L310" s="34"/>
      <c r="M310" s="158" t="s">
        <v>1</v>
      </c>
      <c r="N310" s="159" t="s">
        <v>43</v>
      </c>
      <c r="O310" s="59"/>
      <c r="P310" s="160">
        <f>O310*H310</f>
        <v>0</v>
      </c>
      <c r="Q310" s="160">
        <v>8.3000000000000001E-3</v>
      </c>
      <c r="R310" s="160">
        <f>Q310*H310</f>
        <v>5.98264</v>
      </c>
      <c r="S310" s="160">
        <v>0</v>
      </c>
      <c r="T310" s="161">
        <f>S310*H310</f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62" t="s">
        <v>166</v>
      </c>
      <c r="AT310" s="162" t="s">
        <v>162</v>
      </c>
      <c r="AU310" s="162" t="s">
        <v>97</v>
      </c>
      <c r="AY310" s="18" t="s">
        <v>160</v>
      </c>
      <c r="BE310" s="163">
        <f>IF(N310="základní",J310,0)</f>
        <v>0</v>
      </c>
      <c r="BF310" s="163">
        <f>IF(N310="snížená",J310,0)</f>
        <v>0</v>
      </c>
      <c r="BG310" s="163">
        <f>IF(N310="zákl. přenesená",J310,0)</f>
        <v>0</v>
      </c>
      <c r="BH310" s="163">
        <f>IF(N310="sníž. přenesená",J310,0)</f>
        <v>0</v>
      </c>
      <c r="BI310" s="163">
        <f>IF(N310="nulová",J310,0)</f>
        <v>0</v>
      </c>
      <c r="BJ310" s="18" t="s">
        <v>97</v>
      </c>
      <c r="BK310" s="163">
        <f>ROUND(I310*H310,2)</f>
        <v>0</v>
      </c>
      <c r="BL310" s="18" t="s">
        <v>166</v>
      </c>
      <c r="BM310" s="162" t="s">
        <v>441</v>
      </c>
    </row>
    <row r="311" spans="1:65" s="14" customFormat="1">
      <c r="B311" s="172"/>
      <c r="D311" s="165" t="s">
        <v>168</v>
      </c>
      <c r="F311" s="174" t="s">
        <v>442</v>
      </c>
      <c r="H311" s="175">
        <v>720.8</v>
      </c>
      <c r="I311" s="176"/>
      <c r="L311" s="172"/>
      <c r="M311" s="177"/>
      <c r="N311" s="178"/>
      <c r="O311" s="178"/>
      <c r="P311" s="178"/>
      <c r="Q311" s="178"/>
      <c r="R311" s="178"/>
      <c r="S311" s="178"/>
      <c r="T311" s="179"/>
      <c r="AT311" s="173" t="s">
        <v>168</v>
      </c>
      <c r="AU311" s="173" t="s">
        <v>97</v>
      </c>
      <c r="AV311" s="14" t="s">
        <v>97</v>
      </c>
      <c r="AW311" s="14" t="s">
        <v>3</v>
      </c>
      <c r="AX311" s="14" t="s">
        <v>82</v>
      </c>
      <c r="AY311" s="173" t="s">
        <v>160</v>
      </c>
    </row>
    <row r="312" spans="1:65" s="2" customFormat="1" ht="16.5" customHeight="1">
      <c r="A312" s="33"/>
      <c r="B312" s="149"/>
      <c r="C312" s="150" t="s">
        <v>443</v>
      </c>
      <c r="D312" s="150" t="s">
        <v>162</v>
      </c>
      <c r="E312" s="151" t="s">
        <v>444</v>
      </c>
      <c r="F312" s="152" t="s">
        <v>445</v>
      </c>
      <c r="G312" s="153" t="s">
        <v>165</v>
      </c>
      <c r="H312" s="154">
        <v>79.599999999999994</v>
      </c>
      <c r="I312" s="155"/>
      <c r="J312" s="156">
        <f>ROUND(I312*H312,2)</f>
        <v>0</v>
      </c>
      <c r="K312" s="157"/>
      <c r="L312" s="34"/>
      <c r="M312" s="158" t="s">
        <v>1</v>
      </c>
      <c r="N312" s="159" t="s">
        <v>43</v>
      </c>
      <c r="O312" s="59"/>
      <c r="P312" s="160">
        <f>O312*H312</f>
        <v>0</v>
      </c>
      <c r="Q312" s="160">
        <v>4.3800000000000002E-3</v>
      </c>
      <c r="R312" s="160">
        <f>Q312*H312</f>
        <v>0.34864800000000001</v>
      </c>
      <c r="S312" s="160">
        <v>0</v>
      </c>
      <c r="T312" s="161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62" t="s">
        <v>166</v>
      </c>
      <c r="AT312" s="162" t="s">
        <v>162</v>
      </c>
      <c r="AU312" s="162" t="s">
        <v>97</v>
      </c>
      <c r="AY312" s="18" t="s">
        <v>160</v>
      </c>
      <c r="BE312" s="163">
        <f>IF(N312="základní",J312,0)</f>
        <v>0</v>
      </c>
      <c r="BF312" s="163">
        <f>IF(N312="snížená",J312,0)</f>
        <v>0</v>
      </c>
      <c r="BG312" s="163">
        <f>IF(N312="zákl. přenesená",J312,0)</f>
        <v>0</v>
      </c>
      <c r="BH312" s="163">
        <f>IF(N312="sníž. přenesená",J312,0)</f>
        <v>0</v>
      </c>
      <c r="BI312" s="163">
        <f>IF(N312="nulová",J312,0)</f>
        <v>0</v>
      </c>
      <c r="BJ312" s="18" t="s">
        <v>97</v>
      </c>
      <c r="BK312" s="163">
        <f>ROUND(I312*H312,2)</f>
        <v>0</v>
      </c>
      <c r="BL312" s="18" t="s">
        <v>166</v>
      </c>
      <c r="BM312" s="162" t="s">
        <v>446</v>
      </c>
    </row>
    <row r="313" spans="1:65" s="14" customFormat="1">
      <c r="B313" s="172"/>
      <c r="D313" s="165" t="s">
        <v>168</v>
      </c>
      <c r="E313" s="173" t="s">
        <v>1</v>
      </c>
      <c r="F313" s="174" t="s">
        <v>447</v>
      </c>
      <c r="H313" s="175">
        <v>108.9</v>
      </c>
      <c r="I313" s="176"/>
      <c r="L313" s="172"/>
      <c r="M313" s="177"/>
      <c r="N313" s="178"/>
      <c r="O313" s="178"/>
      <c r="P313" s="178"/>
      <c r="Q313" s="178"/>
      <c r="R313" s="178"/>
      <c r="S313" s="178"/>
      <c r="T313" s="179"/>
      <c r="AT313" s="173" t="s">
        <v>168</v>
      </c>
      <c r="AU313" s="173" t="s">
        <v>97</v>
      </c>
      <c r="AV313" s="14" t="s">
        <v>97</v>
      </c>
      <c r="AW313" s="14" t="s">
        <v>32</v>
      </c>
      <c r="AX313" s="14" t="s">
        <v>77</v>
      </c>
      <c r="AY313" s="173" t="s">
        <v>160</v>
      </c>
    </row>
    <row r="314" spans="1:65" s="13" customFormat="1">
      <c r="B314" s="164"/>
      <c r="D314" s="165" t="s">
        <v>168</v>
      </c>
      <c r="E314" s="166" t="s">
        <v>1</v>
      </c>
      <c r="F314" s="167" t="s">
        <v>436</v>
      </c>
      <c r="H314" s="166" t="s">
        <v>1</v>
      </c>
      <c r="I314" s="168"/>
      <c r="L314" s="164"/>
      <c r="M314" s="169"/>
      <c r="N314" s="170"/>
      <c r="O314" s="170"/>
      <c r="P314" s="170"/>
      <c r="Q314" s="170"/>
      <c r="R314" s="170"/>
      <c r="S314" s="170"/>
      <c r="T314" s="171"/>
      <c r="AT314" s="166" t="s">
        <v>168</v>
      </c>
      <c r="AU314" s="166" t="s">
        <v>97</v>
      </c>
      <c r="AV314" s="13" t="s">
        <v>82</v>
      </c>
      <c r="AW314" s="13" t="s">
        <v>32</v>
      </c>
      <c r="AX314" s="13" t="s">
        <v>77</v>
      </c>
      <c r="AY314" s="166" t="s">
        <v>160</v>
      </c>
    </row>
    <row r="315" spans="1:65" s="14" customFormat="1">
      <c r="B315" s="172"/>
      <c r="D315" s="165" t="s">
        <v>168</v>
      </c>
      <c r="E315" s="173" t="s">
        <v>1</v>
      </c>
      <c r="F315" s="174" t="s">
        <v>437</v>
      </c>
      <c r="H315" s="175">
        <v>-29.3</v>
      </c>
      <c r="I315" s="176"/>
      <c r="L315" s="172"/>
      <c r="M315" s="177"/>
      <c r="N315" s="178"/>
      <c r="O315" s="178"/>
      <c r="P315" s="178"/>
      <c r="Q315" s="178"/>
      <c r="R315" s="178"/>
      <c r="S315" s="178"/>
      <c r="T315" s="179"/>
      <c r="AT315" s="173" t="s">
        <v>168</v>
      </c>
      <c r="AU315" s="173" t="s">
        <v>97</v>
      </c>
      <c r="AV315" s="14" t="s">
        <v>97</v>
      </c>
      <c r="AW315" s="14" t="s">
        <v>32</v>
      </c>
      <c r="AX315" s="14" t="s">
        <v>77</v>
      </c>
      <c r="AY315" s="173" t="s">
        <v>160</v>
      </c>
    </row>
    <row r="316" spans="1:65" s="15" customFormat="1">
      <c r="B316" s="180"/>
      <c r="D316" s="165" t="s">
        <v>168</v>
      </c>
      <c r="E316" s="181" t="s">
        <v>1</v>
      </c>
      <c r="F316" s="182" t="s">
        <v>173</v>
      </c>
      <c r="H316" s="183">
        <v>79.600000000000009</v>
      </c>
      <c r="I316" s="184"/>
      <c r="L316" s="180"/>
      <c r="M316" s="185"/>
      <c r="N316" s="186"/>
      <c r="O316" s="186"/>
      <c r="P316" s="186"/>
      <c r="Q316" s="186"/>
      <c r="R316" s="186"/>
      <c r="S316" s="186"/>
      <c r="T316" s="187"/>
      <c r="AT316" s="181" t="s">
        <v>168</v>
      </c>
      <c r="AU316" s="181" t="s">
        <v>97</v>
      </c>
      <c r="AV316" s="15" t="s">
        <v>166</v>
      </c>
      <c r="AW316" s="15" t="s">
        <v>32</v>
      </c>
      <c r="AX316" s="15" t="s">
        <v>82</v>
      </c>
      <c r="AY316" s="181" t="s">
        <v>160</v>
      </c>
    </row>
    <row r="317" spans="1:65" s="2" customFormat="1" ht="16.5" customHeight="1">
      <c r="A317" s="33"/>
      <c r="B317" s="149"/>
      <c r="C317" s="150" t="s">
        <v>448</v>
      </c>
      <c r="D317" s="150" t="s">
        <v>162</v>
      </c>
      <c r="E317" s="151" t="s">
        <v>449</v>
      </c>
      <c r="F317" s="152" t="s">
        <v>450</v>
      </c>
      <c r="G317" s="153" t="s">
        <v>165</v>
      </c>
      <c r="H317" s="154">
        <v>459.24400000000003</v>
      </c>
      <c r="I317" s="155"/>
      <c r="J317" s="156">
        <f>ROUND(I317*H317,2)</f>
        <v>0</v>
      </c>
      <c r="K317" s="157"/>
      <c r="L317" s="34"/>
      <c r="M317" s="158" t="s">
        <v>1</v>
      </c>
      <c r="N317" s="159" t="s">
        <v>43</v>
      </c>
      <c r="O317" s="59"/>
      <c r="P317" s="160">
        <f>O317*H317</f>
        <v>0</v>
      </c>
      <c r="Q317" s="160">
        <v>1.3999999999999999E-4</v>
      </c>
      <c r="R317" s="160">
        <f>Q317*H317</f>
        <v>6.4294160000000003E-2</v>
      </c>
      <c r="S317" s="160">
        <v>0</v>
      </c>
      <c r="T317" s="161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62" t="s">
        <v>166</v>
      </c>
      <c r="AT317" s="162" t="s">
        <v>162</v>
      </c>
      <c r="AU317" s="162" t="s">
        <v>97</v>
      </c>
      <c r="AY317" s="18" t="s">
        <v>160</v>
      </c>
      <c r="BE317" s="163">
        <f>IF(N317="základní",J317,0)</f>
        <v>0</v>
      </c>
      <c r="BF317" s="163">
        <f>IF(N317="snížená",J317,0)</f>
        <v>0</v>
      </c>
      <c r="BG317" s="163">
        <f>IF(N317="zákl. přenesená",J317,0)</f>
        <v>0</v>
      </c>
      <c r="BH317" s="163">
        <f>IF(N317="sníž. přenesená",J317,0)</f>
        <v>0</v>
      </c>
      <c r="BI317" s="163">
        <f>IF(N317="nulová",J317,0)</f>
        <v>0</v>
      </c>
      <c r="BJ317" s="18" t="s">
        <v>97</v>
      </c>
      <c r="BK317" s="163">
        <f>ROUND(I317*H317,2)</f>
        <v>0</v>
      </c>
      <c r="BL317" s="18" t="s">
        <v>166</v>
      </c>
      <c r="BM317" s="162" t="s">
        <v>451</v>
      </c>
    </row>
    <row r="318" spans="1:65" s="14" customFormat="1">
      <c r="B318" s="172"/>
      <c r="D318" s="165" t="s">
        <v>168</v>
      </c>
      <c r="E318" s="173" t="s">
        <v>1</v>
      </c>
      <c r="F318" s="174" t="s">
        <v>452</v>
      </c>
      <c r="H318" s="175">
        <v>455.7</v>
      </c>
      <c r="I318" s="176"/>
      <c r="L318" s="172"/>
      <c r="M318" s="177"/>
      <c r="N318" s="178"/>
      <c r="O318" s="178"/>
      <c r="P318" s="178"/>
      <c r="Q318" s="178"/>
      <c r="R318" s="178"/>
      <c r="S318" s="178"/>
      <c r="T318" s="179"/>
      <c r="AT318" s="173" t="s">
        <v>168</v>
      </c>
      <c r="AU318" s="173" t="s">
        <v>97</v>
      </c>
      <c r="AV318" s="14" t="s">
        <v>97</v>
      </c>
      <c r="AW318" s="14" t="s">
        <v>32</v>
      </c>
      <c r="AX318" s="14" t="s">
        <v>77</v>
      </c>
      <c r="AY318" s="173" t="s">
        <v>160</v>
      </c>
    </row>
    <row r="319" spans="1:65" s="13" customFormat="1">
      <c r="B319" s="164"/>
      <c r="D319" s="165" t="s">
        <v>168</v>
      </c>
      <c r="E319" s="166" t="s">
        <v>1</v>
      </c>
      <c r="F319" s="167" t="s">
        <v>383</v>
      </c>
      <c r="H319" s="166" t="s">
        <v>1</v>
      </c>
      <c r="I319" s="168"/>
      <c r="L319" s="164"/>
      <c r="M319" s="169"/>
      <c r="N319" s="170"/>
      <c r="O319" s="170"/>
      <c r="P319" s="170"/>
      <c r="Q319" s="170"/>
      <c r="R319" s="170"/>
      <c r="S319" s="170"/>
      <c r="T319" s="171"/>
      <c r="AT319" s="166" t="s">
        <v>168</v>
      </c>
      <c r="AU319" s="166" t="s">
        <v>97</v>
      </c>
      <c r="AV319" s="13" t="s">
        <v>82</v>
      </c>
      <c r="AW319" s="13" t="s">
        <v>32</v>
      </c>
      <c r="AX319" s="13" t="s">
        <v>77</v>
      </c>
      <c r="AY319" s="166" t="s">
        <v>160</v>
      </c>
    </row>
    <row r="320" spans="1:65" s="14" customFormat="1">
      <c r="B320" s="172"/>
      <c r="D320" s="165" t="s">
        <v>168</v>
      </c>
      <c r="E320" s="173" t="s">
        <v>1</v>
      </c>
      <c r="F320" s="174" t="s">
        <v>453</v>
      </c>
      <c r="H320" s="175">
        <v>6.57</v>
      </c>
      <c r="I320" s="176"/>
      <c r="L320" s="172"/>
      <c r="M320" s="177"/>
      <c r="N320" s="178"/>
      <c r="O320" s="178"/>
      <c r="P320" s="178"/>
      <c r="Q320" s="178"/>
      <c r="R320" s="178"/>
      <c r="S320" s="178"/>
      <c r="T320" s="179"/>
      <c r="AT320" s="173" t="s">
        <v>168</v>
      </c>
      <c r="AU320" s="173" t="s">
        <v>97</v>
      </c>
      <c r="AV320" s="14" t="s">
        <v>97</v>
      </c>
      <c r="AW320" s="14" t="s">
        <v>32</v>
      </c>
      <c r="AX320" s="14" t="s">
        <v>77</v>
      </c>
      <c r="AY320" s="173" t="s">
        <v>160</v>
      </c>
    </row>
    <row r="321" spans="1:65" s="14" customFormat="1">
      <c r="B321" s="172"/>
      <c r="D321" s="165" t="s">
        <v>168</v>
      </c>
      <c r="E321" s="173" t="s">
        <v>1</v>
      </c>
      <c r="F321" s="174" t="s">
        <v>454</v>
      </c>
      <c r="H321" s="175">
        <v>12.757</v>
      </c>
      <c r="I321" s="176"/>
      <c r="L321" s="172"/>
      <c r="M321" s="177"/>
      <c r="N321" s="178"/>
      <c r="O321" s="178"/>
      <c r="P321" s="178"/>
      <c r="Q321" s="178"/>
      <c r="R321" s="178"/>
      <c r="S321" s="178"/>
      <c r="T321" s="179"/>
      <c r="AT321" s="173" t="s">
        <v>168</v>
      </c>
      <c r="AU321" s="173" t="s">
        <v>97</v>
      </c>
      <c r="AV321" s="14" t="s">
        <v>97</v>
      </c>
      <c r="AW321" s="14" t="s">
        <v>32</v>
      </c>
      <c r="AX321" s="14" t="s">
        <v>77</v>
      </c>
      <c r="AY321" s="173" t="s">
        <v>160</v>
      </c>
    </row>
    <row r="322" spans="1:65" s="14" customFormat="1">
      <c r="B322" s="172"/>
      <c r="D322" s="165" t="s">
        <v>168</v>
      </c>
      <c r="E322" s="173" t="s">
        <v>1</v>
      </c>
      <c r="F322" s="174" t="s">
        <v>455</v>
      </c>
      <c r="H322" s="175">
        <v>13.516999999999999</v>
      </c>
      <c r="I322" s="176"/>
      <c r="L322" s="172"/>
      <c r="M322" s="177"/>
      <c r="N322" s="178"/>
      <c r="O322" s="178"/>
      <c r="P322" s="178"/>
      <c r="Q322" s="178"/>
      <c r="R322" s="178"/>
      <c r="S322" s="178"/>
      <c r="T322" s="179"/>
      <c r="AT322" s="173" t="s">
        <v>168</v>
      </c>
      <c r="AU322" s="173" t="s">
        <v>97</v>
      </c>
      <c r="AV322" s="14" t="s">
        <v>97</v>
      </c>
      <c r="AW322" s="14" t="s">
        <v>32</v>
      </c>
      <c r="AX322" s="14" t="s">
        <v>77</v>
      </c>
      <c r="AY322" s="173" t="s">
        <v>160</v>
      </c>
    </row>
    <row r="323" spans="1:65" s="13" customFormat="1">
      <c r="B323" s="164"/>
      <c r="D323" s="165" t="s">
        <v>168</v>
      </c>
      <c r="E323" s="166" t="s">
        <v>1</v>
      </c>
      <c r="F323" s="167" t="s">
        <v>436</v>
      </c>
      <c r="H323" s="166" t="s">
        <v>1</v>
      </c>
      <c r="I323" s="168"/>
      <c r="L323" s="164"/>
      <c r="M323" s="169"/>
      <c r="N323" s="170"/>
      <c r="O323" s="170"/>
      <c r="P323" s="170"/>
      <c r="Q323" s="170"/>
      <c r="R323" s="170"/>
      <c r="S323" s="170"/>
      <c r="T323" s="171"/>
      <c r="AT323" s="166" t="s">
        <v>168</v>
      </c>
      <c r="AU323" s="166" t="s">
        <v>97</v>
      </c>
      <c r="AV323" s="13" t="s">
        <v>82</v>
      </c>
      <c r="AW323" s="13" t="s">
        <v>32</v>
      </c>
      <c r="AX323" s="13" t="s">
        <v>77</v>
      </c>
      <c r="AY323" s="166" t="s">
        <v>160</v>
      </c>
    </row>
    <row r="324" spans="1:65" s="14" customFormat="1">
      <c r="B324" s="172"/>
      <c r="D324" s="165" t="s">
        <v>168</v>
      </c>
      <c r="E324" s="173" t="s">
        <v>1</v>
      </c>
      <c r="F324" s="174" t="s">
        <v>437</v>
      </c>
      <c r="H324" s="175">
        <v>-29.3</v>
      </c>
      <c r="I324" s="176"/>
      <c r="L324" s="172"/>
      <c r="M324" s="177"/>
      <c r="N324" s="178"/>
      <c r="O324" s="178"/>
      <c r="P324" s="178"/>
      <c r="Q324" s="178"/>
      <c r="R324" s="178"/>
      <c r="S324" s="178"/>
      <c r="T324" s="179"/>
      <c r="AT324" s="173" t="s">
        <v>168</v>
      </c>
      <c r="AU324" s="173" t="s">
        <v>97</v>
      </c>
      <c r="AV324" s="14" t="s">
        <v>97</v>
      </c>
      <c r="AW324" s="14" t="s">
        <v>32</v>
      </c>
      <c r="AX324" s="14" t="s">
        <v>77</v>
      </c>
      <c r="AY324" s="173" t="s">
        <v>160</v>
      </c>
    </row>
    <row r="325" spans="1:65" s="15" customFormat="1">
      <c r="B325" s="180"/>
      <c r="D325" s="165" t="s">
        <v>168</v>
      </c>
      <c r="E325" s="181" t="s">
        <v>1</v>
      </c>
      <c r="F325" s="182" t="s">
        <v>173</v>
      </c>
      <c r="H325" s="183">
        <v>459.24400000000003</v>
      </c>
      <c r="I325" s="184"/>
      <c r="L325" s="180"/>
      <c r="M325" s="185"/>
      <c r="N325" s="186"/>
      <c r="O325" s="186"/>
      <c r="P325" s="186"/>
      <c r="Q325" s="186"/>
      <c r="R325" s="186"/>
      <c r="S325" s="186"/>
      <c r="T325" s="187"/>
      <c r="AT325" s="181" t="s">
        <v>168</v>
      </c>
      <c r="AU325" s="181" t="s">
        <v>97</v>
      </c>
      <c r="AV325" s="15" t="s">
        <v>166</v>
      </c>
      <c r="AW325" s="15" t="s">
        <v>32</v>
      </c>
      <c r="AX325" s="15" t="s">
        <v>82</v>
      </c>
      <c r="AY325" s="181" t="s">
        <v>160</v>
      </c>
    </row>
    <row r="326" spans="1:65" s="2" customFormat="1" ht="24.15" customHeight="1">
      <c r="A326" s="33"/>
      <c r="B326" s="149"/>
      <c r="C326" s="150" t="s">
        <v>456</v>
      </c>
      <c r="D326" s="150" t="s">
        <v>162</v>
      </c>
      <c r="E326" s="151" t="s">
        <v>457</v>
      </c>
      <c r="F326" s="152" t="s">
        <v>458</v>
      </c>
      <c r="G326" s="153" t="s">
        <v>165</v>
      </c>
      <c r="H326" s="154">
        <v>258.92099999999999</v>
      </c>
      <c r="I326" s="155"/>
      <c r="J326" s="156">
        <f>ROUND(I326*H326,2)</f>
        <v>0</v>
      </c>
      <c r="K326" s="157"/>
      <c r="L326" s="34"/>
      <c r="M326" s="158" t="s">
        <v>1</v>
      </c>
      <c r="N326" s="159" t="s">
        <v>43</v>
      </c>
      <c r="O326" s="59"/>
      <c r="P326" s="160">
        <f>O326*H326</f>
        <v>0</v>
      </c>
      <c r="Q326" s="160">
        <v>1.1599999999999999E-2</v>
      </c>
      <c r="R326" s="160">
        <f>Q326*H326</f>
        <v>3.0034835999999996</v>
      </c>
      <c r="S326" s="160">
        <v>0</v>
      </c>
      <c r="T326" s="161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62" t="s">
        <v>166</v>
      </c>
      <c r="AT326" s="162" t="s">
        <v>162</v>
      </c>
      <c r="AU326" s="162" t="s">
        <v>97</v>
      </c>
      <c r="AY326" s="18" t="s">
        <v>160</v>
      </c>
      <c r="BE326" s="163">
        <f>IF(N326="základní",J326,0)</f>
        <v>0</v>
      </c>
      <c r="BF326" s="163">
        <f>IF(N326="snížená",J326,0)</f>
        <v>0</v>
      </c>
      <c r="BG326" s="163">
        <f>IF(N326="zákl. přenesená",J326,0)</f>
        <v>0</v>
      </c>
      <c r="BH326" s="163">
        <f>IF(N326="sníž. přenesená",J326,0)</f>
        <v>0</v>
      </c>
      <c r="BI326" s="163">
        <f>IF(N326="nulová",J326,0)</f>
        <v>0</v>
      </c>
      <c r="BJ326" s="18" t="s">
        <v>97</v>
      </c>
      <c r="BK326" s="163">
        <f>ROUND(I326*H326,2)</f>
        <v>0</v>
      </c>
      <c r="BL326" s="18" t="s">
        <v>166</v>
      </c>
      <c r="BM326" s="162" t="s">
        <v>459</v>
      </c>
    </row>
    <row r="327" spans="1:65" s="14" customFormat="1">
      <c r="B327" s="172"/>
      <c r="D327" s="165" t="s">
        <v>168</v>
      </c>
      <c r="E327" s="173" t="s">
        <v>1</v>
      </c>
      <c r="F327" s="174" t="s">
        <v>460</v>
      </c>
      <c r="H327" s="175">
        <v>91.334000000000003</v>
      </c>
      <c r="I327" s="176"/>
      <c r="L327" s="172"/>
      <c r="M327" s="177"/>
      <c r="N327" s="178"/>
      <c r="O327" s="178"/>
      <c r="P327" s="178"/>
      <c r="Q327" s="178"/>
      <c r="R327" s="178"/>
      <c r="S327" s="178"/>
      <c r="T327" s="179"/>
      <c r="AT327" s="173" t="s">
        <v>168</v>
      </c>
      <c r="AU327" s="173" t="s">
        <v>97</v>
      </c>
      <c r="AV327" s="14" t="s">
        <v>97</v>
      </c>
      <c r="AW327" s="14" t="s">
        <v>32</v>
      </c>
      <c r="AX327" s="14" t="s">
        <v>77</v>
      </c>
      <c r="AY327" s="173" t="s">
        <v>160</v>
      </c>
    </row>
    <row r="328" spans="1:65" s="14" customFormat="1">
      <c r="B328" s="172"/>
      <c r="D328" s="165" t="s">
        <v>168</v>
      </c>
      <c r="E328" s="173" t="s">
        <v>1</v>
      </c>
      <c r="F328" s="174" t="s">
        <v>461</v>
      </c>
      <c r="H328" s="175">
        <v>148.28</v>
      </c>
      <c r="I328" s="176"/>
      <c r="L328" s="172"/>
      <c r="M328" s="177"/>
      <c r="N328" s="178"/>
      <c r="O328" s="178"/>
      <c r="P328" s="178"/>
      <c r="Q328" s="178"/>
      <c r="R328" s="178"/>
      <c r="S328" s="178"/>
      <c r="T328" s="179"/>
      <c r="AT328" s="173" t="s">
        <v>168</v>
      </c>
      <c r="AU328" s="173" t="s">
        <v>97</v>
      </c>
      <c r="AV328" s="14" t="s">
        <v>97</v>
      </c>
      <c r="AW328" s="14" t="s">
        <v>32</v>
      </c>
      <c r="AX328" s="14" t="s">
        <v>77</v>
      </c>
      <c r="AY328" s="173" t="s">
        <v>160</v>
      </c>
    </row>
    <row r="329" spans="1:65" s="14" customFormat="1">
      <c r="B329" s="172"/>
      <c r="D329" s="165" t="s">
        <v>168</v>
      </c>
      <c r="E329" s="173" t="s">
        <v>1</v>
      </c>
      <c r="F329" s="174" t="s">
        <v>462</v>
      </c>
      <c r="H329" s="175">
        <v>28.923999999999999</v>
      </c>
      <c r="I329" s="176"/>
      <c r="L329" s="172"/>
      <c r="M329" s="177"/>
      <c r="N329" s="178"/>
      <c r="O329" s="178"/>
      <c r="P329" s="178"/>
      <c r="Q329" s="178"/>
      <c r="R329" s="178"/>
      <c r="S329" s="178"/>
      <c r="T329" s="179"/>
      <c r="AT329" s="173" t="s">
        <v>168</v>
      </c>
      <c r="AU329" s="173" t="s">
        <v>97</v>
      </c>
      <c r="AV329" s="14" t="s">
        <v>97</v>
      </c>
      <c r="AW329" s="14" t="s">
        <v>32</v>
      </c>
      <c r="AX329" s="14" t="s">
        <v>77</v>
      </c>
      <c r="AY329" s="173" t="s">
        <v>160</v>
      </c>
    </row>
    <row r="330" spans="1:65" s="14" customFormat="1">
      <c r="B330" s="172"/>
      <c r="D330" s="165" t="s">
        <v>168</v>
      </c>
      <c r="E330" s="173" t="s">
        <v>1</v>
      </c>
      <c r="F330" s="174" t="s">
        <v>463</v>
      </c>
      <c r="H330" s="175">
        <v>96.222999999999999</v>
      </c>
      <c r="I330" s="176"/>
      <c r="L330" s="172"/>
      <c r="M330" s="177"/>
      <c r="N330" s="178"/>
      <c r="O330" s="178"/>
      <c r="P330" s="178"/>
      <c r="Q330" s="178"/>
      <c r="R330" s="178"/>
      <c r="S330" s="178"/>
      <c r="T330" s="179"/>
      <c r="AT330" s="173" t="s">
        <v>168</v>
      </c>
      <c r="AU330" s="173" t="s">
        <v>97</v>
      </c>
      <c r="AV330" s="14" t="s">
        <v>97</v>
      </c>
      <c r="AW330" s="14" t="s">
        <v>32</v>
      </c>
      <c r="AX330" s="14" t="s">
        <v>77</v>
      </c>
      <c r="AY330" s="173" t="s">
        <v>160</v>
      </c>
    </row>
    <row r="331" spans="1:65" s="13" customFormat="1">
      <c r="B331" s="164"/>
      <c r="D331" s="165" t="s">
        <v>168</v>
      </c>
      <c r="E331" s="166" t="s">
        <v>1</v>
      </c>
      <c r="F331" s="167" t="s">
        <v>345</v>
      </c>
      <c r="H331" s="166" t="s">
        <v>1</v>
      </c>
      <c r="I331" s="168"/>
      <c r="L331" s="164"/>
      <c r="M331" s="169"/>
      <c r="N331" s="170"/>
      <c r="O331" s="170"/>
      <c r="P331" s="170"/>
      <c r="Q331" s="170"/>
      <c r="R331" s="170"/>
      <c r="S331" s="170"/>
      <c r="T331" s="171"/>
      <c r="AT331" s="166" t="s">
        <v>168</v>
      </c>
      <c r="AU331" s="166" t="s">
        <v>97</v>
      </c>
      <c r="AV331" s="13" t="s">
        <v>82</v>
      </c>
      <c r="AW331" s="13" t="s">
        <v>32</v>
      </c>
      <c r="AX331" s="13" t="s">
        <v>77</v>
      </c>
      <c r="AY331" s="166" t="s">
        <v>160</v>
      </c>
    </row>
    <row r="332" spans="1:65" s="14" customFormat="1" ht="30.6">
      <c r="B332" s="172"/>
      <c r="D332" s="165" t="s">
        <v>168</v>
      </c>
      <c r="E332" s="173" t="s">
        <v>1</v>
      </c>
      <c r="F332" s="174" t="s">
        <v>464</v>
      </c>
      <c r="H332" s="175">
        <v>-40.212000000000003</v>
      </c>
      <c r="I332" s="176"/>
      <c r="L332" s="172"/>
      <c r="M332" s="177"/>
      <c r="N332" s="178"/>
      <c r="O332" s="178"/>
      <c r="P332" s="178"/>
      <c r="Q332" s="178"/>
      <c r="R332" s="178"/>
      <c r="S332" s="178"/>
      <c r="T332" s="179"/>
      <c r="AT332" s="173" t="s">
        <v>168</v>
      </c>
      <c r="AU332" s="173" t="s">
        <v>97</v>
      </c>
      <c r="AV332" s="14" t="s">
        <v>97</v>
      </c>
      <c r="AW332" s="14" t="s">
        <v>32</v>
      </c>
      <c r="AX332" s="14" t="s">
        <v>77</v>
      </c>
      <c r="AY332" s="173" t="s">
        <v>160</v>
      </c>
    </row>
    <row r="333" spans="1:65" s="14" customFormat="1">
      <c r="B333" s="172"/>
      <c r="D333" s="165" t="s">
        <v>168</v>
      </c>
      <c r="E333" s="173" t="s">
        <v>1</v>
      </c>
      <c r="F333" s="174" t="s">
        <v>465</v>
      </c>
      <c r="H333" s="175">
        <v>-5.0380000000000003</v>
      </c>
      <c r="I333" s="176"/>
      <c r="L333" s="172"/>
      <c r="M333" s="177"/>
      <c r="N333" s="178"/>
      <c r="O333" s="178"/>
      <c r="P333" s="178"/>
      <c r="Q333" s="178"/>
      <c r="R333" s="178"/>
      <c r="S333" s="178"/>
      <c r="T333" s="179"/>
      <c r="AT333" s="173" t="s">
        <v>168</v>
      </c>
      <c r="AU333" s="173" t="s">
        <v>97</v>
      </c>
      <c r="AV333" s="14" t="s">
        <v>97</v>
      </c>
      <c r="AW333" s="14" t="s">
        <v>32</v>
      </c>
      <c r="AX333" s="14" t="s">
        <v>77</v>
      </c>
      <c r="AY333" s="173" t="s">
        <v>160</v>
      </c>
    </row>
    <row r="334" spans="1:65" s="13" customFormat="1">
      <c r="B334" s="164"/>
      <c r="D334" s="165" t="s">
        <v>168</v>
      </c>
      <c r="E334" s="166" t="s">
        <v>1</v>
      </c>
      <c r="F334" s="167" t="s">
        <v>466</v>
      </c>
      <c r="H334" s="166" t="s">
        <v>1</v>
      </c>
      <c r="I334" s="168"/>
      <c r="L334" s="164"/>
      <c r="M334" s="169"/>
      <c r="N334" s="170"/>
      <c r="O334" s="170"/>
      <c r="P334" s="170"/>
      <c r="Q334" s="170"/>
      <c r="R334" s="170"/>
      <c r="S334" s="170"/>
      <c r="T334" s="171"/>
      <c r="AT334" s="166" t="s">
        <v>168</v>
      </c>
      <c r="AU334" s="166" t="s">
        <v>97</v>
      </c>
      <c r="AV334" s="13" t="s">
        <v>82</v>
      </c>
      <c r="AW334" s="13" t="s">
        <v>32</v>
      </c>
      <c r="AX334" s="13" t="s">
        <v>77</v>
      </c>
      <c r="AY334" s="166" t="s">
        <v>160</v>
      </c>
    </row>
    <row r="335" spans="1:65" s="14" customFormat="1">
      <c r="B335" s="172"/>
      <c r="D335" s="165" t="s">
        <v>168</v>
      </c>
      <c r="E335" s="173" t="s">
        <v>1</v>
      </c>
      <c r="F335" s="174" t="s">
        <v>467</v>
      </c>
      <c r="H335" s="175">
        <v>-60.59</v>
      </c>
      <c r="I335" s="176"/>
      <c r="L335" s="172"/>
      <c r="M335" s="177"/>
      <c r="N335" s="178"/>
      <c r="O335" s="178"/>
      <c r="P335" s="178"/>
      <c r="Q335" s="178"/>
      <c r="R335" s="178"/>
      <c r="S335" s="178"/>
      <c r="T335" s="179"/>
      <c r="AT335" s="173" t="s">
        <v>168</v>
      </c>
      <c r="AU335" s="173" t="s">
        <v>97</v>
      </c>
      <c r="AV335" s="14" t="s">
        <v>97</v>
      </c>
      <c r="AW335" s="14" t="s">
        <v>32</v>
      </c>
      <c r="AX335" s="14" t="s">
        <v>77</v>
      </c>
      <c r="AY335" s="173" t="s">
        <v>160</v>
      </c>
    </row>
    <row r="336" spans="1:65" s="15" customFormat="1">
      <c r="B336" s="180"/>
      <c r="D336" s="165" t="s">
        <v>168</v>
      </c>
      <c r="E336" s="181" t="s">
        <v>1</v>
      </c>
      <c r="F336" s="182" t="s">
        <v>173</v>
      </c>
      <c r="H336" s="183">
        <v>258.92099999999999</v>
      </c>
      <c r="I336" s="184"/>
      <c r="L336" s="180"/>
      <c r="M336" s="185"/>
      <c r="N336" s="186"/>
      <c r="O336" s="186"/>
      <c r="P336" s="186"/>
      <c r="Q336" s="186"/>
      <c r="R336" s="186"/>
      <c r="S336" s="186"/>
      <c r="T336" s="187"/>
      <c r="AT336" s="181" t="s">
        <v>168</v>
      </c>
      <c r="AU336" s="181" t="s">
        <v>97</v>
      </c>
      <c r="AV336" s="15" t="s">
        <v>166</v>
      </c>
      <c r="AW336" s="15" t="s">
        <v>32</v>
      </c>
      <c r="AX336" s="15" t="s">
        <v>82</v>
      </c>
      <c r="AY336" s="181" t="s">
        <v>160</v>
      </c>
    </row>
    <row r="337" spans="1:65" s="2" customFormat="1" ht="16.5" customHeight="1">
      <c r="A337" s="33"/>
      <c r="B337" s="149"/>
      <c r="C337" s="188" t="s">
        <v>468</v>
      </c>
      <c r="D337" s="188" t="s">
        <v>249</v>
      </c>
      <c r="E337" s="189" t="s">
        <v>469</v>
      </c>
      <c r="F337" s="190" t="s">
        <v>470</v>
      </c>
      <c r="G337" s="191" t="s">
        <v>165</v>
      </c>
      <c r="H337" s="192">
        <v>271.86700000000002</v>
      </c>
      <c r="I337" s="193"/>
      <c r="J337" s="194">
        <f>ROUND(I337*H337,2)</f>
        <v>0</v>
      </c>
      <c r="K337" s="195"/>
      <c r="L337" s="196"/>
      <c r="M337" s="197" t="s">
        <v>1</v>
      </c>
      <c r="N337" s="198" t="s">
        <v>43</v>
      </c>
      <c r="O337" s="59"/>
      <c r="P337" s="160">
        <f>O337*H337</f>
        <v>0</v>
      </c>
      <c r="Q337" s="160">
        <v>2.5000000000000001E-2</v>
      </c>
      <c r="R337" s="160">
        <f>Q337*H337</f>
        <v>6.7966750000000005</v>
      </c>
      <c r="S337" s="160">
        <v>0</v>
      </c>
      <c r="T337" s="161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2" t="s">
        <v>204</v>
      </c>
      <c r="AT337" s="162" t="s">
        <v>249</v>
      </c>
      <c r="AU337" s="162" t="s">
        <v>97</v>
      </c>
      <c r="AY337" s="18" t="s">
        <v>160</v>
      </c>
      <c r="BE337" s="163">
        <f>IF(N337="základní",J337,0)</f>
        <v>0</v>
      </c>
      <c r="BF337" s="163">
        <f>IF(N337="snížená",J337,0)</f>
        <v>0</v>
      </c>
      <c r="BG337" s="163">
        <f>IF(N337="zákl. přenesená",J337,0)</f>
        <v>0</v>
      </c>
      <c r="BH337" s="163">
        <f>IF(N337="sníž. přenesená",J337,0)</f>
        <v>0</v>
      </c>
      <c r="BI337" s="163">
        <f>IF(N337="nulová",J337,0)</f>
        <v>0</v>
      </c>
      <c r="BJ337" s="18" t="s">
        <v>97</v>
      </c>
      <c r="BK337" s="163">
        <f>ROUND(I337*H337,2)</f>
        <v>0</v>
      </c>
      <c r="BL337" s="18" t="s">
        <v>166</v>
      </c>
      <c r="BM337" s="162" t="s">
        <v>471</v>
      </c>
    </row>
    <row r="338" spans="1:65" s="14" customFormat="1">
      <c r="B338" s="172"/>
      <c r="D338" s="165" t="s">
        <v>168</v>
      </c>
      <c r="F338" s="174" t="s">
        <v>472</v>
      </c>
      <c r="H338" s="175">
        <v>271.86700000000002</v>
      </c>
      <c r="I338" s="176"/>
      <c r="L338" s="172"/>
      <c r="M338" s="177"/>
      <c r="N338" s="178"/>
      <c r="O338" s="178"/>
      <c r="P338" s="178"/>
      <c r="Q338" s="178"/>
      <c r="R338" s="178"/>
      <c r="S338" s="178"/>
      <c r="T338" s="179"/>
      <c r="AT338" s="173" t="s">
        <v>168</v>
      </c>
      <c r="AU338" s="173" t="s">
        <v>97</v>
      </c>
      <c r="AV338" s="14" t="s">
        <v>97</v>
      </c>
      <c r="AW338" s="14" t="s">
        <v>3</v>
      </c>
      <c r="AX338" s="14" t="s">
        <v>82</v>
      </c>
      <c r="AY338" s="173" t="s">
        <v>160</v>
      </c>
    </row>
    <row r="339" spans="1:65" s="2" customFormat="1" ht="16.5" customHeight="1">
      <c r="A339" s="33"/>
      <c r="B339" s="149"/>
      <c r="C339" s="150" t="s">
        <v>473</v>
      </c>
      <c r="D339" s="150" t="s">
        <v>162</v>
      </c>
      <c r="E339" s="151" t="s">
        <v>474</v>
      </c>
      <c r="F339" s="152" t="s">
        <v>475</v>
      </c>
      <c r="G339" s="153" t="s">
        <v>262</v>
      </c>
      <c r="H339" s="154">
        <v>55.999000000000002</v>
      </c>
      <c r="I339" s="155"/>
      <c r="J339" s="156">
        <f>ROUND(I339*H339,2)</f>
        <v>0</v>
      </c>
      <c r="K339" s="157"/>
      <c r="L339" s="34"/>
      <c r="M339" s="158" t="s">
        <v>1</v>
      </c>
      <c r="N339" s="159" t="s">
        <v>43</v>
      </c>
      <c r="O339" s="59"/>
      <c r="P339" s="160">
        <f>O339*H339</f>
        <v>0</v>
      </c>
      <c r="Q339" s="160">
        <v>1E-4</v>
      </c>
      <c r="R339" s="160">
        <f>Q339*H339</f>
        <v>5.5999000000000005E-3</v>
      </c>
      <c r="S339" s="160">
        <v>0</v>
      </c>
      <c r="T339" s="161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62" t="s">
        <v>166</v>
      </c>
      <c r="AT339" s="162" t="s">
        <v>162</v>
      </c>
      <c r="AU339" s="162" t="s">
        <v>97</v>
      </c>
      <c r="AY339" s="18" t="s">
        <v>160</v>
      </c>
      <c r="BE339" s="163">
        <f>IF(N339="základní",J339,0)</f>
        <v>0</v>
      </c>
      <c r="BF339" s="163">
        <f>IF(N339="snížená",J339,0)</f>
        <v>0</v>
      </c>
      <c r="BG339" s="163">
        <f>IF(N339="zákl. přenesená",J339,0)</f>
        <v>0</v>
      </c>
      <c r="BH339" s="163">
        <f>IF(N339="sníž. přenesená",J339,0)</f>
        <v>0</v>
      </c>
      <c r="BI339" s="163">
        <f>IF(N339="nulová",J339,0)</f>
        <v>0</v>
      </c>
      <c r="BJ339" s="18" t="s">
        <v>97</v>
      </c>
      <c r="BK339" s="163">
        <f>ROUND(I339*H339,2)</f>
        <v>0</v>
      </c>
      <c r="BL339" s="18" t="s">
        <v>166</v>
      </c>
      <c r="BM339" s="162" t="s">
        <v>476</v>
      </c>
    </row>
    <row r="340" spans="1:65" s="14" customFormat="1">
      <c r="B340" s="172"/>
      <c r="D340" s="165" t="s">
        <v>168</v>
      </c>
      <c r="E340" s="173" t="s">
        <v>1</v>
      </c>
      <c r="F340" s="174" t="s">
        <v>477</v>
      </c>
      <c r="H340" s="175">
        <v>55.999000000000002</v>
      </c>
      <c r="I340" s="176"/>
      <c r="L340" s="172"/>
      <c r="M340" s="177"/>
      <c r="N340" s="178"/>
      <c r="O340" s="178"/>
      <c r="P340" s="178"/>
      <c r="Q340" s="178"/>
      <c r="R340" s="178"/>
      <c r="S340" s="178"/>
      <c r="T340" s="179"/>
      <c r="AT340" s="173" t="s">
        <v>168</v>
      </c>
      <c r="AU340" s="173" t="s">
        <v>97</v>
      </c>
      <c r="AV340" s="14" t="s">
        <v>97</v>
      </c>
      <c r="AW340" s="14" t="s">
        <v>32</v>
      </c>
      <c r="AX340" s="14" t="s">
        <v>77</v>
      </c>
      <c r="AY340" s="173" t="s">
        <v>160</v>
      </c>
    </row>
    <row r="341" spans="1:65" s="15" customFormat="1">
      <c r="B341" s="180"/>
      <c r="D341" s="165" t="s">
        <v>168</v>
      </c>
      <c r="E341" s="181" t="s">
        <v>1</v>
      </c>
      <c r="F341" s="182" t="s">
        <v>173</v>
      </c>
      <c r="H341" s="183">
        <v>55.999000000000002</v>
      </c>
      <c r="I341" s="184"/>
      <c r="L341" s="180"/>
      <c r="M341" s="185"/>
      <c r="N341" s="186"/>
      <c r="O341" s="186"/>
      <c r="P341" s="186"/>
      <c r="Q341" s="186"/>
      <c r="R341" s="186"/>
      <c r="S341" s="186"/>
      <c r="T341" s="187"/>
      <c r="AT341" s="181" t="s">
        <v>168</v>
      </c>
      <c r="AU341" s="181" t="s">
        <v>97</v>
      </c>
      <c r="AV341" s="15" t="s">
        <v>166</v>
      </c>
      <c r="AW341" s="15" t="s">
        <v>32</v>
      </c>
      <c r="AX341" s="15" t="s">
        <v>82</v>
      </c>
      <c r="AY341" s="181" t="s">
        <v>160</v>
      </c>
    </row>
    <row r="342" spans="1:65" s="2" customFormat="1" ht="16.5" customHeight="1">
      <c r="A342" s="33"/>
      <c r="B342" s="149"/>
      <c r="C342" s="188" t="s">
        <v>478</v>
      </c>
      <c r="D342" s="188" t="s">
        <v>249</v>
      </c>
      <c r="E342" s="189" t="s">
        <v>479</v>
      </c>
      <c r="F342" s="190" t="s">
        <v>480</v>
      </c>
      <c r="G342" s="191" t="s">
        <v>262</v>
      </c>
      <c r="H342" s="192">
        <v>58.798999999999999</v>
      </c>
      <c r="I342" s="193"/>
      <c r="J342" s="194">
        <f>ROUND(I342*H342,2)</f>
        <v>0</v>
      </c>
      <c r="K342" s="195"/>
      <c r="L342" s="196"/>
      <c r="M342" s="197" t="s">
        <v>1</v>
      </c>
      <c r="N342" s="198" t="s">
        <v>43</v>
      </c>
      <c r="O342" s="59"/>
      <c r="P342" s="160">
        <f>O342*H342</f>
        <v>0</v>
      </c>
      <c r="Q342" s="160">
        <v>5.9999999999999995E-4</v>
      </c>
      <c r="R342" s="160">
        <f>Q342*H342</f>
        <v>3.5279399999999995E-2</v>
      </c>
      <c r="S342" s="160">
        <v>0</v>
      </c>
      <c r="T342" s="161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62" t="s">
        <v>204</v>
      </c>
      <c r="AT342" s="162" t="s">
        <v>249</v>
      </c>
      <c r="AU342" s="162" t="s">
        <v>97</v>
      </c>
      <c r="AY342" s="18" t="s">
        <v>160</v>
      </c>
      <c r="BE342" s="163">
        <f>IF(N342="základní",J342,0)</f>
        <v>0</v>
      </c>
      <c r="BF342" s="163">
        <f>IF(N342="snížená",J342,0)</f>
        <v>0</v>
      </c>
      <c r="BG342" s="163">
        <f>IF(N342="zákl. přenesená",J342,0)</f>
        <v>0</v>
      </c>
      <c r="BH342" s="163">
        <f>IF(N342="sníž. přenesená",J342,0)</f>
        <v>0</v>
      </c>
      <c r="BI342" s="163">
        <f>IF(N342="nulová",J342,0)</f>
        <v>0</v>
      </c>
      <c r="BJ342" s="18" t="s">
        <v>97</v>
      </c>
      <c r="BK342" s="163">
        <f>ROUND(I342*H342,2)</f>
        <v>0</v>
      </c>
      <c r="BL342" s="18" t="s">
        <v>166</v>
      </c>
      <c r="BM342" s="162" t="s">
        <v>481</v>
      </c>
    </row>
    <row r="343" spans="1:65" s="14" customFormat="1">
      <c r="B343" s="172"/>
      <c r="D343" s="165" t="s">
        <v>168</v>
      </c>
      <c r="F343" s="174" t="s">
        <v>482</v>
      </c>
      <c r="H343" s="175">
        <v>58.798999999999999</v>
      </c>
      <c r="I343" s="176"/>
      <c r="L343" s="172"/>
      <c r="M343" s="177"/>
      <c r="N343" s="178"/>
      <c r="O343" s="178"/>
      <c r="P343" s="178"/>
      <c r="Q343" s="178"/>
      <c r="R343" s="178"/>
      <c r="S343" s="178"/>
      <c r="T343" s="179"/>
      <c r="AT343" s="173" t="s">
        <v>168</v>
      </c>
      <c r="AU343" s="173" t="s">
        <v>97</v>
      </c>
      <c r="AV343" s="14" t="s">
        <v>97</v>
      </c>
      <c r="AW343" s="14" t="s">
        <v>3</v>
      </c>
      <c r="AX343" s="14" t="s">
        <v>82</v>
      </c>
      <c r="AY343" s="173" t="s">
        <v>160</v>
      </c>
    </row>
    <row r="344" spans="1:65" s="2" customFormat="1" ht="16.5" customHeight="1">
      <c r="A344" s="33"/>
      <c r="B344" s="149"/>
      <c r="C344" s="150" t="s">
        <v>483</v>
      </c>
      <c r="D344" s="150" t="s">
        <v>162</v>
      </c>
      <c r="E344" s="151" t="s">
        <v>484</v>
      </c>
      <c r="F344" s="152" t="s">
        <v>485</v>
      </c>
      <c r="G344" s="153" t="s">
        <v>262</v>
      </c>
      <c r="H344" s="154">
        <v>148.624</v>
      </c>
      <c r="I344" s="155"/>
      <c r="J344" s="156">
        <f>ROUND(I344*H344,2)</f>
        <v>0</v>
      </c>
      <c r="K344" s="157"/>
      <c r="L344" s="34"/>
      <c r="M344" s="158" t="s">
        <v>1</v>
      </c>
      <c r="N344" s="159" t="s">
        <v>43</v>
      </c>
      <c r="O344" s="59"/>
      <c r="P344" s="160">
        <f>O344*H344</f>
        <v>0</v>
      </c>
      <c r="Q344" s="160">
        <v>0</v>
      </c>
      <c r="R344" s="160">
        <f>Q344*H344</f>
        <v>0</v>
      </c>
      <c r="S344" s="160">
        <v>0</v>
      </c>
      <c r="T344" s="161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2" t="s">
        <v>166</v>
      </c>
      <c r="AT344" s="162" t="s">
        <v>162</v>
      </c>
      <c r="AU344" s="162" t="s">
        <v>97</v>
      </c>
      <c r="AY344" s="18" t="s">
        <v>160</v>
      </c>
      <c r="BE344" s="163">
        <f>IF(N344="základní",J344,0)</f>
        <v>0</v>
      </c>
      <c r="BF344" s="163">
        <f>IF(N344="snížená",J344,0)</f>
        <v>0</v>
      </c>
      <c r="BG344" s="163">
        <f>IF(N344="zákl. přenesená",J344,0)</f>
        <v>0</v>
      </c>
      <c r="BH344" s="163">
        <f>IF(N344="sníž. přenesená",J344,0)</f>
        <v>0</v>
      </c>
      <c r="BI344" s="163">
        <f>IF(N344="nulová",J344,0)</f>
        <v>0</v>
      </c>
      <c r="BJ344" s="18" t="s">
        <v>97</v>
      </c>
      <c r="BK344" s="163">
        <f>ROUND(I344*H344,2)</f>
        <v>0</v>
      </c>
      <c r="BL344" s="18" t="s">
        <v>166</v>
      </c>
      <c r="BM344" s="162" t="s">
        <v>486</v>
      </c>
    </row>
    <row r="345" spans="1:65" s="13" customFormat="1">
      <c r="B345" s="164"/>
      <c r="D345" s="165" t="s">
        <v>168</v>
      </c>
      <c r="E345" s="166" t="s">
        <v>1</v>
      </c>
      <c r="F345" s="167" t="s">
        <v>487</v>
      </c>
      <c r="H345" s="166" t="s">
        <v>1</v>
      </c>
      <c r="I345" s="168"/>
      <c r="L345" s="164"/>
      <c r="M345" s="169"/>
      <c r="N345" s="170"/>
      <c r="O345" s="170"/>
      <c r="P345" s="170"/>
      <c r="Q345" s="170"/>
      <c r="R345" s="170"/>
      <c r="S345" s="170"/>
      <c r="T345" s="171"/>
      <c r="AT345" s="166" t="s">
        <v>168</v>
      </c>
      <c r="AU345" s="166" t="s">
        <v>97</v>
      </c>
      <c r="AV345" s="13" t="s">
        <v>82</v>
      </c>
      <c r="AW345" s="13" t="s">
        <v>32</v>
      </c>
      <c r="AX345" s="13" t="s">
        <v>77</v>
      </c>
      <c r="AY345" s="166" t="s">
        <v>160</v>
      </c>
    </row>
    <row r="346" spans="1:65" s="14" customFormat="1">
      <c r="B346" s="172"/>
      <c r="D346" s="165" t="s">
        <v>168</v>
      </c>
      <c r="E346" s="173" t="s">
        <v>1</v>
      </c>
      <c r="F346" s="174" t="s">
        <v>488</v>
      </c>
      <c r="H346" s="175">
        <v>15.103999999999999</v>
      </c>
      <c r="I346" s="176"/>
      <c r="L346" s="172"/>
      <c r="M346" s="177"/>
      <c r="N346" s="178"/>
      <c r="O346" s="178"/>
      <c r="P346" s="178"/>
      <c r="Q346" s="178"/>
      <c r="R346" s="178"/>
      <c r="S346" s="178"/>
      <c r="T346" s="179"/>
      <c r="AT346" s="173" t="s">
        <v>168</v>
      </c>
      <c r="AU346" s="173" t="s">
        <v>97</v>
      </c>
      <c r="AV346" s="14" t="s">
        <v>97</v>
      </c>
      <c r="AW346" s="14" t="s">
        <v>32</v>
      </c>
      <c r="AX346" s="14" t="s">
        <v>77</v>
      </c>
      <c r="AY346" s="173" t="s">
        <v>160</v>
      </c>
    </row>
    <row r="347" spans="1:65" s="16" customFormat="1">
      <c r="B347" s="199"/>
      <c r="D347" s="165" t="s">
        <v>168</v>
      </c>
      <c r="E347" s="200" t="s">
        <v>1</v>
      </c>
      <c r="F347" s="201" t="s">
        <v>489</v>
      </c>
      <c r="H347" s="202">
        <v>15.103999999999999</v>
      </c>
      <c r="I347" s="203"/>
      <c r="L347" s="199"/>
      <c r="M347" s="204"/>
      <c r="N347" s="205"/>
      <c r="O347" s="205"/>
      <c r="P347" s="205"/>
      <c r="Q347" s="205"/>
      <c r="R347" s="205"/>
      <c r="S347" s="205"/>
      <c r="T347" s="206"/>
      <c r="AT347" s="200" t="s">
        <v>168</v>
      </c>
      <c r="AU347" s="200" t="s">
        <v>97</v>
      </c>
      <c r="AV347" s="16" t="s">
        <v>180</v>
      </c>
      <c r="AW347" s="16" t="s">
        <v>32</v>
      </c>
      <c r="AX347" s="16" t="s">
        <v>77</v>
      </c>
      <c r="AY347" s="200" t="s">
        <v>160</v>
      </c>
    </row>
    <row r="348" spans="1:65" s="13" customFormat="1">
      <c r="B348" s="164"/>
      <c r="D348" s="165" t="s">
        <v>168</v>
      </c>
      <c r="E348" s="166" t="s">
        <v>1</v>
      </c>
      <c r="F348" s="167" t="s">
        <v>490</v>
      </c>
      <c r="H348" s="166" t="s">
        <v>1</v>
      </c>
      <c r="I348" s="168"/>
      <c r="L348" s="164"/>
      <c r="M348" s="169"/>
      <c r="N348" s="170"/>
      <c r="O348" s="170"/>
      <c r="P348" s="170"/>
      <c r="Q348" s="170"/>
      <c r="R348" s="170"/>
      <c r="S348" s="170"/>
      <c r="T348" s="171"/>
      <c r="AT348" s="166" t="s">
        <v>168</v>
      </c>
      <c r="AU348" s="166" t="s">
        <v>97</v>
      </c>
      <c r="AV348" s="13" t="s">
        <v>82</v>
      </c>
      <c r="AW348" s="13" t="s">
        <v>32</v>
      </c>
      <c r="AX348" s="13" t="s">
        <v>77</v>
      </c>
      <c r="AY348" s="166" t="s">
        <v>160</v>
      </c>
    </row>
    <row r="349" spans="1:65" s="14" customFormat="1" ht="20.399999999999999">
      <c r="B349" s="172"/>
      <c r="D349" s="165" t="s">
        <v>168</v>
      </c>
      <c r="E349" s="173" t="s">
        <v>1</v>
      </c>
      <c r="F349" s="174" t="s">
        <v>491</v>
      </c>
      <c r="H349" s="175">
        <v>120.64</v>
      </c>
      <c r="I349" s="176"/>
      <c r="L349" s="172"/>
      <c r="M349" s="177"/>
      <c r="N349" s="178"/>
      <c r="O349" s="178"/>
      <c r="P349" s="178"/>
      <c r="Q349" s="178"/>
      <c r="R349" s="178"/>
      <c r="S349" s="178"/>
      <c r="T349" s="179"/>
      <c r="AT349" s="173" t="s">
        <v>168</v>
      </c>
      <c r="AU349" s="173" t="s">
        <v>97</v>
      </c>
      <c r="AV349" s="14" t="s">
        <v>97</v>
      </c>
      <c r="AW349" s="14" t="s">
        <v>32</v>
      </c>
      <c r="AX349" s="14" t="s">
        <v>77</v>
      </c>
      <c r="AY349" s="173" t="s">
        <v>160</v>
      </c>
    </row>
    <row r="350" spans="1:65" s="14" customFormat="1">
      <c r="B350" s="172"/>
      <c r="D350" s="165" t="s">
        <v>168</v>
      </c>
      <c r="E350" s="173" t="s">
        <v>1</v>
      </c>
      <c r="F350" s="174" t="s">
        <v>492</v>
      </c>
      <c r="H350" s="175">
        <v>12.88</v>
      </c>
      <c r="I350" s="176"/>
      <c r="L350" s="172"/>
      <c r="M350" s="177"/>
      <c r="N350" s="178"/>
      <c r="O350" s="178"/>
      <c r="P350" s="178"/>
      <c r="Q350" s="178"/>
      <c r="R350" s="178"/>
      <c r="S350" s="178"/>
      <c r="T350" s="179"/>
      <c r="AT350" s="173" t="s">
        <v>168</v>
      </c>
      <c r="AU350" s="173" t="s">
        <v>97</v>
      </c>
      <c r="AV350" s="14" t="s">
        <v>97</v>
      </c>
      <c r="AW350" s="14" t="s">
        <v>32</v>
      </c>
      <c r="AX350" s="14" t="s">
        <v>77</v>
      </c>
      <c r="AY350" s="173" t="s">
        <v>160</v>
      </c>
    </row>
    <row r="351" spans="1:65" s="16" customFormat="1">
      <c r="B351" s="199"/>
      <c r="D351" s="165" t="s">
        <v>168</v>
      </c>
      <c r="E351" s="200" t="s">
        <v>1</v>
      </c>
      <c r="F351" s="201" t="s">
        <v>489</v>
      </c>
      <c r="H351" s="202">
        <v>133.52000000000001</v>
      </c>
      <c r="I351" s="203"/>
      <c r="L351" s="199"/>
      <c r="M351" s="204"/>
      <c r="N351" s="205"/>
      <c r="O351" s="205"/>
      <c r="P351" s="205"/>
      <c r="Q351" s="205"/>
      <c r="R351" s="205"/>
      <c r="S351" s="205"/>
      <c r="T351" s="206"/>
      <c r="AT351" s="200" t="s">
        <v>168</v>
      </c>
      <c r="AU351" s="200" t="s">
        <v>97</v>
      </c>
      <c r="AV351" s="16" t="s">
        <v>180</v>
      </c>
      <c r="AW351" s="16" t="s">
        <v>32</v>
      </c>
      <c r="AX351" s="16" t="s">
        <v>77</v>
      </c>
      <c r="AY351" s="200" t="s">
        <v>160</v>
      </c>
    </row>
    <row r="352" spans="1:65" s="15" customFormat="1">
      <c r="B352" s="180"/>
      <c r="D352" s="165" t="s">
        <v>168</v>
      </c>
      <c r="E352" s="181" t="s">
        <v>1</v>
      </c>
      <c r="F352" s="182" t="s">
        <v>173</v>
      </c>
      <c r="H352" s="183">
        <v>148.624</v>
      </c>
      <c r="I352" s="184"/>
      <c r="L352" s="180"/>
      <c r="M352" s="185"/>
      <c r="N352" s="186"/>
      <c r="O352" s="186"/>
      <c r="P352" s="186"/>
      <c r="Q352" s="186"/>
      <c r="R352" s="186"/>
      <c r="S352" s="186"/>
      <c r="T352" s="187"/>
      <c r="AT352" s="181" t="s">
        <v>168</v>
      </c>
      <c r="AU352" s="181" t="s">
        <v>97</v>
      </c>
      <c r="AV352" s="15" t="s">
        <v>166</v>
      </c>
      <c r="AW352" s="15" t="s">
        <v>32</v>
      </c>
      <c r="AX352" s="15" t="s">
        <v>82</v>
      </c>
      <c r="AY352" s="181" t="s">
        <v>160</v>
      </c>
    </row>
    <row r="353" spans="1:65" s="2" customFormat="1" ht="16.5" customHeight="1">
      <c r="A353" s="33"/>
      <c r="B353" s="149"/>
      <c r="C353" s="188" t="s">
        <v>493</v>
      </c>
      <c r="D353" s="188" t="s">
        <v>249</v>
      </c>
      <c r="E353" s="189" t="s">
        <v>494</v>
      </c>
      <c r="F353" s="190" t="s">
        <v>495</v>
      </c>
      <c r="G353" s="191" t="s">
        <v>262</v>
      </c>
      <c r="H353" s="192">
        <v>15.859</v>
      </c>
      <c r="I353" s="193"/>
      <c r="J353" s="194">
        <f>ROUND(I353*H353,2)</f>
        <v>0</v>
      </c>
      <c r="K353" s="195"/>
      <c r="L353" s="196"/>
      <c r="M353" s="197" t="s">
        <v>1</v>
      </c>
      <c r="N353" s="198" t="s">
        <v>43</v>
      </c>
      <c r="O353" s="59"/>
      <c r="P353" s="160">
        <f>O353*H353</f>
        <v>0</v>
      </c>
      <c r="Q353" s="160">
        <v>1E-4</v>
      </c>
      <c r="R353" s="160">
        <f>Q353*H353</f>
        <v>1.5859000000000001E-3</v>
      </c>
      <c r="S353" s="160">
        <v>0</v>
      </c>
      <c r="T353" s="161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62" t="s">
        <v>204</v>
      </c>
      <c r="AT353" s="162" t="s">
        <v>249</v>
      </c>
      <c r="AU353" s="162" t="s">
        <v>97</v>
      </c>
      <c r="AY353" s="18" t="s">
        <v>160</v>
      </c>
      <c r="BE353" s="163">
        <f>IF(N353="základní",J353,0)</f>
        <v>0</v>
      </c>
      <c r="BF353" s="163">
        <f>IF(N353="snížená",J353,0)</f>
        <v>0</v>
      </c>
      <c r="BG353" s="163">
        <f>IF(N353="zákl. přenesená",J353,0)</f>
        <v>0</v>
      </c>
      <c r="BH353" s="163">
        <f>IF(N353="sníž. přenesená",J353,0)</f>
        <v>0</v>
      </c>
      <c r="BI353" s="163">
        <f>IF(N353="nulová",J353,0)</f>
        <v>0</v>
      </c>
      <c r="BJ353" s="18" t="s">
        <v>97</v>
      </c>
      <c r="BK353" s="163">
        <f>ROUND(I353*H353,2)</f>
        <v>0</v>
      </c>
      <c r="BL353" s="18" t="s">
        <v>166</v>
      </c>
      <c r="BM353" s="162" t="s">
        <v>496</v>
      </c>
    </row>
    <row r="354" spans="1:65" s="14" customFormat="1">
      <c r="B354" s="172"/>
      <c r="D354" s="165" t="s">
        <v>168</v>
      </c>
      <c r="F354" s="174" t="s">
        <v>497</v>
      </c>
      <c r="H354" s="175">
        <v>15.859</v>
      </c>
      <c r="I354" s="176"/>
      <c r="L354" s="172"/>
      <c r="M354" s="177"/>
      <c r="N354" s="178"/>
      <c r="O354" s="178"/>
      <c r="P354" s="178"/>
      <c r="Q354" s="178"/>
      <c r="R354" s="178"/>
      <c r="S354" s="178"/>
      <c r="T354" s="179"/>
      <c r="AT354" s="173" t="s">
        <v>168</v>
      </c>
      <c r="AU354" s="173" t="s">
        <v>97</v>
      </c>
      <c r="AV354" s="14" t="s">
        <v>97</v>
      </c>
      <c r="AW354" s="14" t="s">
        <v>3</v>
      </c>
      <c r="AX354" s="14" t="s">
        <v>82</v>
      </c>
      <c r="AY354" s="173" t="s">
        <v>160</v>
      </c>
    </row>
    <row r="355" spans="1:65" s="2" customFormat="1" ht="16.5" customHeight="1">
      <c r="A355" s="33"/>
      <c r="B355" s="149"/>
      <c r="C355" s="188" t="s">
        <v>498</v>
      </c>
      <c r="D355" s="188" t="s">
        <v>249</v>
      </c>
      <c r="E355" s="189" t="s">
        <v>499</v>
      </c>
      <c r="F355" s="190" t="s">
        <v>500</v>
      </c>
      <c r="G355" s="191" t="s">
        <v>262</v>
      </c>
      <c r="H355" s="192">
        <v>140.196</v>
      </c>
      <c r="I355" s="193"/>
      <c r="J355" s="194">
        <f>ROUND(I355*H355,2)</f>
        <v>0</v>
      </c>
      <c r="K355" s="195"/>
      <c r="L355" s="196"/>
      <c r="M355" s="197" t="s">
        <v>1</v>
      </c>
      <c r="N355" s="198" t="s">
        <v>43</v>
      </c>
      <c r="O355" s="59"/>
      <c r="P355" s="160">
        <f>O355*H355</f>
        <v>0</v>
      </c>
      <c r="Q355" s="160">
        <v>4.0000000000000003E-5</v>
      </c>
      <c r="R355" s="160">
        <f>Q355*H355</f>
        <v>5.6078400000000002E-3</v>
      </c>
      <c r="S355" s="160">
        <v>0</v>
      </c>
      <c r="T355" s="161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62" t="s">
        <v>204</v>
      </c>
      <c r="AT355" s="162" t="s">
        <v>249</v>
      </c>
      <c r="AU355" s="162" t="s">
        <v>97</v>
      </c>
      <c r="AY355" s="18" t="s">
        <v>160</v>
      </c>
      <c r="BE355" s="163">
        <f>IF(N355="základní",J355,0)</f>
        <v>0</v>
      </c>
      <c r="BF355" s="163">
        <f>IF(N355="snížená",J355,0)</f>
        <v>0</v>
      </c>
      <c r="BG355" s="163">
        <f>IF(N355="zákl. přenesená",J355,0)</f>
        <v>0</v>
      </c>
      <c r="BH355" s="163">
        <f>IF(N355="sníž. přenesená",J355,0)</f>
        <v>0</v>
      </c>
      <c r="BI355" s="163">
        <f>IF(N355="nulová",J355,0)</f>
        <v>0</v>
      </c>
      <c r="BJ355" s="18" t="s">
        <v>97</v>
      </c>
      <c r="BK355" s="163">
        <f>ROUND(I355*H355,2)</f>
        <v>0</v>
      </c>
      <c r="BL355" s="18" t="s">
        <v>166</v>
      </c>
      <c r="BM355" s="162" t="s">
        <v>501</v>
      </c>
    </row>
    <row r="356" spans="1:65" s="14" customFormat="1">
      <c r="B356" s="172"/>
      <c r="D356" s="165" t="s">
        <v>168</v>
      </c>
      <c r="F356" s="174" t="s">
        <v>502</v>
      </c>
      <c r="H356" s="175">
        <v>140.196</v>
      </c>
      <c r="I356" s="176"/>
      <c r="L356" s="172"/>
      <c r="M356" s="177"/>
      <c r="N356" s="178"/>
      <c r="O356" s="178"/>
      <c r="P356" s="178"/>
      <c r="Q356" s="178"/>
      <c r="R356" s="178"/>
      <c r="S356" s="178"/>
      <c r="T356" s="179"/>
      <c r="AT356" s="173" t="s">
        <v>168</v>
      </c>
      <c r="AU356" s="173" t="s">
        <v>97</v>
      </c>
      <c r="AV356" s="14" t="s">
        <v>97</v>
      </c>
      <c r="AW356" s="14" t="s">
        <v>3</v>
      </c>
      <c r="AX356" s="14" t="s">
        <v>82</v>
      </c>
      <c r="AY356" s="173" t="s">
        <v>160</v>
      </c>
    </row>
    <row r="357" spans="1:65" s="2" customFormat="1" ht="16.5" customHeight="1">
      <c r="A357" s="33"/>
      <c r="B357" s="149"/>
      <c r="C357" s="150" t="s">
        <v>503</v>
      </c>
      <c r="D357" s="150" t="s">
        <v>162</v>
      </c>
      <c r="E357" s="151" t="s">
        <v>504</v>
      </c>
      <c r="F357" s="152" t="s">
        <v>505</v>
      </c>
      <c r="G357" s="153" t="s">
        <v>165</v>
      </c>
      <c r="H357" s="154">
        <v>280.8</v>
      </c>
      <c r="I357" s="155"/>
      <c r="J357" s="156">
        <f>ROUND(I357*H357,2)</f>
        <v>0</v>
      </c>
      <c r="K357" s="157"/>
      <c r="L357" s="34"/>
      <c r="M357" s="158" t="s">
        <v>1</v>
      </c>
      <c r="N357" s="159" t="s">
        <v>43</v>
      </c>
      <c r="O357" s="59"/>
      <c r="P357" s="160">
        <f>O357*H357</f>
        <v>0</v>
      </c>
      <c r="Q357" s="160">
        <v>2.1000000000000001E-2</v>
      </c>
      <c r="R357" s="160">
        <f>Q357*H357</f>
        <v>5.8968000000000007</v>
      </c>
      <c r="S357" s="160">
        <v>0</v>
      </c>
      <c r="T357" s="161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62" t="s">
        <v>166</v>
      </c>
      <c r="AT357" s="162" t="s">
        <v>162</v>
      </c>
      <c r="AU357" s="162" t="s">
        <v>97</v>
      </c>
      <c r="AY357" s="18" t="s">
        <v>160</v>
      </c>
      <c r="BE357" s="163">
        <f>IF(N357="základní",J357,0)</f>
        <v>0</v>
      </c>
      <c r="BF357" s="163">
        <f>IF(N357="snížená",J357,0)</f>
        <v>0</v>
      </c>
      <c r="BG357" s="163">
        <f>IF(N357="zákl. přenesená",J357,0)</f>
        <v>0</v>
      </c>
      <c r="BH357" s="163">
        <f>IF(N357="sníž. přenesená",J357,0)</f>
        <v>0</v>
      </c>
      <c r="BI357" s="163">
        <f>IF(N357="nulová",J357,0)</f>
        <v>0</v>
      </c>
      <c r="BJ357" s="18" t="s">
        <v>97</v>
      </c>
      <c r="BK357" s="163">
        <f>ROUND(I357*H357,2)</f>
        <v>0</v>
      </c>
      <c r="BL357" s="18" t="s">
        <v>166</v>
      </c>
      <c r="BM357" s="162" t="s">
        <v>506</v>
      </c>
    </row>
    <row r="358" spans="1:65" s="2" customFormat="1" ht="16.5" customHeight="1">
      <c r="A358" s="33"/>
      <c r="B358" s="149"/>
      <c r="C358" s="150" t="s">
        <v>507</v>
      </c>
      <c r="D358" s="150" t="s">
        <v>162</v>
      </c>
      <c r="E358" s="151" t="s">
        <v>508</v>
      </c>
      <c r="F358" s="152" t="s">
        <v>509</v>
      </c>
      <c r="G358" s="153" t="s">
        <v>165</v>
      </c>
      <c r="H358" s="154">
        <v>280.8</v>
      </c>
      <c r="I358" s="155"/>
      <c r="J358" s="156">
        <f>ROUND(I358*H358,2)</f>
        <v>0</v>
      </c>
      <c r="K358" s="157"/>
      <c r="L358" s="34"/>
      <c r="M358" s="158" t="s">
        <v>1</v>
      </c>
      <c r="N358" s="159" t="s">
        <v>43</v>
      </c>
      <c r="O358" s="59"/>
      <c r="P358" s="160">
        <f>O358*H358</f>
        <v>0</v>
      </c>
      <c r="Q358" s="160">
        <v>7.0000000000000001E-3</v>
      </c>
      <c r="R358" s="160">
        <f>Q358*H358</f>
        <v>1.9656</v>
      </c>
      <c r="S358" s="160">
        <v>0</v>
      </c>
      <c r="T358" s="161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2" t="s">
        <v>166</v>
      </c>
      <c r="AT358" s="162" t="s">
        <v>162</v>
      </c>
      <c r="AU358" s="162" t="s">
        <v>97</v>
      </c>
      <c r="AY358" s="18" t="s">
        <v>160</v>
      </c>
      <c r="BE358" s="163">
        <f>IF(N358="základní",J358,0)</f>
        <v>0</v>
      </c>
      <c r="BF358" s="163">
        <f>IF(N358="snížená",J358,0)</f>
        <v>0</v>
      </c>
      <c r="BG358" s="163">
        <f>IF(N358="zákl. přenesená",J358,0)</f>
        <v>0</v>
      </c>
      <c r="BH358" s="163">
        <f>IF(N358="sníž. přenesená",J358,0)</f>
        <v>0</v>
      </c>
      <c r="BI358" s="163">
        <f>IF(N358="nulová",J358,0)</f>
        <v>0</v>
      </c>
      <c r="BJ358" s="18" t="s">
        <v>97</v>
      </c>
      <c r="BK358" s="163">
        <f>ROUND(I358*H358,2)</f>
        <v>0</v>
      </c>
      <c r="BL358" s="18" t="s">
        <v>166</v>
      </c>
      <c r="BM358" s="162" t="s">
        <v>510</v>
      </c>
    </row>
    <row r="359" spans="1:65" s="2" customFormat="1" ht="16.5" customHeight="1">
      <c r="A359" s="33"/>
      <c r="B359" s="149"/>
      <c r="C359" s="150" t="s">
        <v>511</v>
      </c>
      <c r="D359" s="150" t="s">
        <v>162</v>
      </c>
      <c r="E359" s="151" t="s">
        <v>512</v>
      </c>
      <c r="F359" s="152" t="s">
        <v>513</v>
      </c>
      <c r="G359" s="153" t="s">
        <v>165</v>
      </c>
      <c r="H359" s="154">
        <v>66</v>
      </c>
      <c r="I359" s="155"/>
      <c r="J359" s="156">
        <f>ROUND(I359*H359,2)</f>
        <v>0</v>
      </c>
      <c r="K359" s="157"/>
      <c r="L359" s="34"/>
      <c r="M359" s="158" t="s">
        <v>1</v>
      </c>
      <c r="N359" s="159" t="s">
        <v>43</v>
      </c>
      <c r="O359" s="59"/>
      <c r="P359" s="160">
        <f>O359*H359</f>
        <v>0</v>
      </c>
      <c r="Q359" s="160">
        <v>1.208E-2</v>
      </c>
      <c r="R359" s="160">
        <f>Q359*H359</f>
        <v>0.79727999999999999</v>
      </c>
      <c r="S359" s="160">
        <v>0</v>
      </c>
      <c r="T359" s="161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2" t="s">
        <v>166</v>
      </c>
      <c r="AT359" s="162" t="s">
        <v>162</v>
      </c>
      <c r="AU359" s="162" t="s">
        <v>97</v>
      </c>
      <c r="AY359" s="18" t="s">
        <v>160</v>
      </c>
      <c r="BE359" s="163">
        <f>IF(N359="základní",J359,0)</f>
        <v>0</v>
      </c>
      <c r="BF359" s="163">
        <f>IF(N359="snížená",J359,0)</f>
        <v>0</v>
      </c>
      <c r="BG359" s="163">
        <f>IF(N359="zákl. přenesená",J359,0)</f>
        <v>0</v>
      </c>
      <c r="BH359" s="163">
        <f>IF(N359="sníž. přenesená",J359,0)</f>
        <v>0</v>
      </c>
      <c r="BI359" s="163">
        <f>IF(N359="nulová",J359,0)</f>
        <v>0</v>
      </c>
      <c r="BJ359" s="18" t="s">
        <v>97</v>
      </c>
      <c r="BK359" s="163">
        <f>ROUND(I359*H359,2)</f>
        <v>0</v>
      </c>
      <c r="BL359" s="18" t="s">
        <v>166</v>
      </c>
      <c r="BM359" s="162" t="s">
        <v>514</v>
      </c>
    </row>
    <row r="360" spans="1:65" s="2" customFormat="1" ht="21.75" customHeight="1">
      <c r="A360" s="33"/>
      <c r="B360" s="149"/>
      <c r="C360" s="150" t="s">
        <v>515</v>
      </c>
      <c r="D360" s="150" t="s">
        <v>162</v>
      </c>
      <c r="E360" s="151" t="s">
        <v>516</v>
      </c>
      <c r="F360" s="152" t="s">
        <v>517</v>
      </c>
      <c r="G360" s="153" t="s">
        <v>165</v>
      </c>
      <c r="H360" s="154">
        <v>66</v>
      </c>
      <c r="I360" s="155"/>
      <c r="J360" s="156">
        <f>ROUND(I360*H360,2)</f>
        <v>0</v>
      </c>
      <c r="K360" s="157"/>
      <c r="L360" s="34"/>
      <c r="M360" s="158" t="s">
        <v>1</v>
      </c>
      <c r="N360" s="159" t="s">
        <v>43</v>
      </c>
      <c r="O360" s="59"/>
      <c r="P360" s="160">
        <f>O360*H360</f>
        <v>0</v>
      </c>
      <c r="Q360" s="160">
        <v>6.0400000000000002E-3</v>
      </c>
      <c r="R360" s="160">
        <f>Q360*H360</f>
        <v>0.39863999999999999</v>
      </c>
      <c r="S360" s="160">
        <v>0</v>
      </c>
      <c r="T360" s="161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62" t="s">
        <v>166</v>
      </c>
      <c r="AT360" s="162" t="s">
        <v>162</v>
      </c>
      <c r="AU360" s="162" t="s">
        <v>97</v>
      </c>
      <c r="AY360" s="18" t="s">
        <v>160</v>
      </c>
      <c r="BE360" s="163">
        <f>IF(N360="základní",J360,0)</f>
        <v>0</v>
      </c>
      <c r="BF360" s="163">
        <f>IF(N360="snížená",J360,0)</f>
        <v>0</v>
      </c>
      <c r="BG360" s="163">
        <f>IF(N360="zákl. přenesená",J360,0)</f>
        <v>0</v>
      </c>
      <c r="BH360" s="163">
        <f>IF(N360="sníž. přenesená",J360,0)</f>
        <v>0</v>
      </c>
      <c r="BI360" s="163">
        <f>IF(N360="nulová",J360,0)</f>
        <v>0</v>
      </c>
      <c r="BJ360" s="18" t="s">
        <v>97</v>
      </c>
      <c r="BK360" s="163">
        <f>ROUND(I360*H360,2)</f>
        <v>0</v>
      </c>
      <c r="BL360" s="18" t="s">
        <v>166</v>
      </c>
      <c r="BM360" s="162" t="s">
        <v>518</v>
      </c>
    </row>
    <row r="361" spans="1:65" s="2" customFormat="1" ht="16.5" customHeight="1">
      <c r="A361" s="33"/>
      <c r="B361" s="149"/>
      <c r="C361" s="150" t="s">
        <v>519</v>
      </c>
      <c r="D361" s="150" t="s">
        <v>162</v>
      </c>
      <c r="E361" s="151" t="s">
        <v>520</v>
      </c>
      <c r="F361" s="152" t="s">
        <v>521</v>
      </c>
      <c r="G361" s="153" t="s">
        <v>165</v>
      </c>
      <c r="H361" s="154">
        <v>459.24400000000003</v>
      </c>
      <c r="I361" s="155"/>
      <c r="J361" s="156">
        <f>ROUND(I361*H361,2)</f>
        <v>0</v>
      </c>
      <c r="K361" s="157"/>
      <c r="L361" s="34"/>
      <c r="M361" s="158" t="s">
        <v>1</v>
      </c>
      <c r="N361" s="159" t="s">
        <v>43</v>
      </c>
      <c r="O361" s="59"/>
      <c r="P361" s="160">
        <f>O361*H361</f>
        <v>0</v>
      </c>
      <c r="Q361" s="160">
        <v>3.3E-3</v>
      </c>
      <c r="R361" s="160">
        <f>Q361*H361</f>
        <v>1.5155052</v>
      </c>
      <c r="S361" s="160">
        <v>0</v>
      </c>
      <c r="T361" s="161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62" t="s">
        <v>166</v>
      </c>
      <c r="AT361" s="162" t="s">
        <v>162</v>
      </c>
      <c r="AU361" s="162" t="s">
        <v>97</v>
      </c>
      <c r="AY361" s="18" t="s">
        <v>160</v>
      </c>
      <c r="BE361" s="163">
        <f>IF(N361="základní",J361,0)</f>
        <v>0</v>
      </c>
      <c r="BF361" s="163">
        <f>IF(N361="snížená",J361,0)</f>
        <v>0</v>
      </c>
      <c r="BG361" s="163">
        <f>IF(N361="zákl. přenesená",J361,0)</f>
        <v>0</v>
      </c>
      <c r="BH361" s="163">
        <f>IF(N361="sníž. přenesená",J361,0)</f>
        <v>0</v>
      </c>
      <c r="BI361" s="163">
        <f>IF(N361="nulová",J361,0)</f>
        <v>0</v>
      </c>
      <c r="BJ361" s="18" t="s">
        <v>97</v>
      </c>
      <c r="BK361" s="163">
        <f>ROUND(I361*H361,2)</f>
        <v>0</v>
      </c>
      <c r="BL361" s="18" t="s">
        <v>166</v>
      </c>
      <c r="BM361" s="162" t="s">
        <v>522</v>
      </c>
    </row>
    <row r="362" spans="1:65" s="14" customFormat="1">
      <c r="B362" s="172"/>
      <c r="D362" s="165" t="s">
        <v>168</v>
      </c>
      <c r="E362" s="173" t="s">
        <v>1</v>
      </c>
      <c r="F362" s="174" t="s">
        <v>523</v>
      </c>
      <c r="H362" s="175">
        <v>459.24400000000003</v>
      </c>
      <c r="I362" s="176"/>
      <c r="L362" s="172"/>
      <c r="M362" s="177"/>
      <c r="N362" s="178"/>
      <c r="O362" s="178"/>
      <c r="P362" s="178"/>
      <c r="Q362" s="178"/>
      <c r="R362" s="178"/>
      <c r="S362" s="178"/>
      <c r="T362" s="179"/>
      <c r="AT362" s="173" t="s">
        <v>168</v>
      </c>
      <c r="AU362" s="173" t="s">
        <v>97</v>
      </c>
      <c r="AV362" s="14" t="s">
        <v>97</v>
      </c>
      <c r="AW362" s="14" t="s">
        <v>32</v>
      </c>
      <c r="AX362" s="14" t="s">
        <v>82</v>
      </c>
      <c r="AY362" s="173" t="s">
        <v>160</v>
      </c>
    </row>
    <row r="363" spans="1:65" s="2" customFormat="1" ht="16.5" customHeight="1">
      <c r="A363" s="33"/>
      <c r="B363" s="149"/>
      <c r="C363" s="150" t="s">
        <v>524</v>
      </c>
      <c r="D363" s="150" t="s">
        <v>162</v>
      </c>
      <c r="E363" s="151" t="s">
        <v>525</v>
      </c>
      <c r="F363" s="152" t="s">
        <v>526</v>
      </c>
      <c r="G363" s="153" t="s">
        <v>165</v>
      </c>
      <c r="H363" s="154">
        <v>45.25</v>
      </c>
      <c r="I363" s="155"/>
      <c r="J363" s="156">
        <f>ROUND(I363*H363,2)</f>
        <v>0</v>
      </c>
      <c r="K363" s="157"/>
      <c r="L363" s="34"/>
      <c r="M363" s="158" t="s">
        <v>1</v>
      </c>
      <c r="N363" s="159" t="s">
        <v>43</v>
      </c>
      <c r="O363" s="59"/>
      <c r="P363" s="160">
        <f>O363*H363</f>
        <v>0</v>
      </c>
      <c r="Q363" s="160">
        <v>2.0000000000000002E-5</v>
      </c>
      <c r="R363" s="160">
        <f>Q363*H363</f>
        <v>9.050000000000001E-4</v>
      </c>
      <c r="S363" s="160">
        <v>1.0000000000000001E-5</v>
      </c>
      <c r="T363" s="161">
        <f>S363*H363</f>
        <v>4.5250000000000005E-4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62" t="s">
        <v>166</v>
      </c>
      <c r="AT363" s="162" t="s">
        <v>162</v>
      </c>
      <c r="AU363" s="162" t="s">
        <v>97</v>
      </c>
      <c r="AY363" s="18" t="s">
        <v>160</v>
      </c>
      <c r="BE363" s="163">
        <f>IF(N363="základní",J363,0)</f>
        <v>0</v>
      </c>
      <c r="BF363" s="163">
        <f>IF(N363="snížená",J363,0)</f>
        <v>0</v>
      </c>
      <c r="BG363" s="163">
        <f>IF(N363="zákl. přenesená",J363,0)</f>
        <v>0</v>
      </c>
      <c r="BH363" s="163">
        <f>IF(N363="sníž. přenesená",J363,0)</f>
        <v>0</v>
      </c>
      <c r="BI363" s="163">
        <f>IF(N363="nulová",J363,0)</f>
        <v>0</v>
      </c>
      <c r="BJ363" s="18" t="s">
        <v>97</v>
      </c>
      <c r="BK363" s="163">
        <f>ROUND(I363*H363,2)</f>
        <v>0</v>
      </c>
      <c r="BL363" s="18" t="s">
        <v>166</v>
      </c>
      <c r="BM363" s="162" t="s">
        <v>527</v>
      </c>
    </row>
    <row r="364" spans="1:65" s="14" customFormat="1" ht="20.399999999999999">
      <c r="B364" s="172"/>
      <c r="D364" s="165" t="s">
        <v>168</v>
      </c>
      <c r="E364" s="173" t="s">
        <v>1</v>
      </c>
      <c r="F364" s="174" t="s">
        <v>528</v>
      </c>
      <c r="H364" s="175">
        <v>40.212000000000003</v>
      </c>
      <c r="I364" s="176"/>
      <c r="L364" s="172"/>
      <c r="M364" s="177"/>
      <c r="N364" s="178"/>
      <c r="O364" s="178"/>
      <c r="P364" s="178"/>
      <c r="Q364" s="178"/>
      <c r="R364" s="178"/>
      <c r="S364" s="178"/>
      <c r="T364" s="179"/>
      <c r="AT364" s="173" t="s">
        <v>168</v>
      </c>
      <c r="AU364" s="173" t="s">
        <v>97</v>
      </c>
      <c r="AV364" s="14" t="s">
        <v>97</v>
      </c>
      <c r="AW364" s="14" t="s">
        <v>32</v>
      </c>
      <c r="AX364" s="14" t="s">
        <v>77</v>
      </c>
      <c r="AY364" s="173" t="s">
        <v>160</v>
      </c>
    </row>
    <row r="365" spans="1:65" s="14" customFormat="1">
      <c r="B365" s="172"/>
      <c r="D365" s="165" t="s">
        <v>168</v>
      </c>
      <c r="E365" s="173" t="s">
        <v>1</v>
      </c>
      <c r="F365" s="174" t="s">
        <v>420</v>
      </c>
      <c r="H365" s="175">
        <v>5.0380000000000003</v>
      </c>
      <c r="I365" s="176"/>
      <c r="L365" s="172"/>
      <c r="M365" s="177"/>
      <c r="N365" s="178"/>
      <c r="O365" s="178"/>
      <c r="P365" s="178"/>
      <c r="Q365" s="178"/>
      <c r="R365" s="178"/>
      <c r="S365" s="178"/>
      <c r="T365" s="179"/>
      <c r="AT365" s="173" t="s">
        <v>168</v>
      </c>
      <c r="AU365" s="173" t="s">
        <v>97</v>
      </c>
      <c r="AV365" s="14" t="s">
        <v>97</v>
      </c>
      <c r="AW365" s="14" t="s">
        <v>32</v>
      </c>
      <c r="AX365" s="14" t="s">
        <v>77</v>
      </c>
      <c r="AY365" s="173" t="s">
        <v>160</v>
      </c>
    </row>
    <row r="366" spans="1:65" s="15" customFormat="1">
      <c r="B366" s="180"/>
      <c r="D366" s="165" t="s">
        <v>168</v>
      </c>
      <c r="E366" s="181" t="s">
        <v>1</v>
      </c>
      <c r="F366" s="182" t="s">
        <v>173</v>
      </c>
      <c r="H366" s="183">
        <v>45.25</v>
      </c>
      <c r="I366" s="184"/>
      <c r="L366" s="180"/>
      <c r="M366" s="185"/>
      <c r="N366" s="186"/>
      <c r="O366" s="186"/>
      <c r="P366" s="186"/>
      <c r="Q366" s="186"/>
      <c r="R366" s="186"/>
      <c r="S366" s="186"/>
      <c r="T366" s="187"/>
      <c r="AT366" s="181" t="s">
        <v>168</v>
      </c>
      <c r="AU366" s="181" t="s">
        <v>97</v>
      </c>
      <c r="AV366" s="15" t="s">
        <v>166</v>
      </c>
      <c r="AW366" s="15" t="s">
        <v>32</v>
      </c>
      <c r="AX366" s="15" t="s">
        <v>82</v>
      </c>
      <c r="AY366" s="181" t="s">
        <v>160</v>
      </c>
    </row>
    <row r="367" spans="1:65" s="2" customFormat="1" ht="21.75" customHeight="1">
      <c r="A367" s="33"/>
      <c r="B367" s="149"/>
      <c r="C367" s="150" t="s">
        <v>529</v>
      </c>
      <c r="D367" s="150" t="s">
        <v>162</v>
      </c>
      <c r="E367" s="151" t="s">
        <v>530</v>
      </c>
      <c r="F367" s="152" t="s">
        <v>531</v>
      </c>
      <c r="G367" s="153" t="s">
        <v>176</v>
      </c>
      <c r="H367" s="154">
        <v>31.212</v>
      </c>
      <c r="I367" s="155"/>
      <c r="J367" s="156">
        <f>ROUND(I367*H367,2)</f>
        <v>0</v>
      </c>
      <c r="K367" s="157"/>
      <c r="L367" s="34"/>
      <c r="M367" s="158" t="s">
        <v>1</v>
      </c>
      <c r="N367" s="159" t="s">
        <v>43</v>
      </c>
      <c r="O367" s="59"/>
      <c r="P367" s="160">
        <f>O367*H367</f>
        <v>0</v>
      </c>
      <c r="Q367" s="160">
        <v>2.3010199999999998</v>
      </c>
      <c r="R367" s="160">
        <f>Q367*H367</f>
        <v>71.819436239999987</v>
      </c>
      <c r="S367" s="160">
        <v>0</v>
      </c>
      <c r="T367" s="161">
        <f>S367*H367</f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62" t="s">
        <v>166</v>
      </c>
      <c r="AT367" s="162" t="s">
        <v>162</v>
      </c>
      <c r="AU367" s="162" t="s">
        <v>97</v>
      </c>
      <c r="AY367" s="18" t="s">
        <v>160</v>
      </c>
      <c r="BE367" s="163">
        <f>IF(N367="základní",J367,0)</f>
        <v>0</v>
      </c>
      <c r="BF367" s="163">
        <f>IF(N367="snížená",J367,0)</f>
        <v>0</v>
      </c>
      <c r="BG367" s="163">
        <f>IF(N367="zákl. přenesená",J367,0)</f>
        <v>0</v>
      </c>
      <c r="BH367" s="163">
        <f>IF(N367="sníž. přenesená",J367,0)</f>
        <v>0</v>
      </c>
      <c r="BI367" s="163">
        <f>IF(N367="nulová",J367,0)</f>
        <v>0</v>
      </c>
      <c r="BJ367" s="18" t="s">
        <v>97</v>
      </c>
      <c r="BK367" s="163">
        <f>ROUND(I367*H367,2)</f>
        <v>0</v>
      </c>
      <c r="BL367" s="18" t="s">
        <v>166</v>
      </c>
      <c r="BM367" s="162" t="s">
        <v>532</v>
      </c>
    </row>
    <row r="368" spans="1:65" s="14" customFormat="1">
      <c r="B368" s="172"/>
      <c r="D368" s="165" t="s">
        <v>168</v>
      </c>
      <c r="E368" s="173" t="s">
        <v>1</v>
      </c>
      <c r="F368" s="174" t="s">
        <v>533</v>
      </c>
      <c r="H368" s="175">
        <v>31.212</v>
      </c>
      <c r="I368" s="176"/>
      <c r="L368" s="172"/>
      <c r="M368" s="177"/>
      <c r="N368" s="178"/>
      <c r="O368" s="178"/>
      <c r="P368" s="178"/>
      <c r="Q368" s="178"/>
      <c r="R368" s="178"/>
      <c r="S368" s="178"/>
      <c r="T368" s="179"/>
      <c r="AT368" s="173" t="s">
        <v>168</v>
      </c>
      <c r="AU368" s="173" t="s">
        <v>97</v>
      </c>
      <c r="AV368" s="14" t="s">
        <v>97</v>
      </c>
      <c r="AW368" s="14" t="s">
        <v>32</v>
      </c>
      <c r="AX368" s="14" t="s">
        <v>77</v>
      </c>
      <c r="AY368" s="173" t="s">
        <v>160</v>
      </c>
    </row>
    <row r="369" spans="1:65" s="15" customFormat="1">
      <c r="B369" s="180"/>
      <c r="D369" s="165" t="s">
        <v>168</v>
      </c>
      <c r="E369" s="181" t="s">
        <v>1</v>
      </c>
      <c r="F369" s="182" t="s">
        <v>173</v>
      </c>
      <c r="H369" s="183">
        <v>31.212</v>
      </c>
      <c r="I369" s="184"/>
      <c r="L369" s="180"/>
      <c r="M369" s="185"/>
      <c r="N369" s="186"/>
      <c r="O369" s="186"/>
      <c r="P369" s="186"/>
      <c r="Q369" s="186"/>
      <c r="R369" s="186"/>
      <c r="S369" s="186"/>
      <c r="T369" s="187"/>
      <c r="AT369" s="181" t="s">
        <v>168</v>
      </c>
      <c r="AU369" s="181" t="s">
        <v>97</v>
      </c>
      <c r="AV369" s="15" t="s">
        <v>166</v>
      </c>
      <c r="AW369" s="15" t="s">
        <v>32</v>
      </c>
      <c r="AX369" s="15" t="s">
        <v>82</v>
      </c>
      <c r="AY369" s="181" t="s">
        <v>160</v>
      </c>
    </row>
    <row r="370" spans="1:65" s="2" customFormat="1" ht="16.5" customHeight="1">
      <c r="A370" s="33"/>
      <c r="B370" s="149"/>
      <c r="C370" s="150" t="s">
        <v>534</v>
      </c>
      <c r="D370" s="150" t="s">
        <v>162</v>
      </c>
      <c r="E370" s="151" t="s">
        <v>535</v>
      </c>
      <c r="F370" s="152" t="s">
        <v>536</v>
      </c>
      <c r="G370" s="153" t="s">
        <v>226</v>
      </c>
      <c r="H370" s="154">
        <v>0.72299999999999998</v>
      </c>
      <c r="I370" s="155"/>
      <c r="J370" s="156">
        <f>ROUND(I370*H370,2)</f>
        <v>0</v>
      </c>
      <c r="K370" s="157"/>
      <c r="L370" s="34"/>
      <c r="M370" s="158" t="s">
        <v>1</v>
      </c>
      <c r="N370" s="159" t="s">
        <v>43</v>
      </c>
      <c r="O370" s="59"/>
      <c r="P370" s="160">
        <f>O370*H370</f>
        <v>0</v>
      </c>
      <c r="Q370" s="160">
        <v>1.06277</v>
      </c>
      <c r="R370" s="160">
        <f>Q370*H370</f>
        <v>0.76838271000000002</v>
      </c>
      <c r="S370" s="160">
        <v>0</v>
      </c>
      <c r="T370" s="161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2" t="s">
        <v>166</v>
      </c>
      <c r="AT370" s="162" t="s">
        <v>162</v>
      </c>
      <c r="AU370" s="162" t="s">
        <v>97</v>
      </c>
      <c r="AY370" s="18" t="s">
        <v>160</v>
      </c>
      <c r="BE370" s="163">
        <f>IF(N370="základní",J370,0)</f>
        <v>0</v>
      </c>
      <c r="BF370" s="163">
        <f>IF(N370="snížená",J370,0)</f>
        <v>0</v>
      </c>
      <c r="BG370" s="163">
        <f>IF(N370="zákl. přenesená",J370,0)</f>
        <v>0</v>
      </c>
      <c r="BH370" s="163">
        <f>IF(N370="sníž. přenesená",J370,0)</f>
        <v>0</v>
      </c>
      <c r="BI370" s="163">
        <f>IF(N370="nulová",J370,0)</f>
        <v>0</v>
      </c>
      <c r="BJ370" s="18" t="s">
        <v>97</v>
      </c>
      <c r="BK370" s="163">
        <f>ROUND(I370*H370,2)</f>
        <v>0</v>
      </c>
      <c r="BL370" s="18" t="s">
        <v>166</v>
      </c>
      <c r="BM370" s="162" t="s">
        <v>537</v>
      </c>
    </row>
    <row r="371" spans="1:65" s="14" customFormat="1">
      <c r="B371" s="172"/>
      <c r="D371" s="165" t="s">
        <v>168</v>
      </c>
      <c r="E371" s="173" t="s">
        <v>1</v>
      </c>
      <c r="F371" s="174" t="s">
        <v>538</v>
      </c>
      <c r="H371" s="175">
        <v>0.72299999999999998</v>
      </c>
      <c r="I371" s="176"/>
      <c r="L371" s="172"/>
      <c r="M371" s="177"/>
      <c r="N371" s="178"/>
      <c r="O371" s="178"/>
      <c r="P371" s="178"/>
      <c r="Q371" s="178"/>
      <c r="R371" s="178"/>
      <c r="S371" s="178"/>
      <c r="T371" s="179"/>
      <c r="AT371" s="173" t="s">
        <v>168</v>
      </c>
      <c r="AU371" s="173" t="s">
        <v>97</v>
      </c>
      <c r="AV371" s="14" t="s">
        <v>97</v>
      </c>
      <c r="AW371" s="14" t="s">
        <v>32</v>
      </c>
      <c r="AX371" s="14" t="s">
        <v>77</v>
      </c>
      <c r="AY371" s="173" t="s">
        <v>160</v>
      </c>
    </row>
    <row r="372" spans="1:65" s="15" customFormat="1">
      <c r="B372" s="180"/>
      <c r="D372" s="165" t="s">
        <v>168</v>
      </c>
      <c r="E372" s="181" t="s">
        <v>1</v>
      </c>
      <c r="F372" s="182" t="s">
        <v>173</v>
      </c>
      <c r="H372" s="183">
        <v>0.72299999999999998</v>
      </c>
      <c r="I372" s="184"/>
      <c r="L372" s="180"/>
      <c r="M372" s="185"/>
      <c r="N372" s="186"/>
      <c r="O372" s="186"/>
      <c r="P372" s="186"/>
      <c r="Q372" s="186"/>
      <c r="R372" s="186"/>
      <c r="S372" s="186"/>
      <c r="T372" s="187"/>
      <c r="AT372" s="181" t="s">
        <v>168</v>
      </c>
      <c r="AU372" s="181" t="s">
        <v>97</v>
      </c>
      <c r="AV372" s="15" t="s">
        <v>166</v>
      </c>
      <c r="AW372" s="15" t="s">
        <v>32</v>
      </c>
      <c r="AX372" s="15" t="s">
        <v>82</v>
      </c>
      <c r="AY372" s="181" t="s">
        <v>160</v>
      </c>
    </row>
    <row r="373" spans="1:65" s="2" customFormat="1" ht="16.5" customHeight="1">
      <c r="A373" s="33"/>
      <c r="B373" s="149"/>
      <c r="C373" s="150" t="s">
        <v>539</v>
      </c>
      <c r="D373" s="150" t="s">
        <v>162</v>
      </c>
      <c r="E373" s="151" t="s">
        <v>540</v>
      </c>
      <c r="F373" s="152" t="s">
        <v>541</v>
      </c>
      <c r="G373" s="153" t="s">
        <v>165</v>
      </c>
      <c r="H373" s="154">
        <v>10.891</v>
      </c>
      <c r="I373" s="155"/>
      <c r="J373" s="156">
        <f>ROUND(I373*H373,2)</f>
        <v>0</v>
      </c>
      <c r="K373" s="157"/>
      <c r="L373" s="34"/>
      <c r="M373" s="158" t="s">
        <v>1</v>
      </c>
      <c r="N373" s="159" t="s">
        <v>43</v>
      </c>
      <c r="O373" s="59"/>
      <c r="P373" s="160">
        <f>O373*H373</f>
        <v>0</v>
      </c>
      <c r="Q373" s="160">
        <v>0.25669999999999998</v>
      </c>
      <c r="R373" s="160">
        <f>Q373*H373</f>
        <v>2.7957196999999998</v>
      </c>
      <c r="S373" s="160">
        <v>0</v>
      </c>
      <c r="T373" s="161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62" t="s">
        <v>166</v>
      </c>
      <c r="AT373" s="162" t="s">
        <v>162</v>
      </c>
      <c r="AU373" s="162" t="s">
        <v>97</v>
      </c>
      <c r="AY373" s="18" t="s">
        <v>160</v>
      </c>
      <c r="BE373" s="163">
        <f>IF(N373="základní",J373,0)</f>
        <v>0</v>
      </c>
      <c r="BF373" s="163">
        <f>IF(N373="snížená",J373,0)</f>
        <v>0</v>
      </c>
      <c r="BG373" s="163">
        <f>IF(N373="zákl. přenesená",J373,0)</f>
        <v>0</v>
      </c>
      <c r="BH373" s="163">
        <f>IF(N373="sníž. přenesená",J373,0)</f>
        <v>0</v>
      </c>
      <c r="BI373" s="163">
        <f>IF(N373="nulová",J373,0)</f>
        <v>0</v>
      </c>
      <c r="BJ373" s="18" t="s">
        <v>97</v>
      </c>
      <c r="BK373" s="163">
        <f>ROUND(I373*H373,2)</f>
        <v>0</v>
      </c>
      <c r="BL373" s="18" t="s">
        <v>166</v>
      </c>
      <c r="BM373" s="162" t="s">
        <v>542</v>
      </c>
    </row>
    <row r="374" spans="1:65" s="14" customFormat="1">
      <c r="B374" s="172"/>
      <c r="D374" s="165" t="s">
        <v>168</v>
      </c>
      <c r="E374" s="173" t="s">
        <v>1</v>
      </c>
      <c r="F374" s="174" t="s">
        <v>543</v>
      </c>
      <c r="H374" s="175">
        <v>10.891</v>
      </c>
      <c r="I374" s="176"/>
      <c r="L374" s="172"/>
      <c r="M374" s="177"/>
      <c r="N374" s="178"/>
      <c r="O374" s="178"/>
      <c r="P374" s="178"/>
      <c r="Q374" s="178"/>
      <c r="R374" s="178"/>
      <c r="S374" s="178"/>
      <c r="T374" s="179"/>
      <c r="AT374" s="173" t="s">
        <v>168</v>
      </c>
      <c r="AU374" s="173" t="s">
        <v>97</v>
      </c>
      <c r="AV374" s="14" t="s">
        <v>97</v>
      </c>
      <c r="AW374" s="14" t="s">
        <v>32</v>
      </c>
      <c r="AX374" s="14" t="s">
        <v>77</v>
      </c>
      <c r="AY374" s="173" t="s">
        <v>160</v>
      </c>
    </row>
    <row r="375" spans="1:65" s="15" customFormat="1">
      <c r="B375" s="180"/>
      <c r="D375" s="165" t="s">
        <v>168</v>
      </c>
      <c r="E375" s="181" t="s">
        <v>1</v>
      </c>
      <c r="F375" s="182" t="s">
        <v>173</v>
      </c>
      <c r="H375" s="183">
        <v>10.891</v>
      </c>
      <c r="I375" s="184"/>
      <c r="L375" s="180"/>
      <c r="M375" s="185"/>
      <c r="N375" s="186"/>
      <c r="O375" s="186"/>
      <c r="P375" s="186"/>
      <c r="Q375" s="186"/>
      <c r="R375" s="186"/>
      <c r="S375" s="186"/>
      <c r="T375" s="187"/>
      <c r="AT375" s="181" t="s">
        <v>168</v>
      </c>
      <c r="AU375" s="181" t="s">
        <v>97</v>
      </c>
      <c r="AV375" s="15" t="s">
        <v>166</v>
      </c>
      <c r="AW375" s="15" t="s">
        <v>32</v>
      </c>
      <c r="AX375" s="15" t="s">
        <v>82</v>
      </c>
      <c r="AY375" s="181" t="s">
        <v>160</v>
      </c>
    </row>
    <row r="376" spans="1:65" s="2" customFormat="1" ht="16.5" customHeight="1">
      <c r="A376" s="33"/>
      <c r="B376" s="149"/>
      <c r="C376" s="150" t="s">
        <v>544</v>
      </c>
      <c r="D376" s="150" t="s">
        <v>162</v>
      </c>
      <c r="E376" s="151" t="s">
        <v>545</v>
      </c>
      <c r="F376" s="152" t="s">
        <v>546</v>
      </c>
      <c r="G376" s="153" t="s">
        <v>547</v>
      </c>
      <c r="H376" s="154">
        <v>5</v>
      </c>
      <c r="I376" s="155"/>
      <c r="J376" s="156">
        <f>ROUND(I376*H376,2)</f>
        <v>0</v>
      </c>
      <c r="K376" s="157"/>
      <c r="L376" s="34"/>
      <c r="M376" s="158" t="s">
        <v>1</v>
      </c>
      <c r="N376" s="159" t="s">
        <v>43</v>
      </c>
      <c r="O376" s="59"/>
      <c r="P376" s="160">
        <f>O376*H376</f>
        <v>0</v>
      </c>
      <c r="Q376" s="160">
        <v>0.25669999999999998</v>
      </c>
      <c r="R376" s="160">
        <f>Q376*H376</f>
        <v>1.2834999999999999</v>
      </c>
      <c r="S376" s="160">
        <v>0</v>
      </c>
      <c r="T376" s="161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62" t="s">
        <v>166</v>
      </c>
      <c r="AT376" s="162" t="s">
        <v>162</v>
      </c>
      <c r="AU376" s="162" t="s">
        <v>97</v>
      </c>
      <c r="AY376" s="18" t="s">
        <v>160</v>
      </c>
      <c r="BE376" s="163">
        <f>IF(N376="základní",J376,0)</f>
        <v>0</v>
      </c>
      <c r="BF376" s="163">
        <f>IF(N376="snížená",J376,0)</f>
        <v>0</v>
      </c>
      <c r="BG376" s="163">
        <f>IF(N376="zákl. přenesená",J376,0)</f>
        <v>0</v>
      </c>
      <c r="BH376" s="163">
        <f>IF(N376="sníž. přenesená",J376,0)</f>
        <v>0</v>
      </c>
      <c r="BI376" s="163">
        <f>IF(N376="nulová",J376,0)</f>
        <v>0</v>
      </c>
      <c r="BJ376" s="18" t="s">
        <v>97</v>
      </c>
      <c r="BK376" s="163">
        <f>ROUND(I376*H376,2)</f>
        <v>0</v>
      </c>
      <c r="BL376" s="18" t="s">
        <v>166</v>
      </c>
      <c r="BM376" s="162" t="s">
        <v>548</v>
      </c>
    </row>
    <row r="377" spans="1:65" s="12" customFormat="1" ht="22.95" customHeight="1">
      <c r="B377" s="136"/>
      <c r="D377" s="137" t="s">
        <v>76</v>
      </c>
      <c r="E377" s="147" t="s">
        <v>209</v>
      </c>
      <c r="F377" s="147" t="s">
        <v>549</v>
      </c>
      <c r="I377" s="139"/>
      <c r="J377" s="148">
        <f>BK377</f>
        <v>0</v>
      </c>
      <c r="L377" s="136"/>
      <c r="M377" s="141"/>
      <c r="N377" s="142"/>
      <c r="O377" s="142"/>
      <c r="P377" s="143">
        <f>SUM(P378:P473)</f>
        <v>0</v>
      </c>
      <c r="Q377" s="142"/>
      <c r="R377" s="143">
        <f>SUM(R378:R473)</f>
        <v>5.7574916499999995</v>
      </c>
      <c r="S377" s="142"/>
      <c r="T377" s="144">
        <f>SUM(T378:T473)</f>
        <v>360.92906700000003</v>
      </c>
      <c r="AR377" s="137" t="s">
        <v>82</v>
      </c>
      <c r="AT377" s="145" t="s">
        <v>76</v>
      </c>
      <c r="AU377" s="145" t="s">
        <v>82</v>
      </c>
      <c r="AY377" s="137" t="s">
        <v>160</v>
      </c>
      <c r="BK377" s="146">
        <f>SUM(BK378:BK473)</f>
        <v>0</v>
      </c>
    </row>
    <row r="378" spans="1:65" s="2" customFormat="1" ht="16.5" customHeight="1">
      <c r="A378" s="33"/>
      <c r="B378" s="149"/>
      <c r="C378" s="150" t="s">
        <v>550</v>
      </c>
      <c r="D378" s="150" t="s">
        <v>162</v>
      </c>
      <c r="E378" s="151" t="s">
        <v>551</v>
      </c>
      <c r="F378" s="152" t="s">
        <v>552</v>
      </c>
      <c r="G378" s="153" t="s">
        <v>262</v>
      </c>
      <c r="H378" s="154">
        <v>33.247</v>
      </c>
      <c r="I378" s="155"/>
      <c r="J378" s="156">
        <f>ROUND(I378*H378,2)</f>
        <v>0</v>
      </c>
      <c r="K378" s="157"/>
      <c r="L378" s="34"/>
      <c r="M378" s="158" t="s">
        <v>1</v>
      </c>
      <c r="N378" s="159" t="s">
        <v>43</v>
      </c>
      <c r="O378" s="59"/>
      <c r="P378" s="160">
        <f>O378*H378</f>
        <v>0</v>
      </c>
      <c r="Q378" s="160">
        <v>0.10095</v>
      </c>
      <c r="R378" s="160">
        <f>Q378*H378</f>
        <v>3.3562846500000001</v>
      </c>
      <c r="S378" s="160">
        <v>0</v>
      </c>
      <c r="T378" s="161">
        <f>S378*H378</f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62" t="s">
        <v>166</v>
      </c>
      <c r="AT378" s="162" t="s">
        <v>162</v>
      </c>
      <c r="AU378" s="162" t="s">
        <v>97</v>
      </c>
      <c r="AY378" s="18" t="s">
        <v>160</v>
      </c>
      <c r="BE378" s="163">
        <f>IF(N378="základní",J378,0)</f>
        <v>0</v>
      </c>
      <c r="BF378" s="163">
        <f>IF(N378="snížená",J378,0)</f>
        <v>0</v>
      </c>
      <c r="BG378" s="163">
        <f>IF(N378="zákl. přenesená",J378,0)</f>
        <v>0</v>
      </c>
      <c r="BH378" s="163">
        <f>IF(N378="sníž. přenesená",J378,0)</f>
        <v>0</v>
      </c>
      <c r="BI378" s="163">
        <f>IF(N378="nulová",J378,0)</f>
        <v>0</v>
      </c>
      <c r="BJ378" s="18" t="s">
        <v>97</v>
      </c>
      <c r="BK378" s="163">
        <f>ROUND(I378*H378,2)</f>
        <v>0</v>
      </c>
      <c r="BL378" s="18" t="s">
        <v>166</v>
      </c>
      <c r="BM378" s="162" t="s">
        <v>553</v>
      </c>
    </row>
    <row r="379" spans="1:65" s="14" customFormat="1">
      <c r="B379" s="172"/>
      <c r="D379" s="165" t="s">
        <v>168</v>
      </c>
      <c r="E379" s="173" t="s">
        <v>1</v>
      </c>
      <c r="F379" s="174" t="s">
        <v>554</v>
      </c>
      <c r="H379" s="175">
        <v>33.247</v>
      </c>
      <c r="I379" s="176"/>
      <c r="L379" s="172"/>
      <c r="M379" s="177"/>
      <c r="N379" s="178"/>
      <c r="O379" s="178"/>
      <c r="P379" s="178"/>
      <c r="Q379" s="178"/>
      <c r="R379" s="178"/>
      <c r="S379" s="178"/>
      <c r="T379" s="179"/>
      <c r="AT379" s="173" t="s">
        <v>168</v>
      </c>
      <c r="AU379" s="173" t="s">
        <v>97</v>
      </c>
      <c r="AV379" s="14" t="s">
        <v>97</v>
      </c>
      <c r="AW379" s="14" t="s">
        <v>32</v>
      </c>
      <c r="AX379" s="14" t="s">
        <v>82</v>
      </c>
      <c r="AY379" s="173" t="s">
        <v>160</v>
      </c>
    </row>
    <row r="380" spans="1:65" s="2" customFormat="1" ht="16.5" customHeight="1">
      <c r="A380" s="33"/>
      <c r="B380" s="149"/>
      <c r="C380" s="188" t="s">
        <v>555</v>
      </c>
      <c r="D380" s="188" t="s">
        <v>249</v>
      </c>
      <c r="E380" s="189" t="s">
        <v>556</v>
      </c>
      <c r="F380" s="190" t="s">
        <v>557</v>
      </c>
      <c r="G380" s="191" t="s">
        <v>262</v>
      </c>
      <c r="H380" s="192">
        <v>33.247</v>
      </c>
      <c r="I380" s="193"/>
      <c r="J380" s="194">
        <f>ROUND(I380*H380,2)</f>
        <v>0</v>
      </c>
      <c r="K380" s="195"/>
      <c r="L380" s="196"/>
      <c r="M380" s="197" t="s">
        <v>1</v>
      </c>
      <c r="N380" s="198" t="s">
        <v>43</v>
      </c>
      <c r="O380" s="59"/>
      <c r="P380" s="160">
        <f>O380*H380</f>
        <v>0</v>
      </c>
      <c r="Q380" s="160">
        <v>2.8000000000000001E-2</v>
      </c>
      <c r="R380" s="160">
        <f>Q380*H380</f>
        <v>0.93091599999999997</v>
      </c>
      <c r="S380" s="160">
        <v>0</v>
      </c>
      <c r="T380" s="161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2" t="s">
        <v>204</v>
      </c>
      <c r="AT380" s="162" t="s">
        <v>249</v>
      </c>
      <c r="AU380" s="162" t="s">
        <v>97</v>
      </c>
      <c r="AY380" s="18" t="s">
        <v>160</v>
      </c>
      <c r="BE380" s="163">
        <f>IF(N380="základní",J380,0)</f>
        <v>0</v>
      </c>
      <c r="BF380" s="163">
        <f>IF(N380="snížená",J380,0)</f>
        <v>0</v>
      </c>
      <c r="BG380" s="163">
        <f>IF(N380="zákl. přenesená",J380,0)</f>
        <v>0</v>
      </c>
      <c r="BH380" s="163">
        <f>IF(N380="sníž. přenesená",J380,0)</f>
        <v>0</v>
      </c>
      <c r="BI380" s="163">
        <f>IF(N380="nulová",J380,0)</f>
        <v>0</v>
      </c>
      <c r="BJ380" s="18" t="s">
        <v>97</v>
      </c>
      <c r="BK380" s="163">
        <f>ROUND(I380*H380,2)</f>
        <v>0</v>
      </c>
      <c r="BL380" s="18" t="s">
        <v>166</v>
      </c>
      <c r="BM380" s="162" t="s">
        <v>558</v>
      </c>
    </row>
    <row r="381" spans="1:65" s="2" customFormat="1" ht="21.75" customHeight="1">
      <c r="A381" s="33"/>
      <c r="B381" s="149"/>
      <c r="C381" s="150" t="s">
        <v>559</v>
      </c>
      <c r="D381" s="150" t="s">
        <v>162</v>
      </c>
      <c r="E381" s="151" t="s">
        <v>560</v>
      </c>
      <c r="F381" s="152" t="s">
        <v>561</v>
      </c>
      <c r="G381" s="153" t="s">
        <v>165</v>
      </c>
      <c r="H381" s="154">
        <v>240</v>
      </c>
      <c r="I381" s="155"/>
      <c r="J381" s="156">
        <f>ROUND(I381*H381,2)</f>
        <v>0</v>
      </c>
      <c r="K381" s="157"/>
      <c r="L381" s="34"/>
      <c r="M381" s="158" t="s">
        <v>1</v>
      </c>
      <c r="N381" s="159" t="s">
        <v>43</v>
      </c>
      <c r="O381" s="59"/>
      <c r="P381" s="160">
        <f>O381*H381</f>
        <v>0</v>
      </c>
      <c r="Q381" s="160">
        <v>0</v>
      </c>
      <c r="R381" s="160">
        <f>Q381*H381</f>
        <v>0</v>
      </c>
      <c r="S381" s="160">
        <v>0</v>
      </c>
      <c r="T381" s="161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2" t="s">
        <v>166</v>
      </c>
      <c r="AT381" s="162" t="s">
        <v>162</v>
      </c>
      <c r="AU381" s="162" t="s">
        <v>97</v>
      </c>
      <c r="AY381" s="18" t="s">
        <v>160</v>
      </c>
      <c r="BE381" s="163">
        <f>IF(N381="základní",J381,0)</f>
        <v>0</v>
      </c>
      <c r="BF381" s="163">
        <f>IF(N381="snížená",J381,0)</f>
        <v>0</v>
      </c>
      <c r="BG381" s="163">
        <f>IF(N381="zákl. přenesená",J381,0)</f>
        <v>0</v>
      </c>
      <c r="BH381" s="163">
        <f>IF(N381="sníž. přenesená",J381,0)</f>
        <v>0</v>
      </c>
      <c r="BI381" s="163">
        <f>IF(N381="nulová",J381,0)</f>
        <v>0</v>
      </c>
      <c r="BJ381" s="18" t="s">
        <v>97</v>
      </c>
      <c r="BK381" s="163">
        <f>ROUND(I381*H381,2)</f>
        <v>0</v>
      </c>
      <c r="BL381" s="18" t="s">
        <v>166</v>
      </c>
      <c r="BM381" s="162" t="s">
        <v>562</v>
      </c>
    </row>
    <row r="382" spans="1:65" s="14" customFormat="1">
      <c r="B382" s="172"/>
      <c r="D382" s="165" t="s">
        <v>168</v>
      </c>
      <c r="E382" s="173" t="s">
        <v>1</v>
      </c>
      <c r="F382" s="174" t="s">
        <v>563</v>
      </c>
      <c r="H382" s="175">
        <v>240</v>
      </c>
      <c r="I382" s="176"/>
      <c r="L382" s="172"/>
      <c r="M382" s="177"/>
      <c r="N382" s="178"/>
      <c r="O382" s="178"/>
      <c r="P382" s="178"/>
      <c r="Q382" s="178"/>
      <c r="R382" s="178"/>
      <c r="S382" s="178"/>
      <c r="T382" s="179"/>
      <c r="AT382" s="173" t="s">
        <v>168</v>
      </c>
      <c r="AU382" s="173" t="s">
        <v>97</v>
      </c>
      <c r="AV382" s="14" t="s">
        <v>97</v>
      </c>
      <c r="AW382" s="14" t="s">
        <v>32</v>
      </c>
      <c r="AX382" s="14" t="s">
        <v>77</v>
      </c>
      <c r="AY382" s="173" t="s">
        <v>160</v>
      </c>
    </row>
    <row r="383" spans="1:65" s="15" customFormat="1">
      <c r="B383" s="180"/>
      <c r="D383" s="165" t="s">
        <v>168</v>
      </c>
      <c r="E383" s="181" t="s">
        <v>1</v>
      </c>
      <c r="F383" s="182" t="s">
        <v>173</v>
      </c>
      <c r="H383" s="183">
        <v>240</v>
      </c>
      <c r="I383" s="184"/>
      <c r="L383" s="180"/>
      <c r="M383" s="185"/>
      <c r="N383" s="186"/>
      <c r="O383" s="186"/>
      <c r="P383" s="186"/>
      <c r="Q383" s="186"/>
      <c r="R383" s="186"/>
      <c r="S383" s="186"/>
      <c r="T383" s="187"/>
      <c r="AT383" s="181" t="s">
        <v>168</v>
      </c>
      <c r="AU383" s="181" t="s">
        <v>97</v>
      </c>
      <c r="AV383" s="15" t="s">
        <v>166</v>
      </c>
      <c r="AW383" s="15" t="s">
        <v>32</v>
      </c>
      <c r="AX383" s="15" t="s">
        <v>82</v>
      </c>
      <c r="AY383" s="181" t="s">
        <v>160</v>
      </c>
    </row>
    <row r="384" spans="1:65" s="2" customFormat="1" ht="24.15" customHeight="1">
      <c r="A384" s="33"/>
      <c r="B384" s="149"/>
      <c r="C384" s="150" t="s">
        <v>564</v>
      </c>
      <c r="D384" s="150" t="s">
        <v>162</v>
      </c>
      <c r="E384" s="151" t="s">
        <v>565</v>
      </c>
      <c r="F384" s="152" t="s">
        <v>566</v>
      </c>
      <c r="G384" s="153" t="s">
        <v>165</v>
      </c>
      <c r="H384" s="154">
        <v>255.37899999999999</v>
      </c>
      <c r="I384" s="155"/>
      <c r="J384" s="156">
        <f>ROUND(I384*H384,2)</f>
        <v>0</v>
      </c>
      <c r="K384" s="157"/>
      <c r="L384" s="34"/>
      <c r="M384" s="158" t="s">
        <v>1</v>
      </c>
      <c r="N384" s="159" t="s">
        <v>43</v>
      </c>
      <c r="O384" s="59"/>
      <c r="P384" s="160">
        <f>O384*H384</f>
        <v>0</v>
      </c>
      <c r="Q384" s="160">
        <v>0</v>
      </c>
      <c r="R384" s="160">
        <f>Q384*H384</f>
        <v>0</v>
      </c>
      <c r="S384" s="160">
        <v>0</v>
      </c>
      <c r="T384" s="161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62" t="s">
        <v>166</v>
      </c>
      <c r="AT384" s="162" t="s">
        <v>162</v>
      </c>
      <c r="AU384" s="162" t="s">
        <v>97</v>
      </c>
      <c r="AY384" s="18" t="s">
        <v>160</v>
      </c>
      <c r="BE384" s="163">
        <f>IF(N384="základní",J384,0)</f>
        <v>0</v>
      </c>
      <c r="BF384" s="163">
        <f>IF(N384="snížená",J384,0)</f>
        <v>0</v>
      </c>
      <c r="BG384" s="163">
        <f>IF(N384="zákl. přenesená",J384,0)</f>
        <v>0</v>
      </c>
      <c r="BH384" s="163">
        <f>IF(N384="sníž. přenesená",J384,0)</f>
        <v>0</v>
      </c>
      <c r="BI384" s="163">
        <f>IF(N384="nulová",J384,0)</f>
        <v>0</v>
      </c>
      <c r="BJ384" s="18" t="s">
        <v>97</v>
      </c>
      <c r="BK384" s="163">
        <f>ROUND(I384*H384,2)</f>
        <v>0</v>
      </c>
      <c r="BL384" s="18" t="s">
        <v>166</v>
      </c>
      <c r="BM384" s="162" t="s">
        <v>567</v>
      </c>
    </row>
    <row r="385" spans="1:65" s="14" customFormat="1">
      <c r="B385" s="172"/>
      <c r="D385" s="165" t="s">
        <v>168</v>
      </c>
      <c r="E385" s="173" t="s">
        <v>1</v>
      </c>
      <c r="F385" s="174" t="s">
        <v>568</v>
      </c>
      <c r="H385" s="175">
        <v>150.87899999999999</v>
      </c>
      <c r="I385" s="176"/>
      <c r="L385" s="172"/>
      <c r="M385" s="177"/>
      <c r="N385" s="178"/>
      <c r="O385" s="178"/>
      <c r="P385" s="178"/>
      <c r="Q385" s="178"/>
      <c r="R385" s="178"/>
      <c r="S385" s="178"/>
      <c r="T385" s="179"/>
      <c r="AT385" s="173" t="s">
        <v>168</v>
      </c>
      <c r="AU385" s="173" t="s">
        <v>97</v>
      </c>
      <c r="AV385" s="14" t="s">
        <v>97</v>
      </c>
      <c r="AW385" s="14" t="s">
        <v>32</v>
      </c>
      <c r="AX385" s="14" t="s">
        <v>77</v>
      </c>
      <c r="AY385" s="173" t="s">
        <v>160</v>
      </c>
    </row>
    <row r="386" spans="1:65" s="14" customFormat="1">
      <c r="B386" s="172"/>
      <c r="D386" s="165" t="s">
        <v>168</v>
      </c>
      <c r="E386" s="173" t="s">
        <v>1</v>
      </c>
      <c r="F386" s="174" t="s">
        <v>569</v>
      </c>
      <c r="H386" s="175">
        <v>104.5</v>
      </c>
      <c r="I386" s="176"/>
      <c r="L386" s="172"/>
      <c r="M386" s="177"/>
      <c r="N386" s="178"/>
      <c r="O386" s="178"/>
      <c r="P386" s="178"/>
      <c r="Q386" s="178"/>
      <c r="R386" s="178"/>
      <c r="S386" s="178"/>
      <c r="T386" s="179"/>
      <c r="AT386" s="173" t="s">
        <v>168</v>
      </c>
      <c r="AU386" s="173" t="s">
        <v>97</v>
      </c>
      <c r="AV386" s="14" t="s">
        <v>97</v>
      </c>
      <c r="AW386" s="14" t="s">
        <v>32</v>
      </c>
      <c r="AX386" s="14" t="s">
        <v>77</v>
      </c>
      <c r="AY386" s="173" t="s">
        <v>160</v>
      </c>
    </row>
    <row r="387" spans="1:65" s="15" customFormat="1">
      <c r="B387" s="180"/>
      <c r="D387" s="165" t="s">
        <v>168</v>
      </c>
      <c r="E387" s="181" t="s">
        <v>1</v>
      </c>
      <c r="F387" s="182" t="s">
        <v>173</v>
      </c>
      <c r="H387" s="183">
        <v>255.37899999999999</v>
      </c>
      <c r="I387" s="184"/>
      <c r="L387" s="180"/>
      <c r="M387" s="185"/>
      <c r="N387" s="186"/>
      <c r="O387" s="186"/>
      <c r="P387" s="186"/>
      <c r="Q387" s="186"/>
      <c r="R387" s="186"/>
      <c r="S387" s="186"/>
      <c r="T387" s="187"/>
      <c r="AT387" s="181" t="s">
        <v>168</v>
      </c>
      <c r="AU387" s="181" t="s">
        <v>97</v>
      </c>
      <c r="AV387" s="15" t="s">
        <v>166</v>
      </c>
      <c r="AW387" s="15" t="s">
        <v>32</v>
      </c>
      <c r="AX387" s="15" t="s">
        <v>82</v>
      </c>
      <c r="AY387" s="181" t="s">
        <v>160</v>
      </c>
    </row>
    <row r="388" spans="1:65" s="2" customFormat="1" ht="16.5" customHeight="1">
      <c r="A388" s="33"/>
      <c r="B388" s="149"/>
      <c r="C388" s="150" t="s">
        <v>570</v>
      </c>
      <c r="D388" s="150" t="s">
        <v>162</v>
      </c>
      <c r="E388" s="151" t="s">
        <v>571</v>
      </c>
      <c r="F388" s="152" t="s">
        <v>572</v>
      </c>
      <c r="G388" s="153" t="s">
        <v>165</v>
      </c>
      <c r="H388" s="154">
        <v>312.12</v>
      </c>
      <c r="I388" s="155"/>
      <c r="J388" s="156">
        <f>ROUND(I388*H388,2)</f>
        <v>0</v>
      </c>
      <c r="K388" s="157"/>
      <c r="L388" s="34"/>
      <c r="M388" s="158" t="s">
        <v>1</v>
      </c>
      <c r="N388" s="159" t="s">
        <v>43</v>
      </c>
      <c r="O388" s="59"/>
      <c r="P388" s="160">
        <f>O388*H388</f>
        <v>0</v>
      </c>
      <c r="Q388" s="160">
        <v>4.0000000000000003E-5</v>
      </c>
      <c r="R388" s="160">
        <f>Q388*H388</f>
        <v>1.2484800000000001E-2</v>
      </c>
      <c r="S388" s="160">
        <v>0</v>
      </c>
      <c r="T388" s="161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62" t="s">
        <v>166</v>
      </c>
      <c r="AT388" s="162" t="s">
        <v>162</v>
      </c>
      <c r="AU388" s="162" t="s">
        <v>97</v>
      </c>
      <c r="AY388" s="18" t="s">
        <v>160</v>
      </c>
      <c r="BE388" s="163">
        <f>IF(N388="základní",J388,0)</f>
        <v>0</v>
      </c>
      <c r="BF388" s="163">
        <f>IF(N388="snížená",J388,0)</f>
        <v>0</v>
      </c>
      <c r="BG388" s="163">
        <f>IF(N388="zákl. přenesená",J388,0)</f>
        <v>0</v>
      </c>
      <c r="BH388" s="163">
        <f>IF(N388="sníž. přenesená",J388,0)</f>
        <v>0</v>
      </c>
      <c r="BI388" s="163">
        <f>IF(N388="nulová",J388,0)</f>
        <v>0</v>
      </c>
      <c r="BJ388" s="18" t="s">
        <v>97</v>
      </c>
      <c r="BK388" s="163">
        <f>ROUND(I388*H388,2)</f>
        <v>0</v>
      </c>
      <c r="BL388" s="18" t="s">
        <v>166</v>
      </c>
      <c r="BM388" s="162" t="s">
        <v>573</v>
      </c>
    </row>
    <row r="389" spans="1:65" s="2" customFormat="1" ht="16.5" customHeight="1">
      <c r="A389" s="33"/>
      <c r="B389" s="149"/>
      <c r="C389" s="150" t="s">
        <v>574</v>
      </c>
      <c r="D389" s="150" t="s">
        <v>162</v>
      </c>
      <c r="E389" s="151" t="s">
        <v>575</v>
      </c>
      <c r="F389" s="152" t="s">
        <v>576</v>
      </c>
      <c r="G389" s="153" t="s">
        <v>262</v>
      </c>
      <c r="H389" s="154">
        <v>180.3</v>
      </c>
      <c r="I389" s="155"/>
      <c r="J389" s="156">
        <f>ROUND(I389*H389,2)</f>
        <v>0</v>
      </c>
      <c r="K389" s="157"/>
      <c r="L389" s="34"/>
      <c r="M389" s="158" t="s">
        <v>1</v>
      </c>
      <c r="N389" s="159" t="s">
        <v>43</v>
      </c>
      <c r="O389" s="59"/>
      <c r="P389" s="160">
        <f>O389*H389</f>
        <v>0</v>
      </c>
      <c r="Q389" s="160">
        <v>7.6600000000000001E-3</v>
      </c>
      <c r="R389" s="160">
        <f>Q389*H389</f>
        <v>1.3810980000000002</v>
      </c>
      <c r="S389" s="160">
        <v>0</v>
      </c>
      <c r="T389" s="161">
        <f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2" t="s">
        <v>166</v>
      </c>
      <c r="AT389" s="162" t="s">
        <v>162</v>
      </c>
      <c r="AU389" s="162" t="s">
        <v>97</v>
      </c>
      <c r="AY389" s="18" t="s">
        <v>160</v>
      </c>
      <c r="BE389" s="163">
        <f>IF(N389="základní",J389,0)</f>
        <v>0</v>
      </c>
      <c r="BF389" s="163">
        <f>IF(N389="snížená",J389,0)</f>
        <v>0</v>
      </c>
      <c r="BG389" s="163">
        <f>IF(N389="zákl. přenesená",J389,0)</f>
        <v>0</v>
      </c>
      <c r="BH389" s="163">
        <f>IF(N389="sníž. přenesená",J389,0)</f>
        <v>0</v>
      </c>
      <c r="BI389" s="163">
        <f>IF(N389="nulová",J389,0)</f>
        <v>0</v>
      </c>
      <c r="BJ389" s="18" t="s">
        <v>97</v>
      </c>
      <c r="BK389" s="163">
        <f>ROUND(I389*H389,2)</f>
        <v>0</v>
      </c>
      <c r="BL389" s="18" t="s">
        <v>166</v>
      </c>
      <c r="BM389" s="162" t="s">
        <v>577</v>
      </c>
    </row>
    <row r="390" spans="1:65" s="14" customFormat="1">
      <c r="B390" s="172"/>
      <c r="D390" s="165" t="s">
        <v>168</v>
      </c>
      <c r="E390" s="173" t="s">
        <v>1</v>
      </c>
      <c r="F390" s="174" t="s">
        <v>578</v>
      </c>
      <c r="H390" s="175">
        <v>180.3</v>
      </c>
      <c r="I390" s="176"/>
      <c r="L390" s="172"/>
      <c r="M390" s="177"/>
      <c r="N390" s="178"/>
      <c r="O390" s="178"/>
      <c r="P390" s="178"/>
      <c r="Q390" s="178"/>
      <c r="R390" s="178"/>
      <c r="S390" s="178"/>
      <c r="T390" s="179"/>
      <c r="AT390" s="173" t="s">
        <v>168</v>
      </c>
      <c r="AU390" s="173" t="s">
        <v>97</v>
      </c>
      <c r="AV390" s="14" t="s">
        <v>97</v>
      </c>
      <c r="AW390" s="14" t="s">
        <v>32</v>
      </c>
      <c r="AX390" s="14" t="s">
        <v>77</v>
      </c>
      <c r="AY390" s="173" t="s">
        <v>160</v>
      </c>
    </row>
    <row r="391" spans="1:65" s="15" customFormat="1">
      <c r="B391" s="180"/>
      <c r="D391" s="165" t="s">
        <v>168</v>
      </c>
      <c r="E391" s="181" t="s">
        <v>1</v>
      </c>
      <c r="F391" s="182" t="s">
        <v>173</v>
      </c>
      <c r="H391" s="183">
        <v>180.3</v>
      </c>
      <c r="I391" s="184"/>
      <c r="L391" s="180"/>
      <c r="M391" s="185"/>
      <c r="N391" s="186"/>
      <c r="O391" s="186"/>
      <c r="P391" s="186"/>
      <c r="Q391" s="186"/>
      <c r="R391" s="186"/>
      <c r="S391" s="186"/>
      <c r="T391" s="187"/>
      <c r="AT391" s="181" t="s">
        <v>168</v>
      </c>
      <c r="AU391" s="181" t="s">
        <v>97</v>
      </c>
      <c r="AV391" s="15" t="s">
        <v>166</v>
      </c>
      <c r="AW391" s="15" t="s">
        <v>32</v>
      </c>
      <c r="AX391" s="15" t="s">
        <v>82</v>
      </c>
      <c r="AY391" s="181" t="s">
        <v>160</v>
      </c>
    </row>
    <row r="392" spans="1:65" s="2" customFormat="1" ht="16.5" customHeight="1">
      <c r="A392" s="33"/>
      <c r="B392" s="149"/>
      <c r="C392" s="150" t="s">
        <v>579</v>
      </c>
      <c r="D392" s="150" t="s">
        <v>162</v>
      </c>
      <c r="E392" s="151" t="s">
        <v>580</v>
      </c>
      <c r="F392" s="152" t="s">
        <v>581</v>
      </c>
      <c r="G392" s="153" t="s">
        <v>268</v>
      </c>
      <c r="H392" s="154">
        <v>2</v>
      </c>
      <c r="I392" s="155"/>
      <c r="J392" s="156">
        <f>ROUND(I392*H392,2)</f>
        <v>0</v>
      </c>
      <c r="K392" s="157"/>
      <c r="L392" s="34"/>
      <c r="M392" s="158" t="s">
        <v>1</v>
      </c>
      <c r="N392" s="159" t="s">
        <v>43</v>
      </c>
      <c r="O392" s="59"/>
      <c r="P392" s="160">
        <f>O392*H392</f>
        <v>0</v>
      </c>
      <c r="Q392" s="160">
        <v>1.1E-4</v>
      </c>
      <c r="R392" s="160">
        <f>Q392*H392</f>
        <v>2.2000000000000001E-4</v>
      </c>
      <c r="S392" s="160">
        <v>0</v>
      </c>
      <c r="T392" s="161">
        <f>S392*H392</f>
        <v>0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62" t="s">
        <v>166</v>
      </c>
      <c r="AT392" s="162" t="s">
        <v>162</v>
      </c>
      <c r="AU392" s="162" t="s">
        <v>97</v>
      </c>
      <c r="AY392" s="18" t="s">
        <v>160</v>
      </c>
      <c r="BE392" s="163">
        <f>IF(N392="základní",J392,0)</f>
        <v>0</v>
      </c>
      <c r="BF392" s="163">
        <f>IF(N392="snížená",J392,0)</f>
        <v>0</v>
      </c>
      <c r="BG392" s="163">
        <f>IF(N392="zákl. přenesená",J392,0)</f>
        <v>0</v>
      </c>
      <c r="BH392" s="163">
        <f>IF(N392="sníž. přenesená",J392,0)</f>
        <v>0</v>
      </c>
      <c r="BI392" s="163">
        <f>IF(N392="nulová",J392,0)</f>
        <v>0</v>
      </c>
      <c r="BJ392" s="18" t="s">
        <v>97</v>
      </c>
      <c r="BK392" s="163">
        <f>ROUND(I392*H392,2)</f>
        <v>0</v>
      </c>
      <c r="BL392" s="18" t="s">
        <v>166</v>
      </c>
      <c r="BM392" s="162" t="s">
        <v>582</v>
      </c>
    </row>
    <row r="393" spans="1:65" s="2" customFormat="1" ht="16.5" customHeight="1">
      <c r="A393" s="33"/>
      <c r="B393" s="149"/>
      <c r="C393" s="188" t="s">
        <v>583</v>
      </c>
      <c r="D393" s="188" t="s">
        <v>249</v>
      </c>
      <c r="E393" s="189" t="s">
        <v>584</v>
      </c>
      <c r="F393" s="190" t="s">
        <v>585</v>
      </c>
      <c r="G393" s="191" t="s">
        <v>268</v>
      </c>
      <c r="H393" s="192">
        <v>2</v>
      </c>
      <c r="I393" s="193"/>
      <c r="J393" s="194">
        <f>ROUND(I393*H393,2)</f>
        <v>0</v>
      </c>
      <c r="K393" s="195"/>
      <c r="L393" s="196"/>
      <c r="M393" s="197" t="s">
        <v>1</v>
      </c>
      <c r="N393" s="198" t="s">
        <v>43</v>
      </c>
      <c r="O393" s="59"/>
      <c r="P393" s="160">
        <f>O393*H393</f>
        <v>0</v>
      </c>
      <c r="Q393" s="160">
        <v>1.2E-2</v>
      </c>
      <c r="R393" s="160">
        <f>Q393*H393</f>
        <v>2.4E-2</v>
      </c>
      <c r="S393" s="160">
        <v>0</v>
      </c>
      <c r="T393" s="161">
        <f>S393*H393</f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62" t="s">
        <v>204</v>
      </c>
      <c r="AT393" s="162" t="s">
        <v>249</v>
      </c>
      <c r="AU393" s="162" t="s">
        <v>97</v>
      </c>
      <c r="AY393" s="18" t="s">
        <v>160</v>
      </c>
      <c r="BE393" s="163">
        <f>IF(N393="základní",J393,0)</f>
        <v>0</v>
      </c>
      <c r="BF393" s="163">
        <f>IF(N393="snížená",J393,0)</f>
        <v>0</v>
      </c>
      <c r="BG393" s="163">
        <f>IF(N393="zákl. přenesená",J393,0)</f>
        <v>0</v>
      </c>
      <c r="BH393" s="163">
        <f>IF(N393="sníž. přenesená",J393,0)</f>
        <v>0</v>
      </c>
      <c r="BI393" s="163">
        <f>IF(N393="nulová",J393,0)</f>
        <v>0</v>
      </c>
      <c r="BJ393" s="18" t="s">
        <v>97</v>
      </c>
      <c r="BK393" s="163">
        <f>ROUND(I393*H393,2)</f>
        <v>0</v>
      </c>
      <c r="BL393" s="18" t="s">
        <v>166</v>
      </c>
      <c r="BM393" s="162" t="s">
        <v>586</v>
      </c>
    </row>
    <row r="394" spans="1:65" s="2" customFormat="1" ht="16.5" customHeight="1">
      <c r="A394" s="33"/>
      <c r="B394" s="149"/>
      <c r="C394" s="150" t="s">
        <v>587</v>
      </c>
      <c r="D394" s="150" t="s">
        <v>162</v>
      </c>
      <c r="E394" s="151" t="s">
        <v>588</v>
      </c>
      <c r="F394" s="152" t="s">
        <v>589</v>
      </c>
      <c r="G394" s="153" t="s">
        <v>268</v>
      </c>
      <c r="H394" s="154">
        <v>2</v>
      </c>
      <c r="I394" s="155"/>
      <c r="J394" s="156">
        <f>ROUND(I394*H394,2)</f>
        <v>0</v>
      </c>
      <c r="K394" s="157"/>
      <c r="L394" s="34"/>
      <c r="M394" s="158" t="s">
        <v>1</v>
      </c>
      <c r="N394" s="159" t="s">
        <v>43</v>
      </c>
      <c r="O394" s="59"/>
      <c r="P394" s="160">
        <f>O394*H394</f>
        <v>0</v>
      </c>
      <c r="Q394" s="160">
        <v>4.0000000000000003E-5</v>
      </c>
      <c r="R394" s="160">
        <f>Q394*H394</f>
        <v>8.0000000000000007E-5</v>
      </c>
      <c r="S394" s="160">
        <v>0</v>
      </c>
      <c r="T394" s="161">
        <f>S394*H394</f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62" t="s">
        <v>166</v>
      </c>
      <c r="AT394" s="162" t="s">
        <v>162</v>
      </c>
      <c r="AU394" s="162" t="s">
        <v>97</v>
      </c>
      <c r="AY394" s="18" t="s">
        <v>160</v>
      </c>
      <c r="BE394" s="163">
        <f>IF(N394="základní",J394,0)</f>
        <v>0</v>
      </c>
      <c r="BF394" s="163">
        <f>IF(N394="snížená",J394,0)</f>
        <v>0</v>
      </c>
      <c r="BG394" s="163">
        <f>IF(N394="zákl. přenesená",J394,0)</f>
        <v>0</v>
      </c>
      <c r="BH394" s="163">
        <f>IF(N394="sníž. přenesená",J394,0)</f>
        <v>0</v>
      </c>
      <c r="BI394" s="163">
        <f>IF(N394="nulová",J394,0)</f>
        <v>0</v>
      </c>
      <c r="BJ394" s="18" t="s">
        <v>97</v>
      </c>
      <c r="BK394" s="163">
        <f>ROUND(I394*H394,2)</f>
        <v>0</v>
      </c>
      <c r="BL394" s="18" t="s">
        <v>166</v>
      </c>
      <c r="BM394" s="162" t="s">
        <v>590</v>
      </c>
    </row>
    <row r="395" spans="1:65" s="2" customFormat="1" ht="16.5" customHeight="1">
      <c r="A395" s="33"/>
      <c r="B395" s="149"/>
      <c r="C395" s="150" t="s">
        <v>591</v>
      </c>
      <c r="D395" s="150" t="s">
        <v>162</v>
      </c>
      <c r="E395" s="151" t="s">
        <v>592</v>
      </c>
      <c r="F395" s="152" t="s">
        <v>593</v>
      </c>
      <c r="G395" s="153" t="s">
        <v>268</v>
      </c>
      <c r="H395" s="154">
        <v>2</v>
      </c>
      <c r="I395" s="155"/>
      <c r="J395" s="156">
        <f>ROUND(I395*H395,2)</f>
        <v>0</v>
      </c>
      <c r="K395" s="157"/>
      <c r="L395" s="34"/>
      <c r="M395" s="158" t="s">
        <v>1</v>
      </c>
      <c r="N395" s="159" t="s">
        <v>43</v>
      </c>
      <c r="O395" s="59"/>
      <c r="P395" s="160">
        <f>O395*H395</f>
        <v>0</v>
      </c>
      <c r="Q395" s="160">
        <v>3.6999999999999999E-4</v>
      </c>
      <c r="R395" s="160">
        <f>Q395*H395</f>
        <v>7.3999999999999999E-4</v>
      </c>
      <c r="S395" s="160">
        <v>0</v>
      </c>
      <c r="T395" s="161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62" t="s">
        <v>166</v>
      </c>
      <c r="AT395" s="162" t="s">
        <v>162</v>
      </c>
      <c r="AU395" s="162" t="s">
        <v>97</v>
      </c>
      <c r="AY395" s="18" t="s">
        <v>160</v>
      </c>
      <c r="BE395" s="163">
        <f>IF(N395="základní",J395,0)</f>
        <v>0</v>
      </c>
      <c r="BF395" s="163">
        <f>IF(N395="snížená",J395,0)</f>
        <v>0</v>
      </c>
      <c r="BG395" s="163">
        <f>IF(N395="zákl. přenesená",J395,0)</f>
        <v>0</v>
      </c>
      <c r="BH395" s="163">
        <f>IF(N395="sníž. přenesená",J395,0)</f>
        <v>0</v>
      </c>
      <c r="BI395" s="163">
        <f>IF(N395="nulová",J395,0)</f>
        <v>0</v>
      </c>
      <c r="BJ395" s="18" t="s">
        <v>97</v>
      </c>
      <c r="BK395" s="163">
        <f>ROUND(I395*H395,2)</f>
        <v>0</v>
      </c>
      <c r="BL395" s="18" t="s">
        <v>166</v>
      </c>
      <c r="BM395" s="162" t="s">
        <v>594</v>
      </c>
    </row>
    <row r="396" spans="1:65" s="2" customFormat="1" ht="16.5" customHeight="1">
      <c r="A396" s="33"/>
      <c r="B396" s="149"/>
      <c r="C396" s="150" t="s">
        <v>595</v>
      </c>
      <c r="D396" s="150" t="s">
        <v>162</v>
      </c>
      <c r="E396" s="151" t="s">
        <v>596</v>
      </c>
      <c r="F396" s="152" t="s">
        <v>597</v>
      </c>
      <c r="G396" s="153" t="s">
        <v>165</v>
      </c>
      <c r="H396" s="154">
        <v>136.28800000000001</v>
      </c>
      <c r="I396" s="155"/>
      <c r="J396" s="156">
        <f>ROUND(I396*H396,2)</f>
        <v>0</v>
      </c>
      <c r="K396" s="157"/>
      <c r="L396" s="34"/>
      <c r="M396" s="158" t="s">
        <v>1</v>
      </c>
      <c r="N396" s="159" t="s">
        <v>43</v>
      </c>
      <c r="O396" s="59"/>
      <c r="P396" s="160">
        <f>O396*H396</f>
        <v>0</v>
      </c>
      <c r="Q396" s="160">
        <v>0</v>
      </c>
      <c r="R396" s="160">
        <f>Q396*H396</f>
        <v>0</v>
      </c>
      <c r="S396" s="160">
        <v>0.308</v>
      </c>
      <c r="T396" s="161">
        <f>S396*H396</f>
        <v>41.976704000000005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2" t="s">
        <v>166</v>
      </c>
      <c r="AT396" s="162" t="s">
        <v>162</v>
      </c>
      <c r="AU396" s="162" t="s">
        <v>97</v>
      </c>
      <c r="AY396" s="18" t="s">
        <v>160</v>
      </c>
      <c r="BE396" s="163">
        <f>IF(N396="základní",J396,0)</f>
        <v>0</v>
      </c>
      <c r="BF396" s="163">
        <f>IF(N396="snížená",J396,0)</f>
        <v>0</v>
      </c>
      <c r="BG396" s="163">
        <f>IF(N396="zákl. přenesená",J396,0)</f>
        <v>0</v>
      </c>
      <c r="BH396" s="163">
        <f>IF(N396="sníž. přenesená",J396,0)</f>
        <v>0</v>
      </c>
      <c r="BI396" s="163">
        <f>IF(N396="nulová",J396,0)</f>
        <v>0</v>
      </c>
      <c r="BJ396" s="18" t="s">
        <v>97</v>
      </c>
      <c r="BK396" s="163">
        <f>ROUND(I396*H396,2)</f>
        <v>0</v>
      </c>
      <c r="BL396" s="18" t="s">
        <v>166</v>
      </c>
      <c r="BM396" s="162" t="s">
        <v>598</v>
      </c>
    </row>
    <row r="397" spans="1:65" s="14" customFormat="1">
      <c r="B397" s="172"/>
      <c r="D397" s="165" t="s">
        <v>168</v>
      </c>
      <c r="E397" s="173" t="s">
        <v>1</v>
      </c>
      <c r="F397" s="174" t="s">
        <v>599</v>
      </c>
      <c r="H397" s="175">
        <v>41.975000000000001</v>
      </c>
      <c r="I397" s="176"/>
      <c r="L397" s="172"/>
      <c r="M397" s="177"/>
      <c r="N397" s="178"/>
      <c r="O397" s="178"/>
      <c r="P397" s="178"/>
      <c r="Q397" s="178"/>
      <c r="R397" s="178"/>
      <c r="S397" s="178"/>
      <c r="T397" s="179"/>
      <c r="AT397" s="173" t="s">
        <v>168</v>
      </c>
      <c r="AU397" s="173" t="s">
        <v>97</v>
      </c>
      <c r="AV397" s="14" t="s">
        <v>97</v>
      </c>
      <c r="AW397" s="14" t="s">
        <v>32</v>
      </c>
      <c r="AX397" s="14" t="s">
        <v>77</v>
      </c>
      <c r="AY397" s="173" t="s">
        <v>160</v>
      </c>
    </row>
    <row r="398" spans="1:65" s="14" customFormat="1">
      <c r="B398" s="172"/>
      <c r="D398" s="165" t="s">
        <v>168</v>
      </c>
      <c r="E398" s="173" t="s">
        <v>1</v>
      </c>
      <c r="F398" s="174" t="s">
        <v>600</v>
      </c>
      <c r="H398" s="175">
        <v>126.804</v>
      </c>
      <c r="I398" s="176"/>
      <c r="L398" s="172"/>
      <c r="M398" s="177"/>
      <c r="N398" s="178"/>
      <c r="O398" s="178"/>
      <c r="P398" s="178"/>
      <c r="Q398" s="178"/>
      <c r="R398" s="178"/>
      <c r="S398" s="178"/>
      <c r="T398" s="179"/>
      <c r="AT398" s="173" t="s">
        <v>168</v>
      </c>
      <c r="AU398" s="173" t="s">
        <v>97</v>
      </c>
      <c r="AV398" s="14" t="s">
        <v>97</v>
      </c>
      <c r="AW398" s="14" t="s">
        <v>32</v>
      </c>
      <c r="AX398" s="14" t="s">
        <v>77</v>
      </c>
      <c r="AY398" s="173" t="s">
        <v>160</v>
      </c>
    </row>
    <row r="399" spans="1:65" s="13" customFormat="1">
      <c r="B399" s="164"/>
      <c r="D399" s="165" t="s">
        <v>168</v>
      </c>
      <c r="E399" s="166" t="s">
        <v>1</v>
      </c>
      <c r="F399" s="167" t="s">
        <v>345</v>
      </c>
      <c r="H399" s="166" t="s">
        <v>1</v>
      </c>
      <c r="I399" s="168"/>
      <c r="L399" s="164"/>
      <c r="M399" s="169"/>
      <c r="N399" s="170"/>
      <c r="O399" s="170"/>
      <c r="P399" s="170"/>
      <c r="Q399" s="170"/>
      <c r="R399" s="170"/>
      <c r="S399" s="170"/>
      <c r="T399" s="171"/>
      <c r="AT399" s="166" t="s">
        <v>168</v>
      </c>
      <c r="AU399" s="166" t="s">
        <v>97</v>
      </c>
      <c r="AV399" s="13" t="s">
        <v>82</v>
      </c>
      <c r="AW399" s="13" t="s">
        <v>32</v>
      </c>
      <c r="AX399" s="13" t="s">
        <v>77</v>
      </c>
      <c r="AY399" s="166" t="s">
        <v>160</v>
      </c>
    </row>
    <row r="400" spans="1:65" s="14" customFormat="1">
      <c r="B400" s="172"/>
      <c r="D400" s="165" t="s">
        <v>168</v>
      </c>
      <c r="E400" s="173" t="s">
        <v>1</v>
      </c>
      <c r="F400" s="174" t="s">
        <v>601</v>
      </c>
      <c r="H400" s="175">
        <v>-32.491</v>
      </c>
      <c r="I400" s="176"/>
      <c r="L400" s="172"/>
      <c r="M400" s="177"/>
      <c r="N400" s="178"/>
      <c r="O400" s="178"/>
      <c r="P400" s="178"/>
      <c r="Q400" s="178"/>
      <c r="R400" s="178"/>
      <c r="S400" s="178"/>
      <c r="T400" s="179"/>
      <c r="AT400" s="173" t="s">
        <v>168</v>
      </c>
      <c r="AU400" s="173" t="s">
        <v>97</v>
      </c>
      <c r="AV400" s="14" t="s">
        <v>97</v>
      </c>
      <c r="AW400" s="14" t="s">
        <v>32</v>
      </c>
      <c r="AX400" s="14" t="s">
        <v>77</v>
      </c>
      <c r="AY400" s="173" t="s">
        <v>160</v>
      </c>
    </row>
    <row r="401" spans="1:65" s="15" customFormat="1">
      <c r="B401" s="180"/>
      <c r="D401" s="165" t="s">
        <v>168</v>
      </c>
      <c r="E401" s="181" t="s">
        <v>1</v>
      </c>
      <c r="F401" s="182" t="s">
        <v>173</v>
      </c>
      <c r="H401" s="183">
        <v>136.28800000000001</v>
      </c>
      <c r="I401" s="184"/>
      <c r="L401" s="180"/>
      <c r="M401" s="185"/>
      <c r="N401" s="186"/>
      <c r="O401" s="186"/>
      <c r="P401" s="186"/>
      <c r="Q401" s="186"/>
      <c r="R401" s="186"/>
      <c r="S401" s="186"/>
      <c r="T401" s="187"/>
      <c r="AT401" s="181" t="s">
        <v>168</v>
      </c>
      <c r="AU401" s="181" t="s">
        <v>97</v>
      </c>
      <c r="AV401" s="15" t="s">
        <v>166</v>
      </c>
      <c r="AW401" s="15" t="s">
        <v>32</v>
      </c>
      <c r="AX401" s="15" t="s">
        <v>82</v>
      </c>
      <c r="AY401" s="181" t="s">
        <v>160</v>
      </c>
    </row>
    <row r="402" spans="1:65" s="2" customFormat="1" ht="16.5" customHeight="1">
      <c r="A402" s="33"/>
      <c r="B402" s="149"/>
      <c r="C402" s="150" t="s">
        <v>602</v>
      </c>
      <c r="D402" s="150" t="s">
        <v>162</v>
      </c>
      <c r="E402" s="151" t="s">
        <v>603</v>
      </c>
      <c r="F402" s="152" t="s">
        <v>604</v>
      </c>
      <c r="G402" s="153" t="s">
        <v>176</v>
      </c>
      <c r="H402" s="154">
        <v>2.83</v>
      </c>
      <c r="I402" s="155"/>
      <c r="J402" s="156">
        <f>ROUND(I402*H402,2)</f>
        <v>0</v>
      </c>
      <c r="K402" s="157"/>
      <c r="L402" s="34"/>
      <c r="M402" s="158" t="s">
        <v>1</v>
      </c>
      <c r="N402" s="159" t="s">
        <v>43</v>
      </c>
      <c r="O402" s="59"/>
      <c r="P402" s="160">
        <f>O402*H402</f>
        <v>0</v>
      </c>
      <c r="Q402" s="160">
        <v>0</v>
      </c>
      <c r="R402" s="160">
        <f>Q402*H402</f>
        <v>0</v>
      </c>
      <c r="S402" s="160">
        <v>1.671</v>
      </c>
      <c r="T402" s="161">
        <f>S402*H402</f>
        <v>4.7289300000000001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62" t="s">
        <v>166</v>
      </c>
      <c r="AT402" s="162" t="s">
        <v>162</v>
      </c>
      <c r="AU402" s="162" t="s">
        <v>97</v>
      </c>
      <c r="AY402" s="18" t="s">
        <v>160</v>
      </c>
      <c r="BE402" s="163">
        <f>IF(N402="základní",J402,0)</f>
        <v>0</v>
      </c>
      <c r="BF402" s="163">
        <f>IF(N402="snížená",J402,0)</f>
        <v>0</v>
      </c>
      <c r="BG402" s="163">
        <f>IF(N402="zákl. přenesená",J402,0)</f>
        <v>0</v>
      </c>
      <c r="BH402" s="163">
        <f>IF(N402="sníž. přenesená",J402,0)</f>
        <v>0</v>
      </c>
      <c r="BI402" s="163">
        <f>IF(N402="nulová",J402,0)</f>
        <v>0</v>
      </c>
      <c r="BJ402" s="18" t="s">
        <v>97</v>
      </c>
      <c r="BK402" s="163">
        <f>ROUND(I402*H402,2)</f>
        <v>0</v>
      </c>
      <c r="BL402" s="18" t="s">
        <v>166</v>
      </c>
      <c r="BM402" s="162" t="s">
        <v>605</v>
      </c>
    </row>
    <row r="403" spans="1:65" s="14" customFormat="1">
      <c r="B403" s="172"/>
      <c r="D403" s="165" t="s">
        <v>168</v>
      </c>
      <c r="E403" s="173" t="s">
        <v>1</v>
      </c>
      <c r="F403" s="174" t="s">
        <v>324</v>
      </c>
      <c r="H403" s="175">
        <v>1.222</v>
      </c>
      <c r="I403" s="176"/>
      <c r="L403" s="172"/>
      <c r="M403" s="177"/>
      <c r="N403" s="178"/>
      <c r="O403" s="178"/>
      <c r="P403" s="178"/>
      <c r="Q403" s="178"/>
      <c r="R403" s="178"/>
      <c r="S403" s="178"/>
      <c r="T403" s="179"/>
      <c r="AT403" s="173" t="s">
        <v>168</v>
      </c>
      <c r="AU403" s="173" t="s">
        <v>97</v>
      </c>
      <c r="AV403" s="14" t="s">
        <v>97</v>
      </c>
      <c r="AW403" s="14" t="s">
        <v>32</v>
      </c>
      <c r="AX403" s="14" t="s">
        <v>77</v>
      </c>
      <c r="AY403" s="173" t="s">
        <v>160</v>
      </c>
    </row>
    <row r="404" spans="1:65" s="14" customFormat="1">
      <c r="B404" s="172"/>
      <c r="D404" s="165" t="s">
        <v>168</v>
      </c>
      <c r="E404" s="173" t="s">
        <v>1</v>
      </c>
      <c r="F404" s="174" t="s">
        <v>325</v>
      </c>
      <c r="H404" s="175">
        <v>0.53100000000000003</v>
      </c>
      <c r="I404" s="176"/>
      <c r="L404" s="172"/>
      <c r="M404" s="177"/>
      <c r="N404" s="178"/>
      <c r="O404" s="178"/>
      <c r="P404" s="178"/>
      <c r="Q404" s="178"/>
      <c r="R404" s="178"/>
      <c r="S404" s="178"/>
      <c r="T404" s="179"/>
      <c r="AT404" s="173" t="s">
        <v>168</v>
      </c>
      <c r="AU404" s="173" t="s">
        <v>97</v>
      </c>
      <c r="AV404" s="14" t="s">
        <v>97</v>
      </c>
      <c r="AW404" s="14" t="s">
        <v>32</v>
      </c>
      <c r="AX404" s="14" t="s">
        <v>77</v>
      </c>
      <c r="AY404" s="173" t="s">
        <v>160</v>
      </c>
    </row>
    <row r="405" spans="1:65" s="14" customFormat="1">
      <c r="B405" s="172"/>
      <c r="D405" s="165" t="s">
        <v>168</v>
      </c>
      <c r="E405" s="173" t="s">
        <v>1</v>
      </c>
      <c r="F405" s="174" t="s">
        <v>326</v>
      </c>
      <c r="H405" s="175">
        <v>1.077</v>
      </c>
      <c r="I405" s="176"/>
      <c r="L405" s="172"/>
      <c r="M405" s="177"/>
      <c r="N405" s="178"/>
      <c r="O405" s="178"/>
      <c r="P405" s="178"/>
      <c r="Q405" s="178"/>
      <c r="R405" s="178"/>
      <c r="S405" s="178"/>
      <c r="T405" s="179"/>
      <c r="AT405" s="173" t="s">
        <v>168</v>
      </c>
      <c r="AU405" s="173" t="s">
        <v>97</v>
      </c>
      <c r="AV405" s="14" t="s">
        <v>97</v>
      </c>
      <c r="AW405" s="14" t="s">
        <v>32</v>
      </c>
      <c r="AX405" s="14" t="s">
        <v>77</v>
      </c>
      <c r="AY405" s="173" t="s">
        <v>160</v>
      </c>
    </row>
    <row r="406" spans="1:65" s="15" customFormat="1">
      <c r="B406" s="180"/>
      <c r="D406" s="165" t="s">
        <v>168</v>
      </c>
      <c r="E406" s="181" t="s">
        <v>1</v>
      </c>
      <c r="F406" s="182" t="s">
        <v>173</v>
      </c>
      <c r="H406" s="183">
        <v>2.83</v>
      </c>
      <c r="I406" s="184"/>
      <c r="L406" s="180"/>
      <c r="M406" s="185"/>
      <c r="N406" s="186"/>
      <c r="O406" s="186"/>
      <c r="P406" s="186"/>
      <c r="Q406" s="186"/>
      <c r="R406" s="186"/>
      <c r="S406" s="186"/>
      <c r="T406" s="187"/>
      <c r="AT406" s="181" t="s">
        <v>168</v>
      </c>
      <c r="AU406" s="181" t="s">
        <v>97</v>
      </c>
      <c r="AV406" s="15" t="s">
        <v>166</v>
      </c>
      <c r="AW406" s="15" t="s">
        <v>32</v>
      </c>
      <c r="AX406" s="15" t="s">
        <v>82</v>
      </c>
      <c r="AY406" s="181" t="s">
        <v>160</v>
      </c>
    </row>
    <row r="407" spans="1:65" s="2" customFormat="1" ht="21.75" customHeight="1">
      <c r="A407" s="33"/>
      <c r="B407" s="149"/>
      <c r="C407" s="150" t="s">
        <v>606</v>
      </c>
      <c r="D407" s="150" t="s">
        <v>162</v>
      </c>
      <c r="E407" s="151" t="s">
        <v>607</v>
      </c>
      <c r="F407" s="152" t="s">
        <v>608</v>
      </c>
      <c r="G407" s="153" t="s">
        <v>176</v>
      </c>
      <c r="H407" s="154">
        <v>54.368000000000002</v>
      </c>
      <c r="I407" s="155"/>
      <c r="J407" s="156">
        <f>ROUND(I407*H407,2)</f>
        <v>0</v>
      </c>
      <c r="K407" s="157"/>
      <c r="L407" s="34"/>
      <c r="M407" s="158" t="s">
        <v>1</v>
      </c>
      <c r="N407" s="159" t="s">
        <v>43</v>
      </c>
      <c r="O407" s="59"/>
      <c r="P407" s="160">
        <f>O407*H407</f>
        <v>0</v>
      </c>
      <c r="Q407" s="160">
        <v>0</v>
      </c>
      <c r="R407" s="160">
        <f>Q407*H407</f>
        <v>0</v>
      </c>
      <c r="S407" s="160">
        <v>2.2000000000000002</v>
      </c>
      <c r="T407" s="161">
        <f>S407*H407</f>
        <v>119.60960000000001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62" t="s">
        <v>166</v>
      </c>
      <c r="AT407" s="162" t="s">
        <v>162</v>
      </c>
      <c r="AU407" s="162" t="s">
        <v>97</v>
      </c>
      <c r="AY407" s="18" t="s">
        <v>160</v>
      </c>
      <c r="BE407" s="163">
        <f>IF(N407="základní",J407,0)</f>
        <v>0</v>
      </c>
      <c r="BF407" s="163">
        <f>IF(N407="snížená",J407,0)</f>
        <v>0</v>
      </c>
      <c r="BG407" s="163">
        <f>IF(N407="zákl. přenesená",J407,0)</f>
        <v>0</v>
      </c>
      <c r="BH407" s="163">
        <f>IF(N407="sníž. přenesená",J407,0)</f>
        <v>0</v>
      </c>
      <c r="BI407" s="163">
        <f>IF(N407="nulová",J407,0)</f>
        <v>0</v>
      </c>
      <c r="BJ407" s="18" t="s">
        <v>97</v>
      </c>
      <c r="BK407" s="163">
        <f>ROUND(I407*H407,2)</f>
        <v>0</v>
      </c>
      <c r="BL407" s="18" t="s">
        <v>166</v>
      </c>
      <c r="BM407" s="162" t="s">
        <v>609</v>
      </c>
    </row>
    <row r="408" spans="1:65" s="13" customFormat="1">
      <c r="B408" s="164"/>
      <c r="D408" s="165" t="s">
        <v>168</v>
      </c>
      <c r="E408" s="166" t="s">
        <v>1</v>
      </c>
      <c r="F408" s="167" t="s">
        <v>169</v>
      </c>
      <c r="H408" s="166" t="s">
        <v>1</v>
      </c>
      <c r="I408" s="168"/>
      <c r="L408" s="164"/>
      <c r="M408" s="169"/>
      <c r="N408" s="170"/>
      <c r="O408" s="170"/>
      <c r="P408" s="170"/>
      <c r="Q408" s="170"/>
      <c r="R408" s="170"/>
      <c r="S408" s="170"/>
      <c r="T408" s="171"/>
      <c r="AT408" s="166" t="s">
        <v>168</v>
      </c>
      <c r="AU408" s="166" t="s">
        <v>97</v>
      </c>
      <c r="AV408" s="13" t="s">
        <v>82</v>
      </c>
      <c r="AW408" s="13" t="s">
        <v>32</v>
      </c>
      <c r="AX408" s="13" t="s">
        <v>77</v>
      </c>
      <c r="AY408" s="166" t="s">
        <v>160</v>
      </c>
    </row>
    <row r="409" spans="1:65" s="14" customFormat="1">
      <c r="B409" s="172"/>
      <c r="D409" s="165" t="s">
        <v>168</v>
      </c>
      <c r="E409" s="173" t="s">
        <v>1</v>
      </c>
      <c r="F409" s="174" t="s">
        <v>610</v>
      </c>
      <c r="H409" s="175">
        <v>4.9459999999999997</v>
      </c>
      <c r="I409" s="176"/>
      <c r="L409" s="172"/>
      <c r="M409" s="177"/>
      <c r="N409" s="178"/>
      <c r="O409" s="178"/>
      <c r="P409" s="178"/>
      <c r="Q409" s="178"/>
      <c r="R409" s="178"/>
      <c r="S409" s="178"/>
      <c r="T409" s="179"/>
      <c r="AT409" s="173" t="s">
        <v>168</v>
      </c>
      <c r="AU409" s="173" t="s">
        <v>97</v>
      </c>
      <c r="AV409" s="14" t="s">
        <v>97</v>
      </c>
      <c r="AW409" s="14" t="s">
        <v>32</v>
      </c>
      <c r="AX409" s="14" t="s">
        <v>77</v>
      </c>
      <c r="AY409" s="173" t="s">
        <v>160</v>
      </c>
    </row>
    <row r="410" spans="1:65" s="13" customFormat="1">
      <c r="B410" s="164"/>
      <c r="D410" s="165" t="s">
        <v>168</v>
      </c>
      <c r="E410" s="166" t="s">
        <v>1</v>
      </c>
      <c r="F410" s="167" t="s">
        <v>171</v>
      </c>
      <c r="H410" s="166" t="s">
        <v>1</v>
      </c>
      <c r="I410" s="168"/>
      <c r="L410" s="164"/>
      <c r="M410" s="169"/>
      <c r="N410" s="170"/>
      <c r="O410" s="170"/>
      <c r="P410" s="170"/>
      <c r="Q410" s="170"/>
      <c r="R410" s="170"/>
      <c r="S410" s="170"/>
      <c r="T410" s="171"/>
      <c r="AT410" s="166" t="s">
        <v>168</v>
      </c>
      <c r="AU410" s="166" t="s">
        <v>97</v>
      </c>
      <c r="AV410" s="13" t="s">
        <v>82</v>
      </c>
      <c r="AW410" s="13" t="s">
        <v>32</v>
      </c>
      <c r="AX410" s="13" t="s">
        <v>77</v>
      </c>
      <c r="AY410" s="166" t="s">
        <v>160</v>
      </c>
    </row>
    <row r="411" spans="1:65" s="14" customFormat="1">
      <c r="B411" s="172"/>
      <c r="D411" s="165" t="s">
        <v>168</v>
      </c>
      <c r="E411" s="173" t="s">
        <v>1</v>
      </c>
      <c r="F411" s="174" t="s">
        <v>611</v>
      </c>
      <c r="H411" s="175">
        <v>2.6040000000000001</v>
      </c>
      <c r="I411" s="176"/>
      <c r="L411" s="172"/>
      <c r="M411" s="177"/>
      <c r="N411" s="178"/>
      <c r="O411" s="178"/>
      <c r="P411" s="178"/>
      <c r="Q411" s="178"/>
      <c r="R411" s="178"/>
      <c r="S411" s="178"/>
      <c r="T411" s="179"/>
      <c r="AT411" s="173" t="s">
        <v>168</v>
      </c>
      <c r="AU411" s="173" t="s">
        <v>97</v>
      </c>
      <c r="AV411" s="14" t="s">
        <v>97</v>
      </c>
      <c r="AW411" s="14" t="s">
        <v>32</v>
      </c>
      <c r="AX411" s="14" t="s">
        <v>77</v>
      </c>
      <c r="AY411" s="173" t="s">
        <v>160</v>
      </c>
    </row>
    <row r="412" spans="1:65" s="13" customFormat="1">
      <c r="B412" s="164"/>
      <c r="D412" s="165" t="s">
        <v>168</v>
      </c>
      <c r="E412" s="166" t="s">
        <v>1</v>
      </c>
      <c r="F412" s="167" t="s">
        <v>612</v>
      </c>
      <c r="H412" s="166" t="s">
        <v>1</v>
      </c>
      <c r="I412" s="168"/>
      <c r="L412" s="164"/>
      <c r="M412" s="169"/>
      <c r="N412" s="170"/>
      <c r="O412" s="170"/>
      <c r="P412" s="170"/>
      <c r="Q412" s="170"/>
      <c r="R412" s="170"/>
      <c r="S412" s="170"/>
      <c r="T412" s="171"/>
      <c r="AT412" s="166" t="s">
        <v>168</v>
      </c>
      <c r="AU412" s="166" t="s">
        <v>97</v>
      </c>
      <c r="AV412" s="13" t="s">
        <v>82</v>
      </c>
      <c r="AW412" s="13" t="s">
        <v>32</v>
      </c>
      <c r="AX412" s="13" t="s">
        <v>77</v>
      </c>
      <c r="AY412" s="166" t="s">
        <v>160</v>
      </c>
    </row>
    <row r="413" spans="1:65" s="14" customFormat="1" ht="20.399999999999999">
      <c r="B413" s="172"/>
      <c r="D413" s="165" t="s">
        <v>168</v>
      </c>
      <c r="E413" s="173" t="s">
        <v>1</v>
      </c>
      <c r="F413" s="174" t="s">
        <v>613</v>
      </c>
      <c r="H413" s="175">
        <v>42.408000000000001</v>
      </c>
      <c r="I413" s="176"/>
      <c r="L413" s="172"/>
      <c r="M413" s="177"/>
      <c r="N413" s="178"/>
      <c r="O413" s="178"/>
      <c r="P413" s="178"/>
      <c r="Q413" s="178"/>
      <c r="R413" s="178"/>
      <c r="S413" s="178"/>
      <c r="T413" s="179"/>
      <c r="AT413" s="173" t="s">
        <v>168</v>
      </c>
      <c r="AU413" s="173" t="s">
        <v>97</v>
      </c>
      <c r="AV413" s="14" t="s">
        <v>97</v>
      </c>
      <c r="AW413" s="14" t="s">
        <v>32</v>
      </c>
      <c r="AX413" s="14" t="s">
        <v>77</v>
      </c>
      <c r="AY413" s="173" t="s">
        <v>160</v>
      </c>
    </row>
    <row r="414" spans="1:65" s="14" customFormat="1">
      <c r="B414" s="172"/>
      <c r="D414" s="165" t="s">
        <v>168</v>
      </c>
      <c r="E414" s="173" t="s">
        <v>1</v>
      </c>
      <c r="F414" s="174" t="s">
        <v>614</v>
      </c>
      <c r="H414" s="175">
        <v>4.41</v>
      </c>
      <c r="I414" s="176"/>
      <c r="L414" s="172"/>
      <c r="M414" s="177"/>
      <c r="N414" s="178"/>
      <c r="O414" s="178"/>
      <c r="P414" s="178"/>
      <c r="Q414" s="178"/>
      <c r="R414" s="178"/>
      <c r="S414" s="178"/>
      <c r="T414" s="179"/>
      <c r="AT414" s="173" t="s">
        <v>168</v>
      </c>
      <c r="AU414" s="173" t="s">
        <v>97</v>
      </c>
      <c r="AV414" s="14" t="s">
        <v>97</v>
      </c>
      <c r="AW414" s="14" t="s">
        <v>32</v>
      </c>
      <c r="AX414" s="14" t="s">
        <v>77</v>
      </c>
      <c r="AY414" s="173" t="s">
        <v>160</v>
      </c>
    </row>
    <row r="415" spans="1:65" s="15" customFormat="1">
      <c r="B415" s="180"/>
      <c r="D415" s="165" t="s">
        <v>168</v>
      </c>
      <c r="E415" s="181" t="s">
        <v>1</v>
      </c>
      <c r="F415" s="182" t="s">
        <v>173</v>
      </c>
      <c r="H415" s="183">
        <v>54.368000000000002</v>
      </c>
      <c r="I415" s="184"/>
      <c r="L415" s="180"/>
      <c r="M415" s="185"/>
      <c r="N415" s="186"/>
      <c r="O415" s="186"/>
      <c r="P415" s="186"/>
      <c r="Q415" s="186"/>
      <c r="R415" s="186"/>
      <c r="S415" s="186"/>
      <c r="T415" s="187"/>
      <c r="AT415" s="181" t="s">
        <v>168</v>
      </c>
      <c r="AU415" s="181" t="s">
        <v>97</v>
      </c>
      <c r="AV415" s="15" t="s">
        <v>166</v>
      </c>
      <c r="AW415" s="15" t="s">
        <v>32</v>
      </c>
      <c r="AX415" s="15" t="s">
        <v>82</v>
      </c>
      <c r="AY415" s="181" t="s">
        <v>160</v>
      </c>
    </row>
    <row r="416" spans="1:65" s="2" customFormat="1" ht="16.5" customHeight="1">
      <c r="A416" s="33"/>
      <c r="B416" s="149"/>
      <c r="C416" s="150" t="s">
        <v>615</v>
      </c>
      <c r="D416" s="150" t="s">
        <v>162</v>
      </c>
      <c r="E416" s="151" t="s">
        <v>616</v>
      </c>
      <c r="F416" s="152" t="s">
        <v>617</v>
      </c>
      <c r="G416" s="153" t="s">
        <v>165</v>
      </c>
      <c r="H416" s="154">
        <v>329.30700000000002</v>
      </c>
      <c r="I416" s="155"/>
      <c r="J416" s="156">
        <f>ROUND(I416*H416,2)</f>
        <v>0</v>
      </c>
      <c r="K416" s="157"/>
      <c r="L416" s="34"/>
      <c r="M416" s="158" t="s">
        <v>1</v>
      </c>
      <c r="N416" s="159" t="s">
        <v>43</v>
      </c>
      <c r="O416" s="59"/>
      <c r="P416" s="160">
        <f>O416*H416</f>
        <v>0</v>
      </c>
      <c r="Q416" s="160">
        <v>0</v>
      </c>
      <c r="R416" s="160">
        <f>Q416*H416</f>
        <v>0</v>
      </c>
      <c r="S416" s="160">
        <v>4.4999999999999998E-2</v>
      </c>
      <c r="T416" s="161">
        <f>S416*H416</f>
        <v>14.818815000000001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62" t="s">
        <v>166</v>
      </c>
      <c r="AT416" s="162" t="s">
        <v>162</v>
      </c>
      <c r="AU416" s="162" t="s">
        <v>97</v>
      </c>
      <c r="AY416" s="18" t="s">
        <v>160</v>
      </c>
      <c r="BE416" s="163">
        <f>IF(N416="základní",J416,0)</f>
        <v>0</v>
      </c>
      <c r="BF416" s="163">
        <f>IF(N416="snížená",J416,0)</f>
        <v>0</v>
      </c>
      <c r="BG416" s="163">
        <f>IF(N416="zákl. přenesená",J416,0)</f>
        <v>0</v>
      </c>
      <c r="BH416" s="163">
        <f>IF(N416="sníž. přenesená",J416,0)</f>
        <v>0</v>
      </c>
      <c r="BI416" s="163">
        <f>IF(N416="nulová",J416,0)</f>
        <v>0</v>
      </c>
      <c r="BJ416" s="18" t="s">
        <v>97</v>
      </c>
      <c r="BK416" s="163">
        <f>ROUND(I416*H416,2)</f>
        <v>0</v>
      </c>
      <c r="BL416" s="18" t="s">
        <v>166</v>
      </c>
      <c r="BM416" s="162" t="s">
        <v>618</v>
      </c>
    </row>
    <row r="417" spans="1:65" s="14" customFormat="1">
      <c r="B417" s="172"/>
      <c r="D417" s="165" t="s">
        <v>168</v>
      </c>
      <c r="E417" s="173" t="s">
        <v>1</v>
      </c>
      <c r="F417" s="174" t="s">
        <v>619</v>
      </c>
      <c r="H417" s="175">
        <v>329.30700000000002</v>
      </c>
      <c r="I417" s="176"/>
      <c r="L417" s="172"/>
      <c r="M417" s="177"/>
      <c r="N417" s="178"/>
      <c r="O417" s="178"/>
      <c r="P417" s="178"/>
      <c r="Q417" s="178"/>
      <c r="R417" s="178"/>
      <c r="S417" s="178"/>
      <c r="T417" s="179"/>
      <c r="AT417" s="173" t="s">
        <v>168</v>
      </c>
      <c r="AU417" s="173" t="s">
        <v>97</v>
      </c>
      <c r="AV417" s="14" t="s">
        <v>97</v>
      </c>
      <c r="AW417" s="14" t="s">
        <v>32</v>
      </c>
      <c r="AX417" s="14" t="s">
        <v>77</v>
      </c>
      <c r="AY417" s="173" t="s">
        <v>160</v>
      </c>
    </row>
    <row r="418" spans="1:65" s="15" customFormat="1">
      <c r="B418" s="180"/>
      <c r="D418" s="165" t="s">
        <v>168</v>
      </c>
      <c r="E418" s="181" t="s">
        <v>1</v>
      </c>
      <c r="F418" s="182" t="s">
        <v>173</v>
      </c>
      <c r="H418" s="183">
        <v>329.30700000000002</v>
      </c>
      <c r="I418" s="184"/>
      <c r="L418" s="180"/>
      <c r="M418" s="185"/>
      <c r="N418" s="186"/>
      <c r="O418" s="186"/>
      <c r="P418" s="186"/>
      <c r="Q418" s="186"/>
      <c r="R418" s="186"/>
      <c r="S418" s="186"/>
      <c r="T418" s="187"/>
      <c r="AT418" s="181" t="s">
        <v>168</v>
      </c>
      <c r="AU418" s="181" t="s">
        <v>97</v>
      </c>
      <c r="AV418" s="15" t="s">
        <v>166</v>
      </c>
      <c r="AW418" s="15" t="s">
        <v>32</v>
      </c>
      <c r="AX418" s="15" t="s">
        <v>82</v>
      </c>
      <c r="AY418" s="181" t="s">
        <v>160</v>
      </c>
    </row>
    <row r="419" spans="1:65" s="2" customFormat="1" ht="16.5" customHeight="1">
      <c r="A419" s="33"/>
      <c r="B419" s="149"/>
      <c r="C419" s="150" t="s">
        <v>620</v>
      </c>
      <c r="D419" s="150" t="s">
        <v>162</v>
      </c>
      <c r="E419" s="151" t="s">
        <v>621</v>
      </c>
      <c r="F419" s="152" t="s">
        <v>622</v>
      </c>
      <c r="G419" s="153" t="s">
        <v>165</v>
      </c>
      <c r="H419" s="154">
        <v>61.41</v>
      </c>
      <c r="I419" s="155"/>
      <c r="J419" s="156">
        <f>ROUND(I419*H419,2)</f>
        <v>0</v>
      </c>
      <c r="K419" s="157"/>
      <c r="L419" s="34"/>
      <c r="M419" s="158" t="s">
        <v>1</v>
      </c>
      <c r="N419" s="159" t="s">
        <v>43</v>
      </c>
      <c r="O419" s="59"/>
      <c r="P419" s="160">
        <f>O419*H419</f>
        <v>0</v>
      </c>
      <c r="Q419" s="160">
        <v>0</v>
      </c>
      <c r="R419" s="160">
        <f>Q419*H419</f>
        <v>0</v>
      </c>
      <c r="S419" s="160">
        <v>3.5000000000000003E-2</v>
      </c>
      <c r="T419" s="161">
        <f>S419*H419</f>
        <v>2.1493500000000001</v>
      </c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R419" s="162" t="s">
        <v>166</v>
      </c>
      <c r="AT419" s="162" t="s">
        <v>162</v>
      </c>
      <c r="AU419" s="162" t="s">
        <v>97</v>
      </c>
      <c r="AY419" s="18" t="s">
        <v>160</v>
      </c>
      <c r="BE419" s="163">
        <f>IF(N419="základní",J419,0)</f>
        <v>0</v>
      </c>
      <c r="BF419" s="163">
        <f>IF(N419="snížená",J419,0)</f>
        <v>0</v>
      </c>
      <c r="BG419" s="163">
        <f>IF(N419="zákl. přenesená",J419,0)</f>
        <v>0</v>
      </c>
      <c r="BH419" s="163">
        <f>IF(N419="sníž. přenesená",J419,0)</f>
        <v>0</v>
      </c>
      <c r="BI419" s="163">
        <f>IF(N419="nulová",J419,0)</f>
        <v>0</v>
      </c>
      <c r="BJ419" s="18" t="s">
        <v>97</v>
      </c>
      <c r="BK419" s="163">
        <f>ROUND(I419*H419,2)</f>
        <v>0</v>
      </c>
      <c r="BL419" s="18" t="s">
        <v>166</v>
      </c>
      <c r="BM419" s="162" t="s">
        <v>623</v>
      </c>
    </row>
    <row r="420" spans="1:65" s="14" customFormat="1">
      <c r="B420" s="172"/>
      <c r="D420" s="165" t="s">
        <v>168</v>
      </c>
      <c r="E420" s="173" t="s">
        <v>1</v>
      </c>
      <c r="F420" s="174" t="s">
        <v>624</v>
      </c>
      <c r="H420" s="175">
        <v>61.41</v>
      </c>
      <c r="I420" s="176"/>
      <c r="L420" s="172"/>
      <c r="M420" s="177"/>
      <c r="N420" s="178"/>
      <c r="O420" s="178"/>
      <c r="P420" s="178"/>
      <c r="Q420" s="178"/>
      <c r="R420" s="178"/>
      <c r="S420" s="178"/>
      <c r="T420" s="179"/>
      <c r="AT420" s="173" t="s">
        <v>168</v>
      </c>
      <c r="AU420" s="173" t="s">
        <v>97</v>
      </c>
      <c r="AV420" s="14" t="s">
        <v>97</v>
      </c>
      <c r="AW420" s="14" t="s">
        <v>32</v>
      </c>
      <c r="AX420" s="14" t="s">
        <v>77</v>
      </c>
      <c r="AY420" s="173" t="s">
        <v>160</v>
      </c>
    </row>
    <row r="421" spans="1:65" s="15" customFormat="1">
      <c r="B421" s="180"/>
      <c r="D421" s="165" t="s">
        <v>168</v>
      </c>
      <c r="E421" s="181" t="s">
        <v>1</v>
      </c>
      <c r="F421" s="182" t="s">
        <v>173</v>
      </c>
      <c r="H421" s="183">
        <v>61.41</v>
      </c>
      <c r="I421" s="184"/>
      <c r="L421" s="180"/>
      <c r="M421" s="185"/>
      <c r="N421" s="186"/>
      <c r="O421" s="186"/>
      <c r="P421" s="186"/>
      <c r="Q421" s="186"/>
      <c r="R421" s="186"/>
      <c r="S421" s="186"/>
      <c r="T421" s="187"/>
      <c r="AT421" s="181" t="s">
        <v>168</v>
      </c>
      <c r="AU421" s="181" t="s">
        <v>97</v>
      </c>
      <c r="AV421" s="15" t="s">
        <v>166</v>
      </c>
      <c r="AW421" s="15" t="s">
        <v>32</v>
      </c>
      <c r="AX421" s="15" t="s">
        <v>82</v>
      </c>
      <c r="AY421" s="181" t="s">
        <v>160</v>
      </c>
    </row>
    <row r="422" spans="1:65" s="2" customFormat="1" ht="16.5" customHeight="1">
      <c r="A422" s="33"/>
      <c r="B422" s="149"/>
      <c r="C422" s="150" t="s">
        <v>625</v>
      </c>
      <c r="D422" s="150" t="s">
        <v>162</v>
      </c>
      <c r="E422" s="151" t="s">
        <v>626</v>
      </c>
      <c r="F422" s="152" t="s">
        <v>627</v>
      </c>
      <c r="G422" s="153" t="s">
        <v>262</v>
      </c>
      <c r="H422" s="154">
        <v>75.06</v>
      </c>
      <c r="I422" s="155"/>
      <c r="J422" s="156">
        <f>ROUND(I422*H422,2)</f>
        <v>0</v>
      </c>
      <c r="K422" s="157"/>
      <c r="L422" s="34"/>
      <c r="M422" s="158" t="s">
        <v>1</v>
      </c>
      <c r="N422" s="159" t="s">
        <v>43</v>
      </c>
      <c r="O422" s="59"/>
      <c r="P422" s="160">
        <f>O422*H422</f>
        <v>0</v>
      </c>
      <c r="Q422" s="160">
        <v>0</v>
      </c>
      <c r="R422" s="160">
        <f>Q422*H422</f>
        <v>0</v>
      </c>
      <c r="S422" s="160">
        <v>8.9999999999999993E-3</v>
      </c>
      <c r="T422" s="161">
        <f>S422*H422</f>
        <v>0.67553999999999992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62" t="s">
        <v>166</v>
      </c>
      <c r="AT422" s="162" t="s">
        <v>162</v>
      </c>
      <c r="AU422" s="162" t="s">
        <v>97</v>
      </c>
      <c r="AY422" s="18" t="s">
        <v>160</v>
      </c>
      <c r="BE422" s="163">
        <f>IF(N422="základní",J422,0)</f>
        <v>0</v>
      </c>
      <c r="BF422" s="163">
        <f>IF(N422="snížená",J422,0)</f>
        <v>0</v>
      </c>
      <c r="BG422" s="163">
        <f>IF(N422="zákl. přenesená",J422,0)</f>
        <v>0</v>
      </c>
      <c r="BH422" s="163">
        <f>IF(N422="sníž. přenesená",J422,0)</f>
        <v>0</v>
      </c>
      <c r="BI422" s="163">
        <f>IF(N422="nulová",J422,0)</f>
        <v>0</v>
      </c>
      <c r="BJ422" s="18" t="s">
        <v>97</v>
      </c>
      <c r="BK422" s="163">
        <f>ROUND(I422*H422,2)</f>
        <v>0</v>
      </c>
      <c r="BL422" s="18" t="s">
        <v>166</v>
      </c>
      <c r="BM422" s="162" t="s">
        <v>628</v>
      </c>
    </row>
    <row r="423" spans="1:65" s="14" customFormat="1">
      <c r="B423" s="172"/>
      <c r="D423" s="165" t="s">
        <v>168</v>
      </c>
      <c r="E423" s="173" t="s">
        <v>1</v>
      </c>
      <c r="F423" s="174" t="s">
        <v>629</v>
      </c>
      <c r="H423" s="175">
        <v>75.06</v>
      </c>
      <c r="I423" s="176"/>
      <c r="L423" s="172"/>
      <c r="M423" s="177"/>
      <c r="N423" s="178"/>
      <c r="O423" s="178"/>
      <c r="P423" s="178"/>
      <c r="Q423" s="178"/>
      <c r="R423" s="178"/>
      <c r="S423" s="178"/>
      <c r="T423" s="179"/>
      <c r="AT423" s="173" t="s">
        <v>168</v>
      </c>
      <c r="AU423" s="173" t="s">
        <v>97</v>
      </c>
      <c r="AV423" s="14" t="s">
        <v>97</v>
      </c>
      <c r="AW423" s="14" t="s">
        <v>32</v>
      </c>
      <c r="AX423" s="14" t="s">
        <v>77</v>
      </c>
      <c r="AY423" s="173" t="s">
        <v>160</v>
      </c>
    </row>
    <row r="424" spans="1:65" s="15" customFormat="1">
      <c r="B424" s="180"/>
      <c r="D424" s="165" t="s">
        <v>168</v>
      </c>
      <c r="E424" s="181" t="s">
        <v>1</v>
      </c>
      <c r="F424" s="182" t="s">
        <v>173</v>
      </c>
      <c r="H424" s="183">
        <v>75.06</v>
      </c>
      <c r="I424" s="184"/>
      <c r="L424" s="180"/>
      <c r="M424" s="185"/>
      <c r="N424" s="186"/>
      <c r="O424" s="186"/>
      <c r="P424" s="186"/>
      <c r="Q424" s="186"/>
      <c r="R424" s="186"/>
      <c r="S424" s="186"/>
      <c r="T424" s="187"/>
      <c r="AT424" s="181" t="s">
        <v>168</v>
      </c>
      <c r="AU424" s="181" t="s">
        <v>97</v>
      </c>
      <c r="AV424" s="15" t="s">
        <v>166</v>
      </c>
      <c r="AW424" s="15" t="s">
        <v>32</v>
      </c>
      <c r="AX424" s="15" t="s">
        <v>82</v>
      </c>
      <c r="AY424" s="181" t="s">
        <v>160</v>
      </c>
    </row>
    <row r="425" spans="1:65" s="2" customFormat="1" ht="16.5" customHeight="1">
      <c r="A425" s="33"/>
      <c r="B425" s="149"/>
      <c r="C425" s="150" t="s">
        <v>630</v>
      </c>
      <c r="D425" s="150" t="s">
        <v>162</v>
      </c>
      <c r="E425" s="151" t="s">
        <v>631</v>
      </c>
      <c r="F425" s="152" t="s">
        <v>632</v>
      </c>
      <c r="G425" s="153" t="s">
        <v>176</v>
      </c>
      <c r="H425" s="154">
        <v>65.861000000000004</v>
      </c>
      <c r="I425" s="155"/>
      <c r="J425" s="156">
        <f>ROUND(I425*H425,2)</f>
        <v>0</v>
      </c>
      <c r="K425" s="157"/>
      <c r="L425" s="34"/>
      <c r="M425" s="158" t="s">
        <v>1</v>
      </c>
      <c r="N425" s="159" t="s">
        <v>43</v>
      </c>
      <c r="O425" s="59"/>
      <c r="P425" s="160">
        <f>O425*H425</f>
        <v>0</v>
      </c>
      <c r="Q425" s="160">
        <v>0</v>
      </c>
      <c r="R425" s="160">
        <f>Q425*H425</f>
        <v>0</v>
      </c>
      <c r="S425" s="160">
        <v>1.4</v>
      </c>
      <c r="T425" s="161">
        <f>S425*H425</f>
        <v>92.205399999999997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62" t="s">
        <v>166</v>
      </c>
      <c r="AT425" s="162" t="s">
        <v>162</v>
      </c>
      <c r="AU425" s="162" t="s">
        <v>97</v>
      </c>
      <c r="AY425" s="18" t="s">
        <v>160</v>
      </c>
      <c r="BE425" s="163">
        <f>IF(N425="základní",J425,0)</f>
        <v>0</v>
      </c>
      <c r="BF425" s="163">
        <f>IF(N425="snížená",J425,0)</f>
        <v>0</v>
      </c>
      <c r="BG425" s="163">
        <f>IF(N425="zákl. přenesená",J425,0)</f>
        <v>0</v>
      </c>
      <c r="BH425" s="163">
        <f>IF(N425="sníž. přenesená",J425,0)</f>
        <v>0</v>
      </c>
      <c r="BI425" s="163">
        <f>IF(N425="nulová",J425,0)</f>
        <v>0</v>
      </c>
      <c r="BJ425" s="18" t="s">
        <v>97</v>
      </c>
      <c r="BK425" s="163">
        <f>ROUND(I425*H425,2)</f>
        <v>0</v>
      </c>
      <c r="BL425" s="18" t="s">
        <v>166</v>
      </c>
      <c r="BM425" s="162" t="s">
        <v>633</v>
      </c>
    </row>
    <row r="426" spans="1:65" s="14" customFormat="1">
      <c r="B426" s="172"/>
      <c r="D426" s="165" t="s">
        <v>168</v>
      </c>
      <c r="E426" s="173" t="s">
        <v>1</v>
      </c>
      <c r="F426" s="174" t="s">
        <v>634</v>
      </c>
      <c r="H426" s="175">
        <v>65.861000000000004</v>
      </c>
      <c r="I426" s="176"/>
      <c r="L426" s="172"/>
      <c r="M426" s="177"/>
      <c r="N426" s="178"/>
      <c r="O426" s="178"/>
      <c r="P426" s="178"/>
      <c r="Q426" s="178"/>
      <c r="R426" s="178"/>
      <c r="S426" s="178"/>
      <c r="T426" s="179"/>
      <c r="AT426" s="173" t="s">
        <v>168</v>
      </c>
      <c r="AU426" s="173" t="s">
        <v>97</v>
      </c>
      <c r="AV426" s="14" t="s">
        <v>97</v>
      </c>
      <c r="AW426" s="14" t="s">
        <v>32</v>
      </c>
      <c r="AX426" s="14" t="s">
        <v>77</v>
      </c>
      <c r="AY426" s="173" t="s">
        <v>160</v>
      </c>
    </row>
    <row r="427" spans="1:65" s="15" customFormat="1">
      <c r="B427" s="180"/>
      <c r="D427" s="165" t="s">
        <v>168</v>
      </c>
      <c r="E427" s="181" t="s">
        <v>1</v>
      </c>
      <c r="F427" s="182" t="s">
        <v>173</v>
      </c>
      <c r="H427" s="183">
        <v>65.861000000000004</v>
      </c>
      <c r="I427" s="184"/>
      <c r="L427" s="180"/>
      <c r="M427" s="185"/>
      <c r="N427" s="186"/>
      <c r="O427" s="186"/>
      <c r="P427" s="186"/>
      <c r="Q427" s="186"/>
      <c r="R427" s="186"/>
      <c r="S427" s="186"/>
      <c r="T427" s="187"/>
      <c r="AT427" s="181" t="s">
        <v>168</v>
      </c>
      <c r="AU427" s="181" t="s">
        <v>97</v>
      </c>
      <c r="AV427" s="15" t="s">
        <v>166</v>
      </c>
      <c r="AW427" s="15" t="s">
        <v>32</v>
      </c>
      <c r="AX427" s="15" t="s">
        <v>82</v>
      </c>
      <c r="AY427" s="181" t="s">
        <v>160</v>
      </c>
    </row>
    <row r="428" spans="1:65" s="2" customFormat="1" ht="16.5" customHeight="1">
      <c r="A428" s="33"/>
      <c r="B428" s="149"/>
      <c r="C428" s="150" t="s">
        <v>635</v>
      </c>
      <c r="D428" s="150" t="s">
        <v>162</v>
      </c>
      <c r="E428" s="151" t="s">
        <v>636</v>
      </c>
      <c r="F428" s="152" t="s">
        <v>637</v>
      </c>
      <c r="G428" s="153" t="s">
        <v>165</v>
      </c>
      <c r="H428" s="154">
        <v>66.397000000000006</v>
      </c>
      <c r="I428" s="155"/>
      <c r="J428" s="156">
        <f>ROUND(I428*H428,2)</f>
        <v>0</v>
      </c>
      <c r="K428" s="157"/>
      <c r="L428" s="34"/>
      <c r="M428" s="158" t="s">
        <v>1</v>
      </c>
      <c r="N428" s="159" t="s">
        <v>43</v>
      </c>
      <c r="O428" s="59"/>
      <c r="P428" s="160">
        <f>O428*H428</f>
        <v>0</v>
      </c>
      <c r="Q428" s="160">
        <v>0</v>
      </c>
      <c r="R428" s="160">
        <f>Q428*H428</f>
        <v>0</v>
      </c>
      <c r="S428" s="160">
        <v>5.5E-2</v>
      </c>
      <c r="T428" s="161">
        <f>S428*H428</f>
        <v>3.6518350000000002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62" t="s">
        <v>166</v>
      </c>
      <c r="AT428" s="162" t="s">
        <v>162</v>
      </c>
      <c r="AU428" s="162" t="s">
        <v>97</v>
      </c>
      <c r="AY428" s="18" t="s">
        <v>160</v>
      </c>
      <c r="BE428" s="163">
        <f>IF(N428="základní",J428,0)</f>
        <v>0</v>
      </c>
      <c r="BF428" s="163">
        <f>IF(N428="snížená",J428,0)</f>
        <v>0</v>
      </c>
      <c r="BG428" s="163">
        <f>IF(N428="zákl. přenesená",J428,0)</f>
        <v>0</v>
      </c>
      <c r="BH428" s="163">
        <f>IF(N428="sníž. přenesená",J428,0)</f>
        <v>0</v>
      </c>
      <c r="BI428" s="163">
        <f>IF(N428="nulová",J428,0)</f>
        <v>0</v>
      </c>
      <c r="BJ428" s="18" t="s">
        <v>97</v>
      </c>
      <c r="BK428" s="163">
        <f>ROUND(I428*H428,2)</f>
        <v>0</v>
      </c>
      <c r="BL428" s="18" t="s">
        <v>166</v>
      </c>
      <c r="BM428" s="162" t="s">
        <v>638</v>
      </c>
    </row>
    <row r="429" spans="1:65" s="14" customFormat="1">
      <c r="B429" s="172"/>
      <c r="D429" s="165" t="s">
        <v>168</v>
      </c>
      <c r="E429" s="173" t="s">
        <v>1</v>
      </c>
      <c r="F429" s="174" t="s">
        <v>639</v>
      </c>
      <c r="H429" s="175">
        <v>31.349</v>
      </c>
      <c r="I429" s="176"/>
      <c r="L429" s="172"/>
      <c r="M429" s="177"/>
      <c r="N429" s="178"/>
      <c r="O429" s="178"/>
      <c r="P429" s="178"/>
      <c r="Q429" s="178"/>
      <c r="R429" s="178"/>
      <c r="S429" s="178"/>
      <c r="T429" s="179"/>
      <c r="AT429" s="173" t="s">
        <v>168</v>
      </c>
      <c r="AU429" s="173" t="s">
        <v>97</v>
      </c>
      <c r="AV429" s="14" t="s">
        <v>97</v>
      </c>
      <c r="AW429" s="14" t="s">
        <v>32</v>
      </c>
      <c r="AX429" s="14" t="s">
        <v>77</v>
      </c>
      <c r="AY429" s="173" t="s">
        <v>160</v>
      </c>
    </row>
    <row r="430" spans="1:65" s="14" customFormat="1">
      <c r="B430" s="172"/>
      <c r="D430" s="165" t="s">
        <v>168</v>
      </c>
      <c r="E430" s="173" t="s">
        <v>1</v>
      </c>
      <c r="F430" s="174" t="s">
        <v>640</v>
      </c>
      <c r="H430" s="175">
        <v>24.131</v>
      </c>
      <c r="I430" s="176"/>
      <c r="L430" s="172"/>
      <c r="M430" s="177"/>
      <c r="N430" s="178"/>
      <c r="O430" s="178"/>
      <c r="P430" s="178"/>
      <c r="Q430" s="178"/>
      <c r="R430" s="178"/>
      <c r="S430" s="178"/>
      <c r="T430" s="179"/>
      <c r="AT430" s="173" t="s">
        <v>168</v>
      </c>
      <c r="AU430" s="173" t="s">
        <v>97</v>
      </c>
      <c r="AV430" s="14" t="s">
        <v>97</v>
      </c>
      <c r="AW430" s="14" t="s">
        <v>32</v>
      </c>
      <c r="AX430" s="14" t="s">
        <v>77</v>
      </c>
      <c r="AY430" s="173" t="s">
        <v>160</v>
      </c>
    </row>
    <row r="431" spans="1:65" s="14" customFormat="1">
      <c r="B431" s="172"/>
      <c r="D431" s="165" t="s">
        <v>168</v>
      </c>
      <c r="E431" s="173" t="s">
        <v>1</v>
      </c>
      <c r="F431" s="174" t="s">
        <v>641</v>
      </c>
      <c r="H431" s="175">
        <v>10.917</v>
      </c>
      <c r="I431" s="176"/>
      <c r="L431" s="172"/>
      <c r="M431" s="177"/>
      <c r="N431" s="178"/>
      <c r="O431" s="178"/>
      <c r="P431" s="178"/>
      <c r="Q431" s="178"/>
      <c r="R431" s="178"/>
      <c r="S431" s="178"/>
      <c r="T431" s="179"/>
      <c r="AT431" s="173" t="s">
        <v>168</v>
      </c>
      <c r="AU431" s="173" t="s">
        <v>97</v>
      </c>
      <c r="AV431" s="14" t="s">
        <v>97</v>
      </c>
      <c r="AW431" s="14" t="s">
        <v>32</v>
      </c>
      <c r="AX431" s="14" t="s">
        <v>77</v>
      </c>
      <c r="AY431" s="173" t="s">
        <v>160</v>
      </c>
    </row>
    <row r="432" spans="1:65" s="15" customFormat="1">
      <c r="B432" s="180"/>
      <c r="D432" s="165" t="s">
        <v>168</v>
      </c>
      <c r="E432" s="181" t="s">
        <v>1</v>
      </c>
      <c r="F432" s="182" t="s">
        <v>173</v>
      </c>
      <c r="H432" s="183">
        <v>66.397000000000006</v>
      </c>
      <c r="I432" s="184"/>
      <c r="L432" s="180"/>
      <c r="M432" s="185"/>
      <c r="N432" s="186"/>
      <c r="O432" s="186"/>
      <c r="P432" s="186"/>
      <c r="Q432" s="186"/>
      <c r="R432" s="186"/>
      <c r="S432" s="186"/>
      <c r="T432" s="187"/>
      <c r="AT432" s="181" t="s">
        <v>168</v>
      </c>
      <c r="AU432" s="181" t="s">
        <v>97</v>
      </c>
      <c r="AV432" s="15" t="s">
        <v>166</v>
      </c>
      <c r="AW432" s="15" t="s">
        <v>32</v>
      </c>
      <c r="AX432" s="15" t="s">
        <v>82</v>
      </c>
      <c r="AY432" s="181" t="s">
        <v>160</v>
      </c>
    </row>
    <row r="433" spans="1:65" s="2" customFormat="1" ht="16.5" customHeight="1">
      <c r="A433" s="33"/>
      <c r="B433" s="149"/>
      <c r="C433" s="150" t="s">
        <v>642</v>
      </c>
      <c r="D433" s="150" t="s">
        <v>162</v>
      </c>
      <c r="E433" s="151" t="s">
        <v>643</v>
      </c>
      <c r="F433" s="152" t="s">
        <v>644</v>
      </c>
      <c r="G433" s="153" t="s">
        <v>165</v>
      </c>
      <c r="H433" s="154">
        <v>6.1890000000000001</v>
      </c>
      <c r="I433" s="155"/>
      <c r="J433" s="156">
        <f>ROUND(I433*H433,2)</f>
        <v>0</v>
      </c>
      <c r="K433" s="157"/>
      <c r="L433" s="34"/>
      <c r="M433" s="158" t="s">
        <v>1</v>
      </c>
      <c r="N433" s="159" t="s">
        <v>43</v>
      </c>
      <c r="O433" s="59"/>
      <c r="P433" s="160">
        <f>O433*H433</f>
        <v>0</v>
      </c>
      <c r="Q433" s="160">
        <v>0</v>
      </c>
      <c r="R433" s="160">
        <f>Q433*H433</f>
        <v>0</v>
      </c>
      <c r="S433" s="160">
        <v>4.8000000000000001E-2</v>
      </c>
      <c r="T433" s="161">
        <f>S433*H433</f>
        <v>0.297072</v>
      </c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R433" s="162" t="s">
        <v>166</v>
      </c>
      <c r="AT433" s="162" t="s">
        <v>162</v>
      </c>
      <c r="AU433" s="162" t="s">
        <v>97</v>
      </c>
      <c r="AY433" s="18" t="s">
        <v>160</v>
      </c>
      <c r="BE433" s="163">
        <f>IF(N433="základní",J433,0)</f>
        <v>0</v>
      </c>
      <c r="BF433" s="163">
        <f>IF(N433="snížená",J433,0)</f>
        <v>0</v>
      </c>
      <c r="BG433" s="163">
        <f>IF(N433="zákl. přenesená",J433,0)</f>
        <v>0</v>
      </c>
      <c r="BH433" s="163">
        <f>IF(N433="sníž. přenesená",J433,0)</f>
        <v>0</v>
      </c>
      <c r="BI433" s="163">
        <f>IF(N433="nulová",J433,0)</f>
        <v>0</v>
      </c>
      <c r="BJ433" s="18" t="s">
        <v>97</v>
      </c>
      <c r="BK433" s="163">
        <f>ROUND(I433*H433,2)</f>
        <v>0</v>
      </c>
      <c r="BL433" s="18" t="s">
        <v>166</v>
      </c>
      <c r="BM433" s="162" t="s">
        <v>645</v>
      </c>
    </row>
    <row r="434" spans="1:65" s="14" customFormat="1">
      <c r="B434" s="172"/>
      <c r="D434" s="165" t="s">
        <v>168</v>
      </c>
      <c r="E434" s="173" t="s">
        <v>1</v>
      </c>
      <c r="F434" s="174" t="s">
        <v>646</v>
      </c>
      <c r="H434" s="175">
        <v>6.1890000000000001</v>
      </c>
      <c r="I434" s="176"/>
      <c r="L434" s="172"/>
      <c r="M434" s="177"/>
      <c r="N434" s="178"/>
      <c r="O434" s="178"/>
      <c r="P434" s="178"/>
      <c r="Q434" s="178"/>
      <c r="R434" s="178"/>
      <c r="S434" s="178"/>
      <c r="T434" s="179"/>
      <c r="AT434" s="173" t="s">
        <v>168</v>
      </c>
      <c r="AU434" s="173" t="s">
        <v>97</v>
      </c>
      <c r="AV434" s="14" t="s">
        <v>97</v>
      </c>
      <c r="AW434" s="14" t="s">
        <v>32</v>
      </c>
      <c r="AX434" s="14" t="s">
        <v>77</v>
      </c>
      <c r="AY434" s="173" t="s">
        <v>160</v>
      </c>
    </row>
    <row r="435" spans="1:65" s="15" customFormat="1">
      <c r="B435" s="180"/>
      <c r="D435" s="165" t="s">
        <v>168</v>
      </c>
      <c r="E435" s="181" t="s">
        <v>1</v>
      </c>
      <c r="F435" s="182" t="s">
        <v>173</v>
      </c>
      <c r="H435" s="183">
        <v>6.1890000000000001</v>
      </c>
      <c r="I435" s="184"/>
      <c r="L435" s="180"/>
      <c r="M435" s="185"/>
      <c r="N435" s="186"/>
      <c r="O435" s="186"/>
      <c r="P435" s="186"/>
      <c r="Q435" s="186"/>
      <c r="R435" s="186"/>
      <c r="S435" s="186"/>
      <c r="T435" s="187"/>
      <c r="AT435" s="181" t="s">
        <v>168</v>
      </c>
      <c r="AU435" s="181" t="s">
        <v>97</v>
      </c>
      <c r="AV435" s="15" t="s">
        <v>166</v>
      </c>
      <c r="AW435" s="15" t="s">
        <v>32</v>
      </c>
      <c r="AX435" s="15" t="s">
        <v>82</v>
      </c>
      <c r="AY435" s="181" t="s">
        <v>160</v>
      </c>
    </row>
    <row r="436" spans="1:65" s="2" customFormat="1" ht="16.5" customHeight="1">
      <c r="A436" s="33"/>
      <c r="B436" s="149"/>
      <c r="C436" s="150" t="s">
        <v>647</v>
      </c>
      <c r="D436" s="150" t="s">
        <v>162</v>
      </c>
      <c r="E436" s="151" t="s">
        <v>648</v>
      </c>
      <c r="F436" s="152" t="s">
        <v>649</v>
      </c>
      <c r="G436" s="153" t="s">
        <v>165</v>
      </c>
      <c r="H436" s="154">
        <v>2.9249999999999998</v>
      </c>
      <c r="I436" s="155"/>
      <c r="J436" s="156">
        <f>ROUND(I436*H436,2)</f>
        <v>0</v>
      </c>
      <c r="K436" s="157"/>
      <c r="L436" s="34"/>
      <c r="M436" s="158" t="s">
        <v>1</v>
      </c>
      <c r="N436" s="159" t="s">
        <v>43</v>
      </c>
      <c r="O436" s="59"/>
      <c r="P436" s="160">
        <f>O436*H436</f>
        <v>0</v>
      </c>
      <c r="Q436" s="160">
        <v>0</v>
      </c>
      <c r="R436" s="160">
        <f>Q436*H436</f>
        <v>0</v>
      </c>
      <c r="S436" s="160">
        <v>3.7999999999999999E-2</v>
      </c>
      <c r="T436" s="161">
        <f>S436*H436</f>
        <v>0.11114999999999998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62" t="s">
        <v>166</v>
      </c>
      <c r="AT436" s="162" t="s">
        <v>162</v>
      </c>
      <c r="AU436" s="162" t="s">
        <v>97</v>
      </c>
      <c r="AY436" s="18" t="s">
        <v>160</v>
      </c>
      <c r="BE436" s="163">
        <f>IF(N436="základní",J436,0)</f>
        <v>0</v>
      </c>
      <c r="BF436" s="163">
        <f>IF(N436="snížená",J436,0)</f>
        <v>0</v>
      </c>
      <c r="BG436" s="163">
        <f>IF(N436="zákl. přenesená",J436,0)</f>
        <v>0</v>
      </c>
      <c r="BH436" s="163">
        <f>IF(N436="sníž. přenesená",J436,0)</f>
        <v>0</v>
      </c>
      <c r="BI436" s="163">
        <f>IF(N436="nulová",J436,0)</f>
        <v>0</v>
      </c>
      <c r="BJ436" s="18" t="s">
        <v>97</v>
      </c>
      <c r="BK436" s="163">
        <f>ROUND(I436*H436,2)</f>
        <v>0</v>
      </c>
      <c r="BL436" s="18" t="s">
        <v>166</v>
      </c>
      <c r="BM436" s="162" t="s">
        <v>650</v>
      </c>
    </row>
    <row r="437" spans="1:65" s="14" customFormat="1">
      <c r="B437" s="172"/>
      <c r="D437" s="165" t="s">
        <v>168</v>
      </c>
      <c r="E437" s="173" t="s">
        <v>1</v>
      </c>
      <c r="F437" s="174" t="s">
        <v>651</v>
      </c>
      <c r="H437" s="175">
        <v>2.9249999999999998</v>
      </c>
      <c r="I437" s="176"/>
      <c r="L437" s="172"/>
      <c r="M437" s="177"/>
      <c r="N437" s="178"/>
      <c r="O437" s="178"/>
      <c r="P437" s="178"/>
      <c r="Q437" s="178"/>
      <c r="R437" s="178"/>
      <c r="S437" s="178"/>
      <c r="T437" s="179"/>
      <c r="AT437" s="173" t="s">
        <v>168</v>
      </c>
      <c r="AU437" s="173" t="s">
        <v>97</v>
      </c>
      <c r="AV437" s="14" t="s">
        <v>97</v>
      </c>
      <c r="AW437" s="14" t="s">
        <v>32</v>
      </c>
      <c r="AX437" s="14" t="s">
        <v>77</v>
      </c>
      <c r="AY437" s="173" t="s">
        <v>160</v>
      </c>
    </row>
    <row r="438" spans="1:65" s="15" customFormat="1">
      <c r="B438" s="180"/>
      <c r="D438" s="165" t="s">
        <v>168</v>
      </c>
      <c r="E438" s="181" t="s">
        <v>1</v>
      </c>
      <c r="F438" s="182" t="s">
        <v>173</v>
      </c>
      <c r="H438" s="183">
        <v>2.9249999999999998</v>
      </c>
      <c r="I438" s="184"/>
      <c r="L438" s="180"/>
      <c r="M438" s="185"/>
      <c r="N438" s="186"/>
      <c r="O438" s="186"/>
      <c r="P438" s="186"/>
      <c r="Q438" s="186"/>
      <c r="R438" s="186"/>
      <c r="S438" s="186"/>
      <c r="T438" s="187"/>
      <c r="AT438" s="181" t="s">
        <v>168</v>
      </c>
      <c r="AU438" s="181" t="s">
        <v>97</v>
      </c>
      <c r="AV438" s="15" t="s">
        <v>166</v>
      </c>
      <c r="AW438" s="15" t="s">
        <v>32</v>
      </c>
      <c r="AX438" s="15" t="s">
        <v>82</v>
      </c>
      <c r="AY438" s="181" t="s">
        <v>160</v>
      </c>
    </row>
    <row r="439" spans="1:65" s="2" customFormat="1" ht="16.5" customHeight="1">
      <c r="A439" s="33"/>
      <c r="B439" s="149"/>
      <c r="C439" s="150" t="s">
        <v>652</v>
      </c>
      <c r="D439" s="150" t="s">
        <v>162</v>
      </c>
      <c r="E439" s="151" t="s">
        <v>653</v>
      </c>
      <c r="F439" s="152" t="s">
        <v>654</v>
      </c>
      <c r="G439" s="153" t="s">
        <v>165</v>
      </c>
      <c r="H439" s="154">
        <v>29.911000000000001</v>
      </c>
      <c r="I439" s="155"/>
      <c r="J439" s="156">
        <f>ROUND(I439*H439,2)</f>
        <v>0</v>
      </c>
      <c r="K439" s="157"/>
      <c r="L439" s="34"/>
      <c r="M439" s="158" t="s">
        <v>1</v>
      </c>
      <c r="N439" s="159" t="s">
        <v>43</v>
      </c>
      <c r="O439" s="59"/>
      <c r="P439" s="160">
        <f>O439*H439</f>
        <v>0</v>
      </c>
      <c r="Q439" s="160">
        <v>0</v>
      </c>
      <c r="R439" s="160">
        <f>Q439*H439</f>
        <v>0</v>
      </c>
      <c r="S439" s="160">
        <v>3.4000000000000002E-2</v>
      </c>
      <c r="T439" s="161">
        <f>S439*H439</f>
        <v>1.016974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62" t="s">
        <v>166</v>
      </c>
      <c r="AT439" s="162" t="s">
        <v>162</v>
      </c>
      <c r="AU439" s="162" t="s">
        <v>97</v>
      </c>
      <c r="AY439" s="18" t="s">
        <v>160</v>
      </c>
      <c r="BE439" s="163">
        <f>IF(N439="základní",J439,0)</f>
        <v>0</v>
      </c>
      <c r="BF439" s="163">
        <f>IF(N439="snížená",J439,0)</f>
        <v>0</v>
      </c>
      <c r="BG439" s="163">
        <f>IF(N439="zákl. přenesená",J439,0)</f>
        <v>0</v>
      </c>
      <c r="BH439" s="163">
        <f>IF(N439="sníž. přenesená",J439,0)</f>
        <v>0</v>
      </c>
      <c r="BI439" s="163">
        <f>IF(N439="nulová",J439,0)</f>
        <v>0</v>
      </c>
      <c r="BJ439" s="18" t="s">
        <v>97</v>
      </c>
      <c r="BK439" s="163">
        <f>ROUND(I439*H439,2)</f>
        <v>0</v>
      </c>
      <c r="BL439" s="18" t="s">
        <v>166</v>
      </c>
      <c r="BM439" s="162" t="s">
        <v>655</v>
      </c>
    </row>
    <row r="440" spans="1:65" s="14" customFormat="1">
      <c r="B440" s="172"/>
      <c r="D440" s="165" t="s">
        <v>168</v>
      </c>
      <c r="E440" s="173" t="s">
        <v>1</v>
      </c>
      <c r="F440" s="174" t="s">
        <v>656</v>
      </c>
      <c r="H440" s="175">
        <v>24.873000000000001</v>
      </c>
      <c r="I440" s="176"/>
      <c r="L440" s="172"/>
      <c r="M440" s="177"/>
      <c r="N440" s="178"/>
      <c r="O440" s="178"/>
      <c r="P440" s="178"/>
      <c r="Q440" s="178"/>
      <c r="R440" s="178"/>
      <c r="S440" s="178"/>
      <c r="T440" s="179"/>
      <c r="AT440" s="173" t="s">
        <v>168</v>
      </c>
      <c r="AU440" s="173" t="s">
        <v>97</v>
      </c>
      <c r="AV440" s="14" t="s">
        <v>97</v>
      </c>
      <c r="AW440" s="14" t="s">
        <v>32</v>
      </c>
      <c r="AX440" s="14" t="s">
        <v>77</v>
      </c>
      <c r="AY440" s="173" t="s">
        <v>160</v>
      </c>
    </row>
    <row r="441" spans="1:65" s="14" customFormat="1">
      <c r="B441" s="172"/>
      <c r="D441" s="165" t="s">
        <v>168</v>
      </c>
      <c r="E441" s="173" t="s">
        <v>1</v>
      </c>
      <c r="F441" s="174" t="s">
        <v>420</v>
      </c>
      <c r="H441" s="175">
        <v>5.0380000000000003</v>
      </c>
      <c r="I441" s="176"/>
      <c r="L441" s="172"/>
      <c r="M441" s="177"/>
      <c r="N441" s="178"/>
      <c r="O441" s="178"/>
      <c r="P441" s="178"/>
      <c r="Q441" s="178"/>
      <c r="R441" s="178"/>
      <c r="S441" s="178"/>
      <c r="T441" s="179"/>
      <c r="AT441" s="173" t="s">
        <v>168</v>
      </c>
      <c r="AU441" s="173" t="s">
        <v>97</v>
      </c>
      <c r="AV441" s="14" t="s">
        <v>97</v>
      </c>
      <c r="AW441" s="14" t="s">
        <v>32</v>
      </c>
      <c r="AX441" s="14" t="s">
        <v>77</v>
      </c>
      <c r="AY441" s="173" t="s">
        <v>160</v>
      </c>
    </row>
    <row r="442" spans="1:65" s="15" customFormat="1">
      <c r="B442" s="180"/>
      <c r="D442" s="165" t="s">
        <v>168</v>
      </c>
      <c r="E442" s="181" t="s">
        <v>1</v>
      </c>
      <c r="F442" s="182" t="s">
        <v>173</v>
      </c>
      <c r="H442" s="183">
        <v>29.911000000000001</v>
      </c>
      <c r="I442" s="184"/>
      <c r="L442" s="180"/>
      <c r="M442" s="185"/>
      <c r="N442" s="186"/>
      <c r="O442" s="186"/>
      <c r="P442" s="186"/>
      <c r="Q442" s="186"/>
      <c r="R442" s="186"/>
      <c r="S442" s="186"/>
      <c r="T442" s="187"/>
      <c r="AT442" s="181" t="s">
        <v>168</v>
      </c>
      <c r="AU442" s="181" t="s">
        <v>97</v>
      </c>
      <c r="AV442" s="15" t="s">
        <v>166</v>
      </c>
      <c r="AW442" s="15" t="s">
        <v>32</v>
      </c>
      <c r="AX442" s="15" t="s">
        <v>82</v>
      </c>
      <c r="AY442" s="181" t="s">
        <v>160</v>
      </c>
    </row>
    <row r="443" spans="1:65" s="2" customFormat="1" ht="16.5" customHeight="1">
      <c r="A443" s="33"/>
      <c r="B443" s="149"/>
      <c r="C443" s="150" t="s">
        <v>657</v>
      </c>
      <c r="D443" s="150" t="s">
        <v>162</v>
      </c>
      <c r="E443" s="151" t="s">
        <v>658</v>
      </c>
      <c r="F443" s="152" t="s">
        <v>659</v>
      </c>
      <c r="G443" s="153" t="s">
        <v>165</v>
      </c>
      <c r="H443" s="154">
        <v>33.725999999999999</v>
      </c>
      <c r="I443" s="155"/>
      <c r="J443" s="156">
        <f>ROUND(I443*H443,2)</f>
        <v>0</v>
      </c>
      <c r="K443" s="157"/>
      <c r="L443" s="34"/>
      <c r="M443" s="158" t="s">
        <v>1</v>
      </c>
      <c r="N443" s="159" t="s">
        <v>43</v>
      </c>
      <c r="O443" s="59"/>
      <c r="P443" s="160">
        <f>O443*H443</f>
        <v>0</v>
      </c>
      <c r="Q443" s="160">
        <v>0</v>
      </c>
      <c r="R443" s="160">
        <f>Q443*H443</f>
        <v>0</v>
      </c>
      <c r="S443" s="160">
        <v>7.5999999999999998E-2</v>
      </c>
      <c r="T443" s="161">
        <f>S443*H443</f>
        <v>2.5631759999999999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62" t="s">
        <v>166</v>
      </c>
      <c r="AT443" s="162" t="s">
        <v>162</v>
      </c>
      <c r="AU443" s="162" t="s">
        <v>97</v>
      </c>
      <c r="AY443" s="18" t="s">
        <v>160</v>
      </c>
      <c r="BE443" s="163">
        <f>IF(N443="základní",J443,0)</f>
        <v>0</v>
      </c>
      <c r="BF443" s="163">
        <f>IF(N443="snížená",J443,0)</f>
        <v>0</v>
      </c>
      <c r="BG443" s="163">
        <f>IF(N443="zákl. přenesená",J443,0)</f>
        <v>0</v>
      </c>
      <c r="BH443" s="163">
        <f>IF(N443="sníž. přenesená",J443,0)</f>
        <v>0</v>
      </c>
      <c r="BI443" s="163">
        <f>IF(N443="nulová",J443,0)</f>
        <v>0</v>
      </c>
      <c r="BJ443" s="18" t="s">
        <v>97</v>
      </c>
      <c r="BK443" s="163">
        <f>ROUND(I443*H443,2)</f>
        <v>0</v>
      </c>
      <c r="BL443" s="18" t="s">
        <v>166</v>
      </c>
      <c r="BM443" s="162" t="s">
        <v>660</v>
      </c>
    </row>
    <row r="444" spans="1:65" s="14" customFormat="1">
      <c r="B444" s="172"/>
      <c r="D444" s="165" t="s">
        <v>168</v>
      </c>
      <c r="E444" s="173" t="s">
        <v>1</v>
      </c>
      <c r="F444" s="174" t="s">
        <v>661</v>
      </c>
      <c r="H444" s="175">
        <v>33.725999999999999</v>
      </c>
      <c r="I444" s="176"/>
      <c r="L444" s="172"/>
      <c r="M444" s="177"/>
      <c r="N444" s="178"/>
      <c r="O444" s="178"/>
      <c r="P444" s="178"/>
      <c r="Q444" s="178"/>
      <c r="R444" s="178"/>
      <c r="S444" s="178"/>
      <c r="T444" s="179"/>
      <c r="AT444" s="173" t="s">
        <v>168</v>
      </c>
      <c r="AU444" s="173" t="s">
        <v>97</v>
      </c>
      <c r="AV444" s="14" t="s">
        <v>97</v>
      </c>
      <c r="AW444" s="14" t="s">
        <v>32</v>
      </c>
      <c r="AX444" s="14" t="s">
        <v>77</v>
      </c>
      <c r="AY444" s="173" t="s">
        <v>160</v>
      </c>
    </row>
    <row r="445" spans="1:65" s="15" customFormat="1">
      <c r="B445" s="180"/>
      <c r="D445" s="165" t="s">
        <v>168</v>
      </c>
      <c r="E445" s="181" t="s">
        <v>1</v>
      </c>
      <c r="F445" s="182" t="s">
        <v>173</v>
      </c>
      <c r="H445" s="183">
        <v>33.725999999999999</v>
      </c>
      <c r="I445" s="184"/>
      <c r="L445" s="180"/>
      <c r="M445" s="185"/>
      <c r="N445" s="186"/>
      <c r="O445" s="186"/>
      <c r="P445" s="186"/>
      <c r="Q445" s="186"/>
      <c r="R445" s="186"/>
      <c r="S445" s="186"/>
      <c r="T445" s="187"/>
      <c r="AT445" s="181" t="s">
        <v>168</v>
      </c>
      <c r="AU445" s="181" t="s">
        <v>97</v>
      </c>
      <c r="AV445" s="15" t="s">
        <v>166</v>
      </c>
      <c r="AW445" s="15" t="s">
        <v>32</v>
      </c>
      <c r="AX445" s="15" t="s">
        <v>82</v>
      </c>
      <c r="AY445" s="181" t="s">
        <v>160</v>
      </c>
    </row>
    <row r="446" spans="1:65" s="2" customFormat="1" ht="16.5" customHeight="1">
      <c r="A446" s="33"/>
      <c r="B446" s="149"/>
      <c r="C446" s="150" t="s">
        <v>662</v>
      </c>
      <c r="D446" s="150" t="s">
        <v>162</v>
      </c>
      <c r="E446" s="151" t="s">
        <v>663</v>
      </c>
      <c r="F446" s="152" t="s">
        <v>664</v>
      </c>
      <c r="G446" s="153" t="s">
        <v>262</v>
      </c>
      <c r="H446" s="154">
        <v>26.71</v>
      </c>
      <c r="I446" s="155"/>
      <c r="J446" s="156">
        <f>ROUND(I446*H446,2)</f>
        <v>0</v>
      </c>
      <c r="K446" s="157"/>
      <c r="L446" s="34"/>
      <c r="M446" s="158" t="s">
        <v>1</v>
      </c>
      <c r="N446" s="159" t="s">
        <v>43</v>
      </c>
      <c r="O446" s="59"/>
      <c r="P446" s="160">
        <f>O446*H446</f>
        <v>0</v>
      </c>
      <c r="Q446" s="160">
        <v>1.42E-3</v>
      </c>
      <c r="R446" s="160">
        <f>Q446*H446</f>
        <v>3.7928200000000002E-2</v>
      </c>
      <c r="S446" s="160">
        <v>2.9000000000000001E-2</v>
      </c>
      <c r="T446" s="161">
        <f>S446*H446</f>
        <v>0.77459000000000011</v>
      </c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R446" s="162" t="s">
        <v>166</v>
      </c>
      <c r="AT446" s="162" t="s">
        <v>162</v>
      </c>
      <c r="AU446" s="162" t="s">
        <v>97</v>
      </c>
      <c r="AY446" s="18" t="s">
        <v>160</v>
      </c>
      <c r="BE446" s="163">
        <f>IF(N446="základní",J446,0)</f>
        <v>0</v>
      </c>
      <c r="BF446" s="163">
        <f>IF(N446="snížená",J446,0)</f>
        <v>0</v>
      </c>
      <c r="BG446" s="163">
        <f>IF(N446="zákl. přenesená",J446,0)</f>
        <v>0</v>
      </c>
      <c r="BH446" s="163">
        <f>IF(N446="sníž. přenesená",J446,0)</f>
        <v>0</v>
      </c>
      <c r="BI446" s="163">
        <f>IF(N446="nulová",J446,0)</f>
        <v>0</v>
      </c>
      <c r="BJ446" s="18" t="s">
        <v>97</v>
      </c>
      <c r="BK446" s="163">
        <f>ROUND(I446*H446,2)</f>
        <v>0</v>
      </c>
      <c r="BL446" s="18" t="s">
        <v>166</v>
      </c>
      <c r="BM446" s="162" t="s">
        <v>665</v>
      </c>
    </row>
    <row r="447" spans="1:65" s="14" customFormat="1">
      <c r="B447" s="172"/>
      <c r="D447" s="165" t="s">
        <v>168</v>
      </c>
      <c r="E447" s="173" t="s">
        <v>1</v>
      </c>
      <c r="F447" s="174" t="s">
        <v>282</v>
      </c>
      <c r="H447" s="175">
        <v>21.91</v>
      </c>
      <c r="I447" s="176"/>
      <c r="L447" s="172"/>
      <c r="M447" s="177"/>
      <c r="N447" s="178"/>
      <c r="O447" s="178"/>
      <c r="P447" s="178"/>
      <c r="Q447" s="178"/>
      <c r="R447" s="178"/>
      <c r="S447" s="178"/>
      <c r="T447" s="179"/>
      <c r="AT447" s="173" t="s">
        <v>168</v>
      </c>
      <c r="AU447" s="173" t="s">
        <v>97</v>
      </c>
      <c r="AV447" s="14" t="s">
        <v>97</v>
      </c>
      <c r="AW447" s="14" t="s">
        <v>32</v>
      </c>
      <c r="AX447" s="14" t="s">
        <v>77</v>
      </c>
      <c r="AY447" s="173" t="s">
        <v>160</v>
      </c>
    </row>
    <row r="448" spans="1:65" s="14" customFormat="1">
      <c r="B448" s="172"/>
      <c r="D448" s="165" t="s">
        <v>168</v>
      </c>
      <c r="E448" s="173" t="s">
        <v>1</v>
      </c>
      <c r="F448" s="174" t="s">
        <v>666</v>
      </c>
      <c r="H448" s="175">
        <v>4.8</v>
      </c>
      <c r="I448" s="176"/>
      <c r="L448" s="172"/>
      <c r="M448" s="177"/>
      <c r="N448" s="178"/>
      <c r="O448" s="178"/>
      <c r="P448" s="178"/>
      <c r="Q448" s="178"/>
      <c r="R448" s="178"/>
      <c r="S448" s="178"/>
      <c r="T448" s="179"/>
      <c r="AT448" s="173" t="s">
        <v>168</v>
      </c>
      <c r="AU448" s="173" t="s">
        <v>97</v>
      </c>
      <c r="AV448" s="14" t="s">
        <v>97</v>
      </c>
      <c r="AW448" s="14" t="s">
        <v>32</v>
      </c>
      <c r="AX448" s="14" t="s">
        <v>77</v>
      </c>
      <c r="AY448" s="173" t="s">
        <v>160</v>
      </c>
    </row>
    <row r="449" spans="1:65" s="15" customFormat="1">
      <c r="B449" s="180"/>
      <c r="D449" s="165" t="s">
        <v>168</v>
      </c>
      <c r="E449" s="181" t="s">
        <v>1</v>
      </c>
      <c r="F449" s="182" t="s">
        <v>173</v>
      </c>
      <c r="H449" s="183">
        <v>26.71</v>
      </c>
      <c r="I449" s="184"/>
      <c r="L449" s="180"/>
      <c r="M449" s="185"/>
      <c r="N449" s="186"/>
      <c r="O449" s="186"/>
      <c r="P449" s="186"/>
      <c r="Q449" s="186"/>
      <c r="R449" s="186"/>
      <c r="S449" s="186"/>
      <c r="T449" s="187"/>
      <c r="AT449" s="181" t="s">
        <v>168</v>
      </c>
      <c r="AU449" s="181" t="s">
        <v>97</v>
      </c>
      <c r="AV449" s="15" t="s">
        <v>166</v>
      </c>
      <c r="AW449" s="15" t="s">
        <v>32</v>
      </c>
      <c r="AX449" s="15" t="s">
        <v>82</v>
      </c>
      <c r="AY449" s="181" t="s">
        <v>160</v>
      </c>
    </row>
    <row r="450" spans="1:65" s="2" customFormat="1" ht="24.15" customHeight="1">
      <c r="A450" s="33"/>
      <c r="B450" s="149"/>
      <c r="C450" s="150" t="s">
        <v>667</v>
      </c>
      <c r="D450" s="150" t="s">
        <v>162</v>
      </c>
      <c r="E450" s="151" t="s">
        <v>668</v>
      </c>
      <c r="F450" s="152" t="s">
        <v>669</v>
      </c>
      <c r="G450" s="153" t="s">
        <v>165</v>
      </c>
      <c r="H450" s="154">
        <v>312.12</v>
      </c>
      <c r="I450" s="155"/>
      <c r="J450" s="156">
        <f>ROUND(I450*H450,2)</f>
        <v>0</v>
      </c>
      <c r="K450" s="157"/>
      <c r="L450" s="34"/>
      <c r="M450" s="158" t="s">
        <v>1</v>
      </c>
      <c r="N450" s="159" t="s">
        <v>43</v>
      </c>
      <c r="O450" s="59"/>
      <c r="P450" s="160">
        <f>O450*H450</f>
        <v>0</v>
      </c>
      <c r="Q450" s="160">
        <v>0</v>
      </c>
      <c r="R450" s="160">
        <f>Q450*H450</f>
        <v>0</v>
      </c>
      <c r="S450" s="160">
        <v>0.05</v>
      </c>
      <c r="T450" s="161">
        <f>S450*H450</f>
        <v>15.606000000000002</v>
      </c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R450" s="162" t="s">
        <v>166</v>
      </c>
      <c r="AT450" s="162" t="s">
        <v>162</v>
      </c>
      <c r="AU450" s="162" t="s">
        <v>97</v>
      </c>
      <c r="AY450" s="18" t="s">
        <v>160</v>
      </c>
      <c r="BE450" s="163">
        <f>IF(N450="základní",J450,0)</f>
        <v>0</v>
      </c>
      <c r="BF450" s="163">
        <f>IF(N450="snížená",J450,0)</f>
        <v>0</v>
      </c>
      <c r="BG450" s="163">
        <f>IF(N450="zákl. přenesená",J450,0)</f>
        <v>0</v>
      </c>
      <c r="BH450" s="163">
        <f>IF(N450="sníž. přenesená",J450,0)</f>
        <v>0</v>
      </c>
      <c r="BI450" s="163">
        <f>IF(N450="nulová",J450,0)</f>
        <v>0</v>
      </c>
      <c r="BJ450" s="18" t="s">
        <v>97</v>
      </c>
      <c r="BK450" s="163">
        <f>ROUND(I450*H450,2)</f>
        <v>0</v>
      </c>
      <c r="BL450" s="18" t="s">
        <v>166</v>
      </c>
      <c r="BM450" s="162" t="s">
        <v>670</v>
      </c>
    </row>
    <row r="451" spans="1:65" s="14" customFormat="1" ht="20.399999999999999">
      <c r="B451" s="172"/>
      <c r="D451" s="165" t="s">
        <v>168</v>
      </c>
      <c r="E451" s="173" t="s">
        <v>1</v>
      </c>
      <c r="F451" s="174" t="s">
        <v>217</v>
      </c>
      <c r="H451" s="175">
        <v>282.72000000000003</v>
      </c>
      <c r="I451" s="176"/>
      <c r="L451" s="172"/>
      <c r="M451" s="177"/>
      <c r="N451" s="178"/>
      <c r="O451" s="178"/>
      <c r="P451" s="178"/>
      <c r="Q451" s="178"/>
      <c r="R451" s="178"/>
      <c r="S451" s="178"/>
      <c r="T451" s="179"/>
      <c r="AT451" s="173" t="s">
        <v>168</v>
      </c>
      <c r="AU451" s="173" t="s">
        <v>97</v>
      </c>
      <c r="AV451" s="14" t="s">
        <v>97</v>
      </c>
      <c r="AW451" s="14" t="s">
        <v>32</v>
      </c>
      <c r="AX451" s="14" t="s">
        <v>77</v>
      </c>
      <c r="AY451" s="173" t="s">
        <v>160</v>
      </c>
    </row>
    <row r="452" spans="1:65" s="14" customFormat="1">
      <c r="B452" s="172"/>
      <c r="D452" s="165" t="s">
        <v>168</v>
      </c>
      <c r="E452" s="173" t="s">
        <v>1</v>
      </c>
      <c r="F452" s="174" t="s">
        <v>218</v>
      </c>
      <c r="H452" s="175">
        <v>29.4</v>
      </c>
      <c r="I452" s="176"/>
      <c r="L452" s="172"/>
      <c r="M452" s="177"/>
      <c r="N452" s="178"/>
      <c r="O452" s="178"/>
      <c r="P452" s="178"/>
      <c r="Q452" s="178"/>
      <c r="R452" s="178"/>
      <c r="S452" s="178"/>
      <c r="T452" s="179"/>
      <c r="AT452" s="173" t="s">
        <v>168</v>
      </c>
      <c r="AU452" s="173" t="s">
        <v>97</v>
      </c>
      <c r="AV452" s="14" t="s">
        <v>97</v>
      </c>
      <c r="AW452" s="14" t="s">
        <v>32</v>
      </c>
      <c r="AX452" s="14" t="s">
        <v>77</v>
      </c>
      <c r="AY452" s="173" t="s">
        <v>160</v>
      </c>
    </row>
    <row r="453" spans="1:65" s="15" customFormat="1">
      <c r="B453" s="180"/>
      <c r="D453" s="165" t="s">
        <v>168</v>
      </c>
      <c r="E453" s="181" t="s">
        <v>1</v>
      </c>
      <c r="F453" s="182" t="s">
        <v>173</v>
      </c>
      <c r="H453" s="183">
        <v>312.12</v>
      </c>
      <c r="I453" s="184"/>
      <c r="L453" s="180"/>
      <c r="M453" s="185"/>
      <c r="N453" s="186"/>
      <c r="O453" s="186"/>
      <c r="P453" s="186"/>
      <c r="Q453" s="186"/>
      <c r="R453" s="186"/>
      <c r="S453" s="186"/>
      <c r="T453" s="187"/>
      <c r="AT453" s="181" t="s">
        <v>168</v>
      </c>
      <c r="AU453" s="181" t="s">
        <v>97</v>
      </c>
      <c r="AV453" s="15" t="s">
        <v>166</v>
      </c>
      <c r="AW453" s="15" t="s">
        <v>32</v>
      </c>
      <c r="AX453" s="15" t="s">
        <v>82</v>
      </c>
      <c r="AY453" s="181" t="s">
        <v>160</v>
      </c>
    </row>
    <row r="454" spans="1:65" s="2" customFormat="1" ht="21.75" customHeight="1">
      <c r="A454" s="33"/>
      <c r="B454" s="149"/>
      <c r="C454" s="150" t="s">
        <v>671</v>
      </c>
      <c r="D454" s="150" t="s">
        <v>162</v>
      </c>
      <c r="E454" s="151" t="s">
        <v>672</v>
      </c>
      <c r="F454" s="152" t="s">
        <v>673</v>
      </c>
      <c r="G454" s="153" t="s">
        <v>165</v>
      </c>
      <c r="H454" s="154">
        <v>545.67999999999995</v>
      </c>
      <c r="I454" s="155"/>
      <c r="J454" s="156">
        <f>ROUND(I454*H454,2)</f>
        <v>0</v>
      </c>
      <c r="K454" s="157"/>
      <c r="L454" s="34"/>
      <c r="M454" s="158" t="s">
        <v>1</v>
      </c>
      <c r="N454" s="159" t="s">
        <v>43</v>
      </c>
      <c r="O454" s="59"/>
      <c r="P454" s="160">
        <f>O454*H454</f>
        <v>0</v>
      </c>
      <c r="Q454" s="160">
        <v>0</v>
      </c>
      <c r="R454" s="160">
        <f>Q454*H454</f>
        <v>0</v>
      </c>
      <c r="S454" s="160">
        <v>4.5999999999999999E-2</v>
      </c>
      <c r="T454" s="161">
        <f>S454*H454</f>
        <v>25.101279999999996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62" t="s">
        <v>166</v>
      </c>
      <c r="AT454" s="162" t="s">
        <v>162</v>
      </c>
      <c r="AU454" s="162" t="s">
        <v>97</v>
      </c>
      <c r="AY454" s="18" t="s">
        <v>160</v>
      </c>
      <c r="BE454" s="163">
        <f>IF(N454="základní",J454,0)</f>
        <v>0</v>
      </c>
      <c r="BF454" s="163">
        <f>IF(N454="snížená",J454,0)</f>
        <v>0</v>
      </c>
      <c r="BG454" s="163">
        <f>IF(N454="zákl. přenesená",J454,0)</f>
        <v>0</v>
      </c>
      <c r="BH454" s="163">
        <f>IF(N454="sníž. přenesená",J454,0)</f>
        <v>0</v>
      </c>
      <c r="BI454" s="163">
        <f>IF(N454="nulová",J454,0)</f>
        <v>0</v>
      </c>
      <c r="BJ454" s="18" t="s">
        <v>97</v>
      </c>
      <c r="BK454" s="163">
        <f>ROUND(I454*H454,2)</f>
        <v>0</v>
      </c>
      <c r="BL454" s="18" t="s">
        <v>166</v>
      </c>
      <c r="BM454" s="162" t="s">
        <v>674</v>
      </c>
    </row>
    <row r="455" spans="1:65" s="14" customFormat="1">
      <c r="B455" s="172"/>
      <c r="D455" s="165" t="s">
        <v>168</v>
      </c>
      <c r="E455" s="173" t="s">
        <v>1</v>
      </c>
      <c r="F455" s="174" t="s">
        <v>675</v>
      </c>
      <c r="H455" s="175">
        <v>506.31400000000002</v>
      </c>
      <c r="I455" s="176"/>
      <c r="L455" s="172"/>
      <c r="M455" s="177"/>
      <c r="N455" s="178"/>
      <c r="O455" s="178"/>
      <c r="P455" s="178"/>
      <c r="Q455" s="178"/>
      <c r="R455" s="178"/>
      <c r="S455" s="178"/>
      <c r="T455" s="179"/>
      <c r="AT455" s="173" t="s">
        <v>168</v>
      </c>
      <c r="AU455" s="173" t="s">
        <v>97</v>
      </c>
      <c r="AV455" s="14" t="s">
        <v>97</v>
      </c>
      <c r="AW455" s="14" t="s">
        <v>32</v>
      </c>
      <c r="AX455" s="14" t="s">
        <v>77</v>
      </c>
      <c r="AY455" s="173" t="s">
        <v>160</v>
      </c>
    </row>
    <row r="456" spans="1:65" s="13" customFormat="1">
      <c r="B456" s="164"/>
      <c r="D456" s="165" t="s">
        <v>168</v>
      </c>
      <c r="E456" s="166" t="s">
        <v>1</v>
      </c>
      <c r="F456" s="167" t="s">
        <v>383</v>
      </c>
      <c r="H456" s="166" t="s">
        <v>1</v>
      </c>
      <c r="I456" s="168"/>
      <c r="L456" s="164"/>
      <c r="M456" s="169"/>
      <c r="N456" s="170"/>
      <c r="O456" s="170"/>
      <c r="P456" s="170"/>
      <c r="Q456" s="170"/>
      <c r="R456" s="170"/>
      <c r="S456" s="170"/>
      <c r="T456" s="171"/>
      <c r="AT456" s="166" t="s">
        <v>168</v>
      </c>
      <c r="AU456" s="166" t="s">
        <v>97</v>
      </c>
      <c r="AV456" s="13" t="s">
        <v>82</v>
      </c>
      <c r="AW456" s="13" t="s">
        <v>32</v>
      </c>
      <c r="AX456" s="13" t="s">
        <v>77</v>
      </c>
      <c r="AY456" s="166" t="s">
        <v>160</v>
      </c>
    </row>
    <row r="457" spans="1:65" s="14" customFormat="1">
      <c r="B457" s="172"/>
      <c r="D457" s="165" t="s">
        <v>168</v>
      </c>
      <c r="E457" s="173" t="s">
        <v>1</v>
      </c>
      <c r="F457" s="174" t="s">
        <v>676</v>
      </c>
      <c r="H457" s="175">
        <v>13.035</v>
      </c>
      <c r="I457" s="176"/>
      <c r="L457" s="172"/>
      <c r="M457" s="177"/>
      <c r="N457" s="178"/>
      <c r="O457" s="178"/>
      <c r="P457" s="178"/>
      <c r="Q457" s="178"/>
      <c r="R457" s="178"/>
      <c r="S457" s="178"/>
      <c r="T457" s="179"/>
      <c r="AT457" s="173" t="s">
        <v>168</v>
      </c>
      <c r="AU457" s="173" t="s">
        <v>97</v>
      </c>
      <c r="AV457" s="14" t="s">
        <v>97</v>
      </c>
      <c r="AW457" s="14" t="s">
        <v>32</v>
      </c>
      <c r="AX457" s="14" t="s">
        <v>77</v>
      </c>
      <c r="AY457" s="173" t="s">
        <v>160</v>
      </c>
    </row>
    <row r="458" spans="1:65" s="14" customFormat="1">
      <c r="B458" s="172"/>
      <c r="D458" s="165" t="s">
        <v>168</v>
      </c>
      <c r="E458" s="173" t="s">
        <v>1</v>
      </c>
      <c r="F458" s="174" t="s">
        <v>385</v>
      </c>
      <c r="H458" s="175">
        <v>12.507</v>
      </c>
      <c r="I458" s="176"/>
      <c r="L458" s="172"/>
      <c r="M458" s="177"/>
      <c r="N458" s="178"/>
      <c r="O458" s="178"/>
      <c r="P458" s="178"/>
      <c r="Q458" s="178"/>
      <c r="R458" s="178"/>
      <c r="S458" s="178"/>
      <c r="T458" s="179"/>
      <c r="AT458" s="173" t="s">
        <v>168</v>
      </c>
      <c r="AU458" s="173" t="s">
        <v>97</v>
      </c>
      <c r="AV458" s="14" t="s">
        <v>97</v>
      </c>
      <c r="AW458" s="14" t="s">
        <v>32</v>
      </c>
      <c r="AX458" s="14" t="s">
        <v>77</v>
      </c>
      <c r="AY458" s="173" t="s">
        <v>160</v>
      </c>
    </row>
    <row r="459" spans="1:65" s="14" customFormat="1">
      <c r="B459" s="172"/>
      <c r="D459" s="165" t="s">
        <v>168</v>
      </c>
      <c r="E459" s="173" t="s">
        <v>1</v>
      </c>
      <c r="F459" s="174" t="s">
        <v>386</v>
      </c>
      <c r="H459" s="175">
        <v>13.824</v>
      </c>
      <c r="I459" s="176"/>
      <c r="L459" s="172"/>
      <c r="M459" s="177"/>
      <c r="N459" s="178"/>
      <c r="O459" s="178"/>
      <c r="P459" s="178"/>
      <c r="Q459" s="178"/>
      <c r="R459" s="178"/>
      <c r="S459" s="178"/>
      <c r="T459" s="179"/>
      <c r="AT459" s="173" t="s">
        <v>168</v>
      </c>
      <c r="AU459" s="173" t="s">
        <v>97</v>
      </c>
      <c r="AV459" s="14" t="s">
        <v>97</v>
      </c>
      <c r="AW459" s="14" t="s">
        <v>32</v>
      </c>
      <c r="AX459" s="14" t="s">
        <v>77</v>
      </c>
      <c r="AY459" s="173" t="s">
        <v>160</v>
      </c>
    </row>
    <row r="460" spans="1:65" s="15" customFormat="1">
      <c r="B460" s="180"/>
      <c r="D460" s="165" t="s">
        <v>168</v>
      </c>
      <c r="E460" s="181" t="s">
        <v>1</v>
      </c>
      <c r="F460" s="182" t="s">
        <v>173</v>
      </c>
      <c r="H460" s="183">
        <v>545.67999999999995</v>
      </c>
      <c r="I460" s="184"/>
      <c r="L460" s="180"/>
      <c r="M460" s="185"/>
      <c r="N460" s="186"/>
      <c r="O460" s="186"/>
      <c r="P460" s="186"/>
      <c r="Q460" s="186"/>
      <c r="R460" s="186"/>
      <c r="S460" s="186"/>
      <c r="T460" s="187"/>
      <c r="AT460" s="181" t="s">
        <v>168</v>
      </c>
      <c r="AU460" s="181" t="s">
        <v>97</v>
      </c>
      <c r="AV460" s="15" t="s">
        <v>166</v>
      </c>
      <c r="AW460" s="15" t="s">
        <v>32</v>
      </c>
      <c r="AX460" s="15" t="s">
        <v>82</v>
      </c>
      <c r="AY460" s="181" t="s">
        <v>160</v>
      </c>
    </row>
    <row r="461" spans="1:65" s="2" customFormat="1" ht="24.15" customHeight="1">
      <c r="A461" s="33"/>
      <c r="B461" s="149"/>
      <c r="C461" s="150" t="s">
        <v>677</v>
      </c>
      <c r="D461" s="150" t="s">
        <v>162</v>
      </c>
      <c r="E461" s="151" t="s">
        <v>678</v>
      </c>
      <c r="F461" s="152" t="s">
        <v>679</v>
      </c>
      <c r="G461" s="153" t="s">
        <v>165</v>
      </c>
      <c r="H461" s="154">
        <v>477.48899999999998</v>
      </c>
      <c r="I461" s="155"/>
      <c r="J461" s="156">
        <f>ROUND(I461*H461,2)</f>
        <v>0</v>
      </c>
      <c r="K461" s="157"/>
      <c r="L461" s="34"/>
      <c r="M461" s="158" t="s">
        <v>1</v>
      </c>
      <c r="N461" s="159" t="s">
        <v>43</v>
      </c>
      <c r="O461" s="59"/>
      <c r="P461" s="160">
        <f>O461*H461</f>
        <v>0</v>
      </c>
      <c r="Q461" s="160">
        <v>0</v>
      </c>
      <c r="R461" s="160">
        <f>Q461*H461</f>
        <v>0</v>
      </c>
      <c r="S461" s="160">
        <v>5.8999999999999997E-2</v>
      </c>
      <c r="T461" s="161">
        <f>S461*H461</f>
        <v>28.171850999999997</v>
      </c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R461" s="162" t="s">
        <v>166</v>
      </c>
      <c r="AT461" s="162" t="s">
        <v>162</v>
      </c>
      <c r="AU461" s="162" t="s">
        <v>97</v>
      </c>
      <c r="AY461" s="18" t="s">
        <v>160</v>
      </c>
      <c r="BE461" s="163">
        <f>IF(N461="základní",J461,0)</f>
        <v>0</v>
      </c>
      <c r="BF461" s="163">
        <f>IF(N461="snížená",J461,0)</f>
        <v>0</v>
      </c>
      <c r="BG461" s="163">
        <f>IF(N461="zákl. přenesená",J461,0)</f>
        <v>0</v>
      </c>
      <c r="BH461" s="163">
        <f>IF(N461="sníž. přenesená",J461,0)</f>
        <v>0</v>
      </c>
      <c r="BI461" s="163">
        <f>IF(N461="nulová",J461,0)</f>
        <v>0</v>
      </c>
      <c r="BJ461" s="18" t="s">
        <v>97</v>
      </c>
      <c r="BK461" s="163">
        <f>ROUND(I461*H461,2)</f>
        <v>0</v>
      </c>
      <c r="BL461" s="18" t="s">
        <v>166</v>
      </c>
      <c r="BM461" s="162" t="s">
        <v>680</v>
      </c>
    </row>
    <row r="462" spans="1:65" s="14" customFormat="1">
      <c r="B462" s="172"/>
      <c r="D462" s="165" t="s">
        <v>168</v>
      </c>
      <c r="E462" s="173" t="s">
        <v>1</v>
      </c>
      <c r="F462" s="174" t="s">
        <v>452</v>
      </c>
      <c r="H462" s="175">
        <v>455.7</v>
      </c>
      <c r="I462" s="176"/>
      <c r="L462" s="172"/>
      <c r="M462" s="177"/>
      <c r="N462" s="178"/>
      <c r="O462" s="178"/>
      <c r="P462" s="178"/>
      <c r="Q462" s="178"/>
      <c r="R462" s="178"/>
      <c r="S462" s="178"/>
      <c r="T462" s="179"/>
      <c r="AT462" s="173" t="s">
        <v>168</v>
      </c>
      <c r="AU462" s="173" t="s">
        <v>97</v>
      </c>
      <c r="AV462" s="14" t="s">
        <v>97</v>
      </c>
      <c r="AW462" s="14" t="s">
        <v>32</v>
      </c>
      <c r="AX462" s="14" t="s">
        <v>77</v>
      </c>
      <c r="AY462" s="173" t="s">
        <v>160</v>
      </c>
    </row>
    <row r="463" spans="1:65" s="13" customFormat="1">
      <c r="B463" s="164"/>
      <c r="D463" s="165" t="s">
        <v>168</v>
      </c>
      <c r="E463" s="166" t="s">
        <v>1</v>
      </c>
      <c r="F463" s="167" t="s">
        <v>383</v>
      </c>
      <c r="H463" s="166" t="s">
        <v>1</v>
      </c>
      <c r="I463" s="168"/>
      <c r="L463" s="164"/>
      <c r="M463" s="169"/>
      <c r="N463" s="170"/>
      <c r="O463" s="170"/>
      <c r="P463" s="170"/>
      <c r="Q463" s="170"/>
      <c r="R463" s="170"/>
      <c r="S463" s="170"/>
      <c r="T463" s="171"/>
      <c r="AT463" s="166" t="s">
        <v>168</v>
      </c>
      <c r="AU463" s="166" t="s">
        <v>97</v>
      </c>
      <c r="AV463" s="13" t="s">
        <v>82</v>
      </c>
      <c r="AW463" s="13" t="s">
        <v>32</v>
      </c>
      <c r="AX463" s="13" t="s">
        <v>77</v>
      </c>
      <c r="AY463" s="166" t="s">
        <v>160</v>
      </c>
    </row>
    <row r="464" spans="1:65" s="14" customFormat="1">
      <c r="B464" s="172"/>
      <c r="D464" s="165" t="s">
        <v>168</v>
      </c>
      <c r="E464" s="173" t="s">
        <v>1</v>
      </c>
      <c r="F464" s="174" t="s">
        <v>681</v>
      </c>
      <c r="H464" s="175">
        <v>4.4320000000000004</v>
      </c>
      <c r="I464" s="176"/>
      <c r="L464" s="172"/>
      <c r="M464" s="177"/>
      <c r="N464" s="178"/>
      <c r="O464" s="178"/>
      <c r="P464" s="178"/>
      <c r="Q464" s="178"/>
      <c r="R464" s="178"/>
      <c r="S464" s="178"/>
      <c r="T464" s="179"/>
      <c r="AT464" s="173" t="s">
        <v>168</v>
      </c>
      <c r="AU464" s="173" t="s">
        <v>97</v>
      </c>
      <c r="AV464" s="14" t="s">
        <v>97</v>
      </c>
      <c r="AW464" s="14" t="s">
        <v>32</v>
      </c>
      <c r="AX464" s="14" t="s">
        <v>77</v>
      </c>
      <c r="AY464" s="173" t="s">
        <v>160</v>
      </c>
    </row>
    <row r="465" spans="1:65" s="14" customFormat="1">
      <c r="B465" s="172"/>
      <c r="D465" s="165" t="s">
        <v>168</v>
      </c>
      <c r="E465" s="173" t="s">
        <v>1</v>
      </c>
      <c r="F465" s="174" t="s">
        <v>682</v>
      </c>
      <c r="H465" s="175">
        <v>8.7550000000000008</v>
      </c>
      <c r="I465" s="176"/>
      <c r="L465" s="172"/>
      <c r="M465" s="177"/>
      <c r="N465" s="178"/>
      <c r="O465" s="178"/>
      <c r="P465" s="178"/>
      <c r="Q465" s="178"/>
      <c r="R465" s="178"/>
      <c r="S465" s="178"/>
      <c r="T465" s="179"/>
      <c r="AT465" s="173" t="s">
        <v>168</v>
      </c>
      <c r="AU465" s="173" t="s">
        <v>97</v>
      </c>
      <c r="AV465" s="14" t="s">
        <v>97</v>
      </c>
      <c r="AW465" s="14" t="s">
        <v>32</v>
      </c>
      <c r="AX465" s="14" t="s">
        <v>77</v>
      </c>
      <c r="AY465" s="173" t="s">
        <v>160</v>
      </c>
    </row>
    <row r="466" spans="1:65" s="14" customFormat="1">
      <c r="B466" s="172"/>
      <c r="D466" s="165" t="s">
        <v>168</v>
      </c>
      <c r="E466" s="173" t="s">
        <v>1</v>
      </c>
      <c r="F466" s="174" t="s">
        <v>683</v>
      </c>
      <c r="H466" s="175">
        <v>8.6020000000000003</v>
      </c>
      <c r="I466" s="176"/>
      <c r="L466" s="172"/>
      <c r="M466" s="177"/>
      <c r="N466" s="178"/>
      <c r="O466" s="178"/>
      <c r="P466" s="178"/>
      <c r="Q466" s="178"/>
      <c r="R466" s="178"/>
      <c r="S466" s="178"/>
      <c r="T466" s="179"/>
      <c r="AT466" s="173" t="s">
        <v>168</v>
      </c>
      <c r="AU466" s="173" t="s">
        <v>97</v>
      </c>
      <c r="AV466" s="14" t="s">
        <v>97</v>
      </c>
      <c r="AW466" s="14" t="s">
        <v>32</v>
      </c>
      <c r="AX466" s="14" t="s">
        <v>77</v>
      </c>
      <c r="AY466" s="173" t="s">
        <v>160</v>
      </c>
    </row>
    <row r="467" spans="1:65" s="15" customFormat="1">
      <c r="B467" s="180"/>
      <c r="D467" s="165" t="s">
        <v>168</v>
      </c>
      <c r="E467" s="181" t="s">
        <v>1</v>
      </c>
      <c r="F467" s="182" t="s">
        <v>173</v>
      </c>
      <c r="H467" s="183">
        <v>477.48899999999998</v>
      </c>
      <c r="I467" s="184"/>
      <c r="L467" s="180"/>
      <c r="M467" s="185"/>
      <c r="N467" s="186"/>
      <c r="O467" s="186"/>
      <c r="P467" s="186"/>
      <c r="Q467" s="186"/>
      <c r="R467" s="186"/>
      <c r="S467" s="186"/>
      <c r="T467" s="187"/>
      <c r="AT467" s="181" t="s">
        <v>168</v>
      </c>
      <c r="AU467" s="181" t="s">
        <v>97</v>
      </c>
      <c r="AV467" s="15" t="s">
        <v>166</v>
      </c>
      <c r="AW467" s="15" t="s">
        <v>32</v>
      </c>
      <c r="AX467" s="15" t="s">
        <v>82</v>
      </c>
      <c r="AY467" s="181" t="s">
        <v>160</v>
      </c>
    </row>
    <row r="468" spans="1:65" s="2" customFormat="1" ht="16.5" customHeight="1">
      <c r="A468" s="33"/>
      <c r="B468" s="149"/>
      <c r="C468" s="150" t="s">
        <v>684</v>
      </c>
      <c r="D468" s="150" t="s">
        <v>162</v>
      </c>
      <c r="E468" s="151" t="s">
        <v>685</v>
      </c>
      <c r="F468" s="152" t="s">
        <v>686</v>
      </c>
      <c r="G468" s="153" t="s">
        <v>165</v>
      </c>
      <c r="H468" s="154">
        <v>109.6</v>
      </c>
      <c r="I468" s="155"/>
      <c r="J468" s="156">
        <f>ROUND(I468*H468,2)</f>
        <v>0</v>
      </c>
      <c r="K468" s="157"/>
      <c r="L468" s="34"/>
      <c r="M468" s="158" t="s">
        <v>1</v>
      </c>
      <c r="N468" s="159" t="s">
        <v>43</v>
      </c>
      <c r="O468" s="59"/>
      <c r="P468" s="160">
        <f>O468*H468</f>
        <v>0</v>
      </c>
      <c r="Q468" s="160">
        <v>0</v>
      </c>
      <c r="R468" s="160">
        <f>Q468*H468</f>
        <v>0</v>
      </c>
      <c r="S468" s="160">
        <v>6.8000000000000005E-2</v>
      </c>
      <c r="T468" s="161">
        <f>S468*H468</f>
        <v>7.4527999999999999</v>
      </c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R468" s="162" t="s">
        <v>166</v>
      </c>
      <c r="AT468" s="162" t="s">
        <v>162</v>
      </c>
      <c r="AU468" s="162" t="s">
        <v>97</v>
      </c>
      <c r="AY468" s="18" t="s">
        <v>160</v>
      </c>
      <c r="BE468" s="163">
        <f>IF(N468="základní",J468,0)</f>
        <v>0</v>
      </c>
      <c r="BF468" s="163">
        <f>IF(N468="snížená",J468,0)</f>
        <v>0</v>
      </c>
      <c r="BG468" s="163">
        <f>IF(N468="zákl. přenesená",J468,0)</f>
        <v>0</v>
      </c>
      <c r="BH468" s="163">
        <f>IF(N468="sníž. přenesená",J468,0)</f>
        <v>0</v>
      </c>
      <c r="BI468" s="163">
        <f>IF(N468="nulová",J468,0)</f>
        <v>0</v>
      </c>
      <c r="BJ468" s="18" t="s">
        <v>97</v>
      </c>
      <c r="BK468" s="163">
        <f>ROUND(I468*H468,2)</f>
        <v>0</v>
      </c>
      <c r="BL468" s="18" t="s">
        <v>166</v>
      </c>
      <c r="BM468" s="162" t="s">
        <v>687</v>
      </c>
    </row>
    <row r="469" spans="1:65" s="14" customFormat="1">
      <c r="B469" s="172"/>
      <c r="D469" s="165" t="s">
        <v>168</v>
      </c>
      <c r="E469" s="173" t="s">
        <v>1</v>
      </c>
      <c r="F469" s="174" t="s">
        <v>688</v>
      </c>
      <c r="H469" s="175">
        <v>99.6</v>
      </c>
      <c r="I469" s="176"/>
      <c r="L469" s="172"/>
      <c r="M469" s="177"/>
      <c r="N469" s="178"/>
      <c r="O469" s="178"/>
      <c r="P469" s="178"/>
      <c r="Q469" s="178"/>
      <c r="R469" s="178"/>
      <c r="S469" s="178"/>
      <c r="T469" s="179"/>
      <c r="AT469" s="173" t="s">
        <v>168</v>
      </c>
      <c r="AU469" s="173" t="s">
        <v>97</v>
      </c>
      <c r="AV469" s="14" t="s">
        <v>97</v>
      </c>
      <c r="AW469" s="14" t="s">
        <v>32</v>
      </c>
      <c r="AX469" s="14" t="s">
        <v>77</v>
      </c>
      <c r="AY469" s="173" t="s">
        <v>160</v>
      </c>
    </row>
    <row r="470" spans="1:65" s="14" customFormat="1">
      <c r="B470" s="172"/>
      <c r="D470" s="165" t="s">
        <v>168</v>
      </c>
      <c r="E470" s="173" t="s">
        <v>1</v>
      </c>
      <c r="F470" s="174" t="s">
        <v>689</v>
      </c>
      <c r="H470" s="175">
        <v>10</v>
      </c>
      <c r="I470" s="176"/>
      <c r="L470" s="172"/>
      <c r="M470" s="177"/>
      <c r="N470" s="178"/>
      <c r="O470" s="178"/>
      <c r="P470" s="178"/>
      <c r="Q470" s="178"/>
      <c r="R470" s="178"/>
      <c r="S470" s="178"/>
      <c r="T470" s="179"/>
      <c r="AT470" s="173" t="s">
        <v>168</v>
      </c>
      <c r="AU470" s="173" t="s">
        <v>97</v>
      </c>
      <c r="AV470" s="14" t="s">
        <v>97</v>
      </c>
      <c r="AW470" s="14" t="s">
        <v>32</v>
      </c>
      <c r="AX470" s="14" t="s">
        <v>77</v>
      </c>
      <c r="AY470" s="173" t="s">
        <v>160</v>
      </c>
    </row>
    <row r="471" spans="1:65" s="15" customFormat="1">
      <c r="B471" s="180"/>
      <c r="D471" s="165" t="s">
        <v>168</v>
      </c>
      <c r="E471" s="181" t="s">
        <v>1</v>
      </c>
      <c r="F471" s="182" t="s">
        <v>173</v>
      </c>
      <c r="H471" s="183">
        <v>109.6</v>
      </c>
      <c r="I471" s="184"/>
      <c r="L471" s="180"/>
      <c r="M471" s="185"/>
      <c r="N471" s="186"/>
      <c r="O471" s="186"/>
      <c r="P471" s="186"/>
      <c r="Q471" s="186"/>
      <c r="R471" s="186"/>
      <c r="S471" s="186"/>
      <c r="T471" s="187"/>
      <c r="AT471" s="181" t="s">
        <v>168</v>
      </c>
      <c r="AU471" s="181" t="s">
        <v>97</v>
      </c>
      <c r="AV471" s="15" t="s">
        <v>166</v>
      </c>
      <c r="AW471" s="15" t="s">
        <v>32</v>
      </c>
      <c r="AX471" s="15" t="s">
        <v>82</v>
      </c>
      <c r="AY471" s="181" t="s">
        <v>160</v>
      </c>
    </row>
    <row r="472" spans="1:65" s="2" customFormat="1" ht="21.75" customHeight="1">
      <c r="A472" s="33"/>
      <c r="B472" s="149"/>
      <c r="C472" s="150" t="s">
        <v>690</v>
      </c>
      <c r="D472" s="150" t="s">
        <v>162</v>
      </c>
      <c r="E472" s="151" t="s">
        <v>691</v>
      </c>
      <c r="F472" s="152" t="s">
        <v>692</v>
      </c>
      <c r="G472" s="153" t="s">
        <v>262</v>
      </c>
      <c r="H472" s="154">
        <v>6</v>
      </c>
      <c r="I472" s="155"/>
      <c r="J472" s="156">
        <f>ROUND(I472*H472,2)</f>
        <v>0</v>
      </c>
      <c r="K472" s="157"/>
      <c r="L472" s="34"/>
      <c r="M472" s="158" t="s">
        <v>1</v>
      </c>
      <c r="N472" s="159" t="s">
        <v>43</v>
      </c>
      <c r="O472" s="59"/>
      <c r="P472" s="160">
        <f>O472*H472</f>
        <v>0</v>
      </c>
      <c r="Q472" s="160">
        <v>2.2899999999999999E-3</v>
      </c>
      <c r="R472" s="160">
        <f>Q472*H472</f>
        <v>1.3739999999999999E-2</v>
      </c>
      <c r="S472" s="160">
        <v>3.0000000000000001E-3</v>
      </c>
      <c r="T472" s="161">
        <f>S472*H472</f>
        <v>1.8000000000000002E-2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62" t="s">
        <v>166</v>
      </c>
      <c r="AT472" s="162" t="s">
        <v>162</v>
      </c>
      <c r="AU472" s="162" t="s">
        <v>97</v>
      </c>
      <c r="AY472" s="18" t="s">
        <v>160</v>
      </c>
      <c r="BE472" s="163">
        <f>IF(N472="základní",J472,0)</f>
        <v>0</v>
      </c>
      <c r="BF472" s="163">
        <f>IF(N472="snížená",J472,0)</f>
        <v>0</v>
      </c>
      <c r="BG472" s="163">
        <f>IF(N472="zákl. přenesená",J472,0)</f>
        <v>0</v>
      </c>
      <c r="BH472" s="163">
        <f>IF(N472="sníž. přenesená",J472,0)</f>
        <v>0</v>
      </c>
      <c r="BI472" s="163">
        <f>IF(N472="nulová",J472,0)</f>
        <v>0</v>
      </c>
      <c r="BJ472" s="18" t="s">
        <v>97</v>
      </c>
      <c r="BK472" s="163">
        <f>ROUND(I472*H472,2)</f>
        <v>0</v>
      </c>
      <c r="BL472" s="18" t="s">
        <v>166</v>
      </c>
      <c r="BM472" s="162" t="s">
        <v>693</v>
      </c>
    </row>
    <row r="473" spans="1:65" s="14" customFormat="1">
      <c r="B473" s="172"/>
      <c r="D473" s="165" t="s">
        <v>168</v>
      </c>
      <c r="E473" s="173" t="s">
        <v>1</v>
      </c>
      <c r="F473" s="174" t="s">
        <v>694</v>
      </c>
      <c r="H473" s="175">
        <v>6</v>
      </c>
      <c r="I473" s="176"/>
      <c r="L473" s="172"/>
      <c r="M473" s="177"/>
      <c r="N473" s="178"/>
      <c r="O473" s="178"/>
      <c r="P473" s="178"/>
      <c r="Q473" s="178"/>
      <c r="R473" s="178"/>
      <c r="S473" s="178"/>
      <c r="T473" s="179"/>
      <c r="AT473" s="173" t="s">
        <v>168</v>
      </c>
      <c r="AU473" s="173" t="s">
        <v>97</v>
      </c>
      <c r="AV473" s="14" t="s">
        <v>97</v>
      </c>
      <c r="AW473" s="14" t="s">
        <v>32</v>
      </c>
      <c r="AX473" s="14" t="s">
        <v>82</v>
      </c>
      <c r="AY473" s="173" t="s">
        <v>160</v>
      </c>
    </row>
    <row r="474" spans="1:65" s="12" customFormat="1" ht="22.95" customHeight="1">
      <c r="B474" s="136"/>
      <c r="D474" s="137" t="s">
        <v>76</v>
      </c>
      <c r="E474" s="147" t="s">
        <v>695</v>
      </c>
      <c r="F474" s="147" t="s">
        <v>696</v>
      </c>
      <c r="I474" s="139"/>
      <c r="J474" s="148">
        <f>BK474</f>
        <v>0</v>
      </c>
      <c r="L474" s="136"/>
      <c r="M474" s="141"/>
      <c r="N474" s="142"/>
      <c r="O474" s="142"/>
      <c r="P474" s="143">
        <f>SUM(P475:P480)</f>
        <v>0</v>
      </c>
      <c r="Q474" s="142"/>
      <c r="R474" s="143">
        <f>SUM(R475:R480)</f>
        <v>0</v>
      </c>
      <c r="S474" s="142"/>
      <c r="T474" s="144">
        <f>SUM(T475:T480)</f>
        <v>0</v>
      </c>
      <c r="AR474" s="137" t="s">
        <v>82</v>
      </c>
      <c r="AT474" s="145" t="s">
        <v>76</v>
      </c>
      <c r="AU474" s="145" t="s">
        <v>82</v>
      </c>
      <c r="AY474" s="137" t="s">
        <v>160</v>
      </c>
      <c r="BK474" s="146">
        <f>SUM(BK475:BK480)</f>
        <v>0</v>
      </c>
    </row>
    <row r="475" spans="1:65" s="2" customFormat="1" ht="21.75" customHeight="1">
      <c r="A475" s="33"/>
      <c r="B475" s="149"/>
      <c r="C475" s="150" t="s">
        <v>697</v>
      </c>
      <c r="D475" s="150" t="s">
        <v>162</v>
      </c>
      <c r="E475" s="151" t="s">
        <v>698</v>
      </c>
      <c r="F475" s="152" t="s">
        <v>699</v>
      </c>
      <c r="G475" s="153" t="s">
        <v>226</v>
      </c>
      <c r="H475" s="154">
        <v>445.06400000000002</v>
      </c>
      <c r="I475" s="155"/>
      <c r="J475" s="156">
        <f>ROUND(I475*H475,2)</f>
        <v>0</v>
      </c>
      <c r="K475" s="157"/>
      <c r="L475" s="34"/>
      <c r="M475" s="158" t="s">
        <v>1</v>
      </c>
      <c r="N475" s="159" t="s">
        <v>43</v>
      </c>
      <c r="O475" s="59"/>
      <c r="P475" s="160">
        <f>O475*H475</f>
        <v>0</v>
      </c>
      <c r="Q475" s="160">
        <v>0</v>
      </c>
      <c r="R475" s="160">
        <f>Q475*H475</f>
        <v>0</v>
      </c>
      <c r="S475" s="160">
        <v>0</v>
      </c>
      <c r="T475" s="161">
        <f>S475*H475</f>
        <v>0</v>
      </c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R475" s="162" t="s">
        <v>166</v>
      </c>
      <c r="AT475" s="162" t="s">
        <v>162</v>
      </c>
      <c r="AU475" s="162" t="s">
        <v>97</v>
      </c>
      <c r="AY475" s="18" t="s">
        <v>160</v>
      </c>
      <c r="BE475" s="163">
        <f>IF(N475="základní",J475,0)</f>
        <v>0</v>
      </c>
      <c r="BF475" s="163">
        <f>IF(N475="snížená",J475,0)</f>
        <v>0</v>
      </c>
      <c r="BG475" s="163">
        <f>IF(N475="zákl. přenesená",J475,0)</f>
        <v>0</v>
      </c>
      <c r="BH475" s="163">
        <f>IF(N475="sníž. přenesená",J475,0)</f>
        <v>0</v>
      </c>
      <c r="BI475" s="163">
        <f>IF(N475="nulová",J475,0)</f>
        <v>0</v>
      </c>
      <c r="BJ475" s="18" t="s">
        <v>97</v>
      </c>
      <c r="BK475" s="163">
        <f>ROUND(I475*H475,2)</f>
        <v>0</v>
      </c>
      <c r="BL475" s="18" t="s">
        <v>166</v>
      </c>
      <c r="BM475" s="162" t="s">
        <v>700</v>
      </c>
    </row>
    <row r="476" spans="1:65" s="2" customFormat="1" ht="16.5" customHeight="1">
      <c r="A476" s="33"/>
      <c r="B476" s="149"/>
      <c r="C476" s="150" t="s">
        <v>701</v>
      </c>
      <c r="D476" s="150" t="s">
        <v>162</v>
      </c>
      <c r="E476" s="151" t="s">
        <v>702</v>
      </c>
      <c r="F476" s="152" t="s">
        <v>703</v>
      </c>
      <c r="G476" s="153" t="s">
        <v>226</v>
      </c>
      <c r="H476" s="154">
        <v>445.06400000000002</v>
      </c>
      <c r="I476" s="155"/>
      <c r="J476" s="156">
        <f>ROUND(I476*H476,2)</f>
        <v>0</v>
      </c>
      <c r="K476" s="157"/>
      <c r="L476" s="34"/>
      <c r="M476" s="158" t="s">
        <v>1</v>
      </c>
      <c r="N476" s="159" t="s">
        <v>43</v>
      </c>
      <c r="O476" s="59"/>
      <c r="P476" s="160">
        <f>O476*H476</f>
        <v>0</v>
      </c>
      <c r="Q476" s="160">
        <v>0</v>
      </c>
      <c r="R476" s="160">
        <f>Q476*H476</f>
        <v>0</v>
      </c>
      <c r="S476" s="160">
        <v>0</v>
      </c>
      <c r="T476" s="161">
        <f>S476*H476</f>
        <v>0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62" t="s">
        <v>166</v>
      </c>
      <c r="AT476" s="162" t="s">
        <v>162</v>
      </c>
      <c r="AU476" s="162" t="s">
        <v>97</v>
      </c>
      <c r="AY476" s="18" t="s">
        <v>160</v>
      </c>
      <c r="BE476" s="163">
        <f>IF(N476="základní",J476,0)</f>
        <v>0</v>
      </c>
      <c r="BF476" s="163">
        <f>IF(N476="snížená",J476,0)</f>
        <v>0</v>
      </c>
      <c r="BG476" s="163">
        <f>IF(N476="zákl. přenesená",J476,0)</f>
        <v>0</v>
      </c>
      <c r="BH476" s="163">
        <f>IF(N476="sníž. přenesená",J476,0)</f>
        <v>0</v>
      </c>
      <c r="BI476" s="163">
        <f>IF(N476="nulová",J476,0)</f>
        <v>0</v>
      </c>
      <c r="BJ476" s="18" t="s">
        <v>97</v>
      </c>
      <c r="BK476" s="163">
        <f>ROUND(I476*H476,2)</f>
        <v>0</v>
      </c>
      <c r="BL476" s="18" t="s">
        <v>166</v>
      </c>
      <c r="BM476" s="162" t="s">
        <v>704</v>
      </c>
    </row>
    <row r="477" spans="1:65" s="2" customFormat="1" ht="16.5" customHeight="1">
      <c r="A477" s="33"/>
      <c r="B477" s="149"/>
      <c r="C477" s="150" t="s">
        <v>705</v>
      </c>
      <c r="D477" s="150" t="s">
        <v>162</v>
      </c>
      <c r="E477" s="151" t="s">
        <v>706</v>
      </c>
      <c r="F477" s="152" t="s">
        <v>707</v>
      </c>
      <c r="G477" s="153" t="s">
        <v>226</v>
      </c>
      <c r="H477" s="154">
        <v>4005.576</v>
      </c>
      <c r="I477" s="155"/>
      <c r="J477" s="156">
        <f>ROUND(I477*H477,2)</f>
        <v>0</v>
      </c>
      <c r="K477" s="157"/>
      <c r="L477" s="34"/>
      <c r="M477" s="158" t="s">
        <v>1</v>
      </c>
      <c r="N477" s="159" t="s">
        <v>43</v>
      </c>
      <c r="O477" s="59"/>
      <c r="P477" s="160">
        <f>O477*H477</f>
        <v>0</v>
      </c>
      <c r="Q477" s="160">
        <v>0</v>
      </c>
      <c r="R477" s="160">
        <f>Q477*H477</f>
        <v>0</v>
      </c>
      <c r="S477" s="160">
        <v>0</v>
      </c>
      <c r="T477" s="161">
        <f>S477*H477</f>
        <v>0</v>
      </c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R477" s="162" t="s">
        <v>166</v>
      </c>
      <c r="AT477" s="162" t="s">
        <v>162</v>
      </c>
      <c r="AU477" s="162" t="s">
        <v>97</v>
      </c>
      <c r="AY477" s="18" t="s">
        <v>160</v>
      </c>
      <c r="BE477" s="163">
        <f>IF(N477="základní",J477,0)</f>
        <v>0</v>
      </c>
      <c r="BF477" s="163">
        <f>IF(N477="snížená",J477,0)</f>
        <v>0</v>
      </c>
      <c r="BG477" s="163">
        <f>IF(N477="zákl. přenesená",J477,0)</f>
        <v>0</v>
      </c>
      <c r="BH477" s="163">
        <f>IF(N477="sníž. přenesená",J477,0)</f>
        <v>0</v>
      </c>
      <c r="BI477" s="163">
        <f>IF(N477="nulová",J477,0)</f>
        <v>0</v>
      </c>
      <c r="BJ477" s="18" t="s">
        <v>97</v>
      </c>
      <c r="BK477" s="163">
        <f>ROUND(I477*H477,2)</f>
        <v>0</v>
      </c>
      <c r="BL477" s="18" t="s">
        <v>166</v>
      </c>
      <c r="BM477" s="162" t="s">
        <v>708</v>
      </c>
    </row>
    <row r="478" spans="1:65" s="14" customFormat="1">
      <c r="B478" s="172"/>
      <c r="D478" s="165" t="s">
        <v>168</v>
      </c>
      <c r="F478" s="174" t="s">
        <v>709</v>
      </c>
      <c r="H478" s="175">
        <v>4005.576</v>
      </c>
      <c r="I478" s="176"/>
      <c r="L478" s="172"/>
      <c r="M478" s="177"/>
      <c r="N478" s="178"/>
      <c r="O478" s="178"/>
      <c r="P478" s="178"/>
      <c r="Q478" s="178"/>
      <c r="R478" s="178"/>
      <c r="S478" s="178"/>
      <c r="T478" s="179"/>
      <c r="AT478" s="173" t="s">
        <v>168</v>
      </c>
      <c r="AU478" s="173" t="s">
        <v>97</v>
      </c>
      <c r="AV478" s="14" t="s">
        <v>97</v>
      </c>
      <c r="AW478" s="14" t="s">
        <v>3</v>
      </c>
      <c r="AX478" s="14" t="s">
        <v>82</v>
      </c>
      <c r="AY478" s="173" t="s">
        <v>160</v>
      </c>
    </row>
    <row r="479" spans="1:65" s="2" customFormat="1" ht="21.75" customHeight="1">
      <c r="A479" s="33"/>
      <c r="B479" s="149"/>
      <c r="C479" s="150" t="s">
        <v>710</v>
      </c>
      <c r="D479" s="150" t="s">
        <v>162</v>
      </c>
      <c r="E479" s="151" t="s">
        <v>711</v>
      </c>
      <c r="F479" s="152" t="s">
        <v>712</v>
      </c>
      <c r="G479" s="153" t="s">
        <v>226</v>
      </c>
      <c r="H479" s="154">
        <v>445.06400000000002</v>
      </c>
      <c r="I479" s="155"/>
      <c r="J479" s="156">
        <f>ROUND(I479*H479,2)</f>
        <v>0</v>
      </c>
      <c r="K479" s="157"/>
      <c r="L479" s="34"/>
      <c r="M479" s="158" t="s">
        <v>1</v>
      </c>
      <c r="N479" s="159" t="s">
        <v>43</v>
      </c>
      <c r="O479" s="59"/>
      <c r="P479" s="160">
        <f>O479*H479</f>
        <v>0</v>
      </c>
      <c r="Q479" s="160">
        <v>0</v>
      </c>
      <c r="R479" s="160">
        <f>Q479*H479</f>
        <v>0</v>
      </c>
      <c r="S479" s="160">
        <v>0</v>
      </c>
      <c r="T479" s="161">
        <f>S479*H479</f>
        <v>0</v>
      </c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R479" s="162" t="s">
        <v>166</v>
      </c>
      <c r="AT479" s="162" t="s">
        <v>162</v>
      </c>
      <c r="AU479" s="162" t="s">
        <v>97</v>
      </c>
      <c r="AY479" s="18" t="s">
        <v>160</v>
      </c>
      <c r="BE479" s="163">
        <f>IF(N479="základní",J479,0)</f>
        <v>0</v>
      </c>
      <c r="BF479" s="163">
        <f>IF(N479="snížená",J479,0)</f>
        <v>0</v>
      </c>
      <c r="BG479" s="163">
        <f>IF(N479="zákl. přenesená",J479,0)</f>
        <v>0</v>
      </c>
      <c r="BH479" s="163">
        <f>IF(N479="sníž. přenesená",J479,0)</f>
        <v>0</v>
      </c>
      <c r="BI479" s="163">
        <f>IF(N479="nulová",J479,0)</f>
        <v>0</v>
      </c>
      <c r="BJ479" s="18" t="s">
        <v>97</v>
      </c>
      <c r="BK479" s="163">
        <f>ROUND(I479*H479,2)</f>
        <v>0</v>
      </c>
      <c r="BL479" s="18" t="s">
        <v>166</v>
      </c>
      <c r="BM479" s="162" t="s">
        <v>713</v>
      </c>
    </row>
    <row r="480" spans="1:65" s="2" customFormat="1" ht="16.5" customHeight="1">
      <c r="A480" s="33"/>
      <c r="B480" s="149"/>
      <c r="C480" s="150" t="s">
        <v>714</v>
      </c>
      <c r="D480" s="150" t="s">
        <v>162</v>
      </c>
      <c r="E480" s="151" t="s">
        <v>715</v>
      </c>
      <c r="F480" s="152" t="s">
        <v>716</v>
      </c>
      <c r="G480" s="153" t="s">
        <v>226</v>
      </c>
      <c r="H480" s="154">
        <v>445.06400000000002</v>
      </c>
      <c r="I480" s="155"/>
      <c r="J480" s="156">
        <f>ROUND(I480*H480,2)</f>
        <v>0</v>
      </c>
      <c r="K480" s="157"/>
      <c r="L480" s="34"/>
      <c r="M480" s="158" t="s">
        <v>1</v>
      </c>
      <c r="N480" s="159" t="s">
        <v>43</v>
      </c>
      <c r="O480" s="59"/>
      <c r="P480" s="160">
        <f>O480*H480</f>
        <v>0</v>
      </c>
      <c r="Q480" s="160">
        <v>0</v>
      </c>
      <c r="R480" s="160">
        <f>Q480*H480</f>
        <v>0</v>
      </c>
      <c r="S480" s="160">
        <v>0</v>
      </c>
      <c r="T480" s="161">
        <f>S480*H480</f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62" t="s">
        <v>166</v>
      </c>
      <c r="AT480" s="162" t="s">
        <v>162</v>
      </c>
      <c r="AU480" s="162" t="s">
        <v>97</v>
      </c>
      <c r="AY480" s="18" t="s">
        <v>160</v>
      </c>
      <c r="BE480" s="163">
        <f>IF(N480="základní",J480,0)</f>
        <v>0</v>
      </c>
      <c r="BF480" s="163">
        <f>IF(N480="snížená",J480,0)</f>
        <v>0</v>
      </c>
      <c r="BG480" s="163">
        <f>IF(N480="zákl. přenesená",J480,0)</f>
        <v>0</v>
      </c>
      <c r="BH480" s="163">
        <f>IF(N480="sníž. přenesená",J480,0)</f>
        <v>0</v>
      </c>
      <c r="BI480" s="163">
        <f>IF(N480="nulová",J480,0)</f>
        <v>0</v>
      </c>
      <c r="BJ480" s="18" t="s">
        <v>97</v>
      </c>
      <c r="BK480" s="163">
        <f>ROUND(I480*H480,2)</f>
        <v>0</v>
      </c>
      <c r="BL480" s="18" t="s">
        <v>166</v>
      </c>
      <c r="BM480" s="162" t="s">
        <v>717</v>
      </c>
    </row>
    <row r="481" spans="1:65" s="12" customFormat="1" ht="22.95" customHeight="1">
      <c r="B481" s="136"/>
      <c r="D481" s="137" t="s">
        <v>76</v>
      </c>
      <c r="E481" s="147" t="s">
        <v>718</v>
      </c>
      <c r="F481" s="147" t="s">
        <v>719</v>
      </c>
      <c r="I481" s="139"/>
      <c r="J481" s="148">
        <f>BK481</f>
        <v>0</v>
      </c>
      <c r="L481" s="136"/>
      <c r="M481" s="141"/>
      <c r="N481" s="142"/>
      <c r="O481" s="142"/>
      <c r="P481" s="143">
        <f>P482</f>
        <v>0</v>
      </c>
      <c r="Q481" s="142"/>
      <c r="R481" s="143">
        <f>R482</f>
        <v>0</v>
      </c>
      <c r="S481" s="142"/>
      <c r="T481" s="144">
        <f>T482</f>
        <v>0</v>
      </c>
      <c r="AR481" s="137" t="s">
        <v>82</v>
      </c>
      <c r="AT481" s="145" t="s">
        <v>76</v>
      </c>
      <c r="AU481" s="145" t="s">
        <v>82</v>
      </c>
      <c r="AY481" s="137" t="s">
        <v>160</v>
      </c>
      <c r="BK481" s="146">
        <f>BK482</f>
        <v>0</v>
      </c>
    </row>
    <row r="482" spans="1:65" s="2" customFormat="1" ht="16.5" customHeight="1">
      <c r="A482" s="33"/>
      <c r="B482" s="149"/>
      <c r="C482" s="150" t="s">
        <v>720</v>
      </c>
      <c r="D482" s="150" t="s">
        <v>162</v>
      </c>
      <c r="E482" s="151" t="s">
        <v>721</v>
      </c>
      <c r="F482" s="152" t="s">
        <v>722</v>
      </c>
      <c r="G482" s="153" t="s">
        <v>226</v>
      </c>
      <c r="H482" s="154">
        <v>345.12700000000001</v>
      </c>
      <c r="I482" s="155"/>
      <c r="J482" s="156">
        <f>ROUND(I482*H482,2)</f>
        <v>0</v>
      </c>
      <c r="K482" s="157"/>
      <c r="L482" s="34"/>
      <c r="M482" s="158" t="s">
        <v>1</v>
      </c>
      <c r="N482" s="159" t="s">
        <v>43</v>
      </c>
      <c r="O482" s="59"/>
      <c r="P482" s="160">
        <f>O482*H482</f>
        <v>0</v>
      </c>
      <c r="Q482" s="160">
        <v>0</v>
      </c>
      <c r="R482" s="160">
        <f>Q482*H482</f>
        <v>0</v>
      </c>
      <c r="S482" s="160">
        <v>0</v>
      </c>
      <c r="T482" s="161">
        <f>S482*H482</f>
        <v>0</v>
      </c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R482" s="162" t="s">
        <v>166</v>
      </c>
      <c r="AT482" s="162" t="s">
        <v>162</v>
      </c>
      <c r="AU482" s="162" t="s">
        <v>97</v>
      </c>
      <c r="AY482" s="18" t="s">
        <v>160</v>
      </c>
      <c r="BE482" s="163">
        <f>IF(N482="základní",J482,0)</f>
        <v>0</v>
      </c>
      <c r="BF482" s="163">
        <f>IF(N482="snížená",J482,0)</f>
        <v>0</v>
      </c>
      <c r="BG482" s="163">
        <f>IF(N482="zákl. přenesená",J482,0)</f>
        <v>0</v>
      </c>
      <c r="BH482" s="163">
        <f>IF(N482="sníž. přenesená",J482,0)</f>
        <v>0</v>
      </c>
      <c r="BI482" s="163">
        <f>IF(N482="nulová",J482,0)</f>
        <v>0</v>
      </c>
      <c r="BJ482" s="18" t="s">
        <v>97</v>
      </c>
      <c r="BK482" s="163">
        <f>ROUND(I482*H482,2)</f>
        <v>0</v>
      </c>
      <c r="BL482" s="18" t="s">
        <v>166</v>
      </c>
      <c r="BM482" s="162" t="s">
        <v>723</v>
      </c>
    </row>
    <row r="483" spans="1:65" s="12" customFormat="1" ht="25.95" customHeight="1">
      <c r="B483" s="136"/>
      <c r="D483" s="137" t="s">
        <v>76</v>
      </c>
      <c r="E483" s="138" t="s">
        <v>724</v>
      </c>
      <c r="F483" s="138" t="s">
        <v>725</v>
      </c>
      <c r="I483" s="139"/>
      <c r="J483" s="140">
        <f>BK483</f>
        <v>0</v>
      </c>
      <c r="L483" s="136"/>
      <c r="M483" s="141"/>
      <c r="N483" s="142"/>
      <c r="O483" s="142"/>
      <c r="P483" s="143">
        <f>P484+P536+P571+P575+P577+P582+P587+P608+P611+P734+P760+P789+P838+P879+P887+P905+P911+P929+P950</f>
        <v>0</v>
      </c>
      <c r="Q483" s="142"/>
      <c r="R483" s="143">
        <f>R484+R536+R571+R575+R577+R582+R587+R608+R611+R734+R760+R789+R838+R879+R887+R905+R911+R929+R950</f>
        <v>101.09935057000003</v>
      </c>
      <c r="S483" s="142"/>
      <c r="T483" s="144">
        <f>T484+T536+T571+T575+T577+T582+T587+T608+T611+T734+T760+T789+T838+T879+T887+T905+T911+T929+T950</f>
        <v>64.853797900000004</v>
      </c>
      <c r="AR483" s="137" t="s">
        <v>97</v>
      </c>
      <c r="AT483" s="145" t="s">
        <v>76</v>
      </c>
      <c r="AU483" s="145" t="s">
        <v>77</v>
      </c>
      <c r="AY483" s="137" t="s">
        <v>160</v>
      </c>
      <c r="BK483" s="146">
        <f>BK484+BK536+BK571+BK575+BK577+BK582+BK587+BK608+BK611+BK734+BK760+BK789+BK838+BK879+BK887+BK905+BK911+BK929+BK950</f>
        <v>0</v>
      </c>
    </row>
    <row r="484" spans="1:65" s="12" customFormat="1" ht="22.95" customHeight="1">
      <c r="B484" s="136"/>
      <c r="D484" s="137" t="s">
        <v>76</v>
      </c>
      <c r="E484" s="147" t="s">
        <v>726</v>
      </c>
      <c r="F484" s="147" t="s">
        <v>727</v>
      </c>
      <c r="I484" s="139"/>
      <c r="J484" s="148">
        <f>BK484</f>
        <v>0</v>
      </c>
      <c r="L484" s="136"/>
      <c r="M484" s="141"/>
      <c r="N484" s="142"/>
      <c r="O484" s="142"/>
      <c r="P484" s="143">
        <f>SUM(P485:P535)</f>
        <v>0</v>
      </c>
      <c r="Q484" s="142"/>
      <c r="R484" s="143">
        <f>SUM(R485:R535)</f>
        <v>22.110847160000002</v>
      </c>
      <c r="S484" s="142"/>
      <c r="T484" s="144">
        <f>SUM(T485:T535)</f>
        <v>0</v>
      </c>
      <c r="AR484" s="137" t="s">
        <v>97</v>
      </c>
      <c r="AT484" s="145" t="s">
        <v>76</v>
      </c>
      <c r="AU484" s="145" t="s">
        <v>82</v>
      </c>
      <c r="AY484" s="137" t="s">
        <v>160</v>
      </c>
      <c r="BK484" s="146">
        <f>SUM(BK485:BK535)</f>
        <v>0</v>
      </c>
    </row>
    <row r="485" spans="1:65" s="2" customFormat="1" ht="16.5" customHeight="1">
      <c r="A485" s="33"/>
      <c r="B485" s="149"/>
      <c r="C485" s="150" t="s">
        <v>728</v>
      </c>
      <c r="D485" s="150" t="s">
        <v>162</v>
      </c>
      <c r="E485" s="151" t="s">
        <v>729</v>
      </c>
      <c r="F485" s="152" t="s">
        <v>730</v>
      </c>
      <c r="G485" s="153" t="s">
        <v>165</v>
      </c>
      <c r="H485" s="154">
        <v>312.12</v>
      </c>
      <c r="I485" s="155"/>
      <c r="J485" s="156">
        <f>ROUND(I485*H485,2)</f>
        <v>0</v>
      </c>
      <c r="K485" s="157"/>
      <c r="L485" s="34"/>
      <c r="M485" s="158" t="s">
        <v>1</v>
      </c>
      <c r="N485" s="159" t="s">
        <v>43</v>
      </c>
      <c r="O485" s="59"/>
      <c r="P485" s="160">
        <f>O485*H485</f>
        <v>0</v>
      </c>
      <c r="Q485" s="160">
        <v>0</v>
      </c>
      <c r="R485" s="160">
        <f>Q485*H485</f>
        <v>0</v>
      </c>
      <c r="S485" s="160">
        <v>0</v>
      </c>
      <c r="T485" s="161">
        <f>S485*H485</f>
        <v>0</v>
      </c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R485" s="162" t="s">
        <v>248</v>
      </c>
      <c r="AT485" s="162" t="s">
        <v>162</v>
      </c>
      <c r="AU485" s="162" t="s">
        <v>97</v>
      </c>
      <c r="AY485" s="18" t="s">
        <v>160</v>
      </c>
      <c r="BE485" s="163">
        <f>IF(N485="základní",J485,0)</f>
        <v>0</v>
      </c>
      <c r="BF485" s="163">
        <f>IF(N485="snížená",J485,0)</f>
        <v>0</v>
      </c>
      <c r="BG485" s="163">
        <f>IF(N485="zákl. přenesená",J485,0)</f>
        <v>0</v>
      </c>
      <c r="BH485" s="163">
        <f>IF(N485="sníž. přenesená",J485,0)</f>
        <v>0</v>
      </c>
      <c r="BI485" s="163">
        <f>IF(N485="nulová",J485,0)</f>
        <v>0</v>
      </c>
      <c r="BJ485" s="18" t="s">
        <v>97</v>
      </c>
      <c r="BK485" s="163">
        <f>ROUND(I485*H485,2)</f>
        <v>0</v>
      </c>
      <c r="BL485" s="18" t="s">
        <v>248</v>
      </c>
      <c r="BM485" s="162" t="s">
        <v>731</v>
      </c>
    </row>
    <row r="486" spans="1:65" s="14" customFormat="1">
      <c r="B486" s="172"/>
      <c r="D486" s="165" t="s">
        <v>168</v>
      </c>
      <c r="E486" s="173" t="s">
        <v>1</v>
      </c>
      <c r="F486" s="174" t="s">
        <v>732</v>
      </c>
      <c r="H486" s="175">
        <v>312.12</v>
      </c>
      <c r="I486" s="176"/>
      <c r="L486" s="172"/>
      <c r="M486" s="177"/>
      <c r="N486" s="178"/>
      <c r="O486" s="178"/>
      <c r="P486" s="178"/>
      <c r="Q486" s="178"/>
      <c r="R486" s="178"/>
      <c r="S486" s="178"/>
      <c r="T486" s="179"/>
      <c r="AT486" s="173" t="s">
        <v>168</v>
      </c>
      <c r="AU486" s="173" t="s">
        <v>97</v>
      </c>
      <c r="AV486" s="14" t="s">
        <v>97</v>
      </c>
      <c r="AW486" s="14" t="s">
        <v>32</v>
      </c>
      <c r="AX486" s="14" t="s">
        <v>82</v>
      </c>
      <c r="AY486" s="173" t="s">
        <v>160</v>
      </c>
    </row>
    <row r="487" spans="1:65" s="2" customFormat="1" ht="16.5" customHeight="1">
      <c r="A487" s="33"/>
      <c r="B487" s="149"/>
      <c r="C487" s="188" t="s">
        <v>733</v>
      </c>
      <c r="D487" s="188" t="s">
        <v>249</v>
      </c>
      <c r="E487" s="189" t="s">
        <v>734</v>
      </c>
      <c r="F487" s="190" t="s">
        <v>735</v>
      </c>
      <c r="G487" s="191" t="s">
        <v>226</v>
      </c>
      <c r="H487" s="192">
        <v>0.34300000000000003</v>
      </c>
      <c r="I487" s="193"/>
      <c r="J487" s="194">
        <f>ROUND(I487*H487,2)</f>
        <v>0</v>
      </c>
      <c r="K487" s="195"/>
      <c r="L487" s="196"/>
      <c r="M487" s="197" t="s">
        <v>1</v>
      </c>
      <c r="N487" s="198" t="s">
        <v>43</v>
      </c>
      <c r="O487" s="59"/>
      <c r="P487" s="160">
        <f>O487*H487</f>
        <v>0</v>
      </c>
      <c r="Q487" s="160">
        <v>1</v>
      </c>
      <c r="R487" s="160">
        <f>Q487*H487</f>
        <v>0.34300000000000003</v>
      </c>
      <c r="S487" s="160">
        <v>0</v>
      </c>
      <c r="T487" s="161">
        <f>S487*H487</f>
        <v>0</v>
      </c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R487" s="162" t="s">
        <v>331</v>
      </c>
      <c r="AT487" s="162" t="s">
        <v>249</v>
      </c>
      <c r="AU487" s="162" t="s">
        <v>97</v>
      </c>
      <c r="AY487" s="18" t="s">
        <v>160</v>
      </c>
      <c r="BE487" s="163">
        <f>IF(N487="základní",J487,0)</f>
        <v>0</v>
      </c>
      <c r="BF487" s="163">
        <f>IF(N487="snížená",J487,0)</f>
        <v>0</v>
      </c>
      <c r="BG487" s="163">
        <f>IF(N487="zákl. přenesená",J487,0)</f>
        <v>0</v>
      </c>
      <c r="BH487" s="163">
        <f>IF(N487="sníž. přenesená",J487,0)</f>
        <v>0</v>
      </c>
      <c r="BI487" s="163">
        <f>IF(N487="nulová",J487,0)</f>
        <v>0</v>
      </c>
      <c r="BJ487" s="18" t="s">
        <v>97</v>
      </c>
      <c r="BK487" s="163">
        <f>ROUND(I487*H487,2)</f>
        <v>0</v>
      </c>
      <c r="BL487" s="18" t="s">
        <v>248</v>
      </c>
      <c r="BM487" s="162" t="s">
        <v>736</v>
      </c>
    </row>
    <row r="488" spans="1:65" s="14" customFormat="1">
      <c r="B488" s="172"/>
      <c r="D488" s="165" t="s">
        <v>168</v>
      </c>
      <c r="F488" s="174" t="s">
        <v>737</v>
      </c>
      <c r="H488" s="175">
        <v>0.34300000000000003</v>
      </c>
      <c r="I488" s="176"/>
      <c r="L488" s="172"/>
      <c r="M488" s="177"/>
      <c r="N488" s="178"/>
      <c r="O488" s="178"/>
      <c r="P488" s="178"/>
      <c r="Q488" s="178"/>
      <c r="R488" s="178"/>
      <c r="S488" s="178"/>
      <c r="T488" s="179"/>
      <c r="AT488" s="173" t="s">
        <v>168</v>
      </c>
      <c r="AU488" s="173" t="s">
        <v>97</v>
      </c>
      <c r="AV488" s="14" t="s">
        <v>97</v>
      </c>
      <c r="AW488" s="14" t="s">
        <v>3</v>
      </c>
      <c r="AX488" s="14" t="s">
        <v>82</v>
      </c>
      <c r="AY488" s="173" t="s">
        <v>160</v>
      </c>
    </row>
    <row r="489" spans="1:65" s="2" customFormat="1" ht="16.5" customHeight="1">
      <c r="A489" s="33"/>
      <c r="B489" s="149"/>
      <c r="C489" s="150" t="s">
        <v>738</v>
      </c>
      <c r="D489" s="150" t="s">
        <v>162</v>
      </c>
      <c r="E489" s="151" t="s">
        <v>739</v>
      </c>
      <c r="F489" s="152" t="s">
        <v>740</v>
      </c>
      <c r="G489" s="153" t="s">
        <v>165</v>
      </c>
      <c r="H489" s="154">
        <v>300.38200000000001</v>
      </c>
      <c r="I489" s="155"/>
      <c r="J489" s="156">
        <f>ROUND(I489*H489,2)</f>
        <v>0</v>
      </c>
      <c r="K489" s="157"/>
      <c r="L489" s="34"/>
      <c r="M489" s="158" t="s">
        <v>1</v>
      </c>
      <c r="N489" s="159" t="s">
        <v>43</v>
      </c>
      <c r="O489" s="59"/>
      <c r="P489" s="160">
        <f>O489*H489</f>
        <v>0</v>
      </c>
      <c r="Q489" s="160">
        <v>3.5000000000000001E-3</v>
      </c>
      <c r="R489" s="160">
        <f>Q489*H489</f>
        <v>1.051337</v>
      </c>
      <c r="S489" s="160">
        <v>0</v>
      </c>
      <c r="T489" s="161">
        <f>S489*H489</f>
        <v>0</v>
      </c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R489" s="162" t="s">
        <v>248</v>
      </c>
      <c r="AT489" s="162" t="s">
        <v>162</v>
      </c>
      <c r="AU489" s="162" t="s">
        <v>97</v>
      </c>
      <c r="AY489" s="18" t="s">
        <v>160</v>
      </c>
      <c r="BE489" s="163">
        <f>IF(N489="základní",J489,0)</f>
        <v>0</v>
      </c>
      <c r="BF489" s="163">
        <f>IF(N489="snížená",J489,0)</f>
        <v>0</v>
      </c>
      <c r="BG489" s="163">
        <f>IF(N489="zákl. přenesená",J489,0)</f>
        <v>0</v>
      </c>
      <c r="BH489" s="163">
        <f>IF(N489="sníž. přenesená",J489,0)</f>
        <v>0</v>
      </c>
      <c r="BI489" s="163">
        <f>IF(N489="nulová",J489,0)</f>
        <v>0</v>
      </c>
      <c r="BJ489" s="18" t="s">
        <v>97</v>
      </c>
      <c r="BK489" s="163">
        <f>ROUND(I489*H489,2)</f>
        <v>0</v>
      </c>
      <c r="BL489" s="18" t="s">
        <v>248</v>
      </c>
      <c r="BM489" s="162" t="s">
        <v>741</v>
      </c>
    </row>
    <row r="490" spans="1:65" s="14" customFormat="1">
      <c r="B490" s="172"/>
      <c r="D490" s="165" t="s">
        <v>168</v>
      </c>
      <c r="E490" s="173" t="s">
        <v>1</v>
      </c>
      <c r="F490" s="174" t="s">
        <v>742</v>
      </c>
      <c r="H490" s="175">
        <v>300.38200000000001</v>
      </c>
      <c r="I490" s="176"/>
      <c r="L490" s="172"/>
      <c r="M490" s="177"/>
      <c r="N490" s="178"/>
      <c r="O490" s="178"/>
      <c r="P490" s="178"/>
      <c r="Q490" s="178"/>
      <c r="R490" s="178"/>
      <c r="S490" s="178"/>
      <c r="T490" s="179"/>
      <c r="AT490" s="173" t="s">
        <v>168</v>
      </c>
      <c r="AU490" s="173" t="s">
        <v>97</v>
      </c>
      <c r="AV490" s="14" t="s">
        <v>97</v>
      </c>
      <c r="AW490" s="14" t="s">
        <v>32</v>
      </c>
      <c r="AX490" s="14" t="s">
        <v>77</v>
      </c>
      <c r="AY490" s="173" t="s">
        <v>160</v>
      </c>
    </row>
    <row r="491" spans="1:65" s="15" customFormat="1">
      <c r="B491" s="180"/>
      <c r="D491" s="165" t="s">
        <v>168</v>
      </c>
      <c r="E491" s="181" t="s">
        <v>1</v>
      </c>
      <c r="F491" s="182" t="s">
        <v>173</v>
      </c>
      <c r="H491" s="183">
        <v>300.38200000000001</v>
      </c>
      <c r="I491" s="184"/>
      <c r="L491" s="180"/>
      <c r="M491" s="185"/>
      <c r="N491" s="186"/>
      <c r="O491" s="186"/>
      <c r="P491" s="186"/>
      <c r="Q491" s="186"/>
      <c r="R491" s="186"/>
      <c r="S491" s="186"/>
      <c r="T491" s="187"/>
      <c r="AT491" s="181" t="s">
        <v>168</v>
      </c>
      <c r="AU491" s="181" t="s">
        <v>97</v>
      </c>
      <c r="AV491" s="15" t="s">
        <v>166</v>
      </c>
      <c r="AW491" s="15" t="s">
        <v>32</v>
      </c>
      <c r="AX491" s="15" t="s">
        <v>82</v>
      </c>
      <c r="AY491" s="181" t="s">
        <v>160</v>
      </c>
    </row>
    <row r="492" spans="1:65" s="2" customFormat="1" ht="16.5" customHeight="1">
      <c r="A492" s="33"/>
      <c r="B492" s="149"/>
      <c r="C492" s="150" t="s">
        <v>743</v>
      </c>
      <c r="D492" s="150" t="s">
        <v>162</v>
      </c>
      <c r="E492" s="151" t="s">
        <v>744</v>
      </c>
      <c r="F492" s="152" t="s">
        <v>745</v>
      </c>
      <c r="G492" s="153" t="s">
        <v>165</v>
      </c>
      <c r="H492" s="154">
        <v>312.12</v>
      </c>
      <c r="I492" s="155"/>
      <c r="J492" s="156">
        <f>ROUND(I492*H492,2)</f>
        <v>0</v>
      </c>
      <c r="K492" s="157"/>
      <c r="L492" s="34"/>
      <c r="M492" s="158" t="s">
        <v>1</v>
      </c>
      <c r="N492" s="159" t="s">
        <v>43</v>
      </c>
      <c r="O492" s="59"/>
      <c r="P492" s="160">
        <f>O492*H492</f>
        <v>0</v>
      </c>
      <c r="Q492" s="160">
        <v>4.0000000000000002E-4</v>
      </c>
      <c r="R492" s="160">
        <f>Q492*H492</f>
        <v>0.12484800000000001</v>
      </c>
      <c r="S492" s="160">
        <v>0</v>
      </c>
      <c r="T492" s="161">
        <f>S492*H492</f>
        <v>0</v>
      </c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R492" s="162" t="s">
        <v>248</v>
      </c>
      <c r="AT492" s="162" t="s">
        <v>162</v>
      </c>
      <c r="AU492" s="162" t="s">
        <v>97</v>
      </c>
      <c r="AY492" s="18" t="s">
        <v>160</v>
      </c>
      <c r="BE492" s="163">
        <f>IF(N492="základní",J492,0)</f>
        <v>0</v>
      </c>
      <c r="BF492" s="163">
        <f>IF(N492="snížená",J492,0)</f>
        <v>0</v>
      </c>
      <c r="BG492" s="163">
        <f>IF(N492="zákl. přenesená",J492,0)</f>
        <v>0</v>
      </c>
      <c r="BH492" s="163">
        <f>IF(N492="sníž. přenesená",J492,0)</f>
        <v>0</v>
      </c>
      <c r="BI492" s="163">
        <f>IF(N492="nulová",J492,0)</f>
        <v>0</v>
      </c>
      <c r="BJ492" s="18" t="s">
        <v>97</v>
      </c>
      <c r="BK492" s="163">
        <f>ROUND(I492*H492,2)</f>
        <v>0</v>
      </c>
      <c r="BL492" s="18" t="s">
        <v>248</v>
      </c>
      <c r="BM492" s="162" t="s">
        <v>746</v>
      </c>
    </row>
    <row r="493" spans="1:65" s="2" customFormat="1" ht="24.15" customHeight="1">
      <c r="A493" s="33"/>
      <c r="B493" s="149"/>
      <c r="C493" s="188" t="s">
        <v>747</v>
      </c>
      <c r="D493" s="188" t="s">
        <v>249</v>
      </c>
      <c r="E493" s="189" t="s">
        <v>748</v>
      </c>
      <c r="F493" s="190" t="s">
        <v>749</v>
      </c>
      <c r="G493" s="191" t="s">
        <v>165</v>
      </c>
      <c r="H493" s="192">
        <v>381.09899999999999</v>
      </c>
      <c r="I493" s="193"/>
      <c r="J493" s="194">
        <f>ROUND(I493*H493,2)</f>
        <v>0</v>
      </c>
      <c r="K493" s="195"/>
      <c r="L493" s="196"/>
      <c r="M493" s="197" t="s">
        <v>1</v>
      </c>
      <c r="N493" s="198" t="s">
        <v>43</v>
      </c>
      <c r="O493" s="59"/>
      <c r="P493" s="160">
        <f>O493*H493</f>
        <v>0</v>
      </c>
      <c r="Q493" s="160">
        <v>5.4000000000000003E-3</v>
      </c>
      <c r="R493" s="160">
        <f>Q493*H493</f>
        <v>2.0579345999999998</v>
      </c>
      <c r="S493" s="160">
        <v>0</v>
      </c>
      <c r="T493" s="161">
        <f>S493*H493</f>
        <v>0</v>
      </c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R493" s="162" t="s">
        <v>331</v>
      </c>
      <c r="AT493" s="162" t="s">
        <v>249</v>
      </c>
      <c r="AU493" s="162" t="s">
        <v>97</v>
      </c>
      <c r="AY493" s="18" t="s">
        <v>160</v>
      </c>
      <c r="BE493" s="163">
        <f>IF(N493="základní",J493,0)</f>
        <v>0</v>
      </c>
      <c r="BF493" s="163">
        <f>IF(N493="snížená",J493,0)</f>
        <v>0</v>
      </c>
      <c r="BG493" s="163">
        <f>IF(N493="zákl. přenesená",J493,0)</f>
        <v>0</v>
      </c>
      <c r="BH493" s="163">
        <f>IF(N493="sníž. přenesená",J493,0)</f>
        <v>0</v>
      </c>
      <c r="BI493" s="163">
        <f>IF(N493="nulová",J493,0)</f>
        <v>0</v>
      </c>
      <c r="BJ493" s="18" t="s">
        <v>97</v>
      </c>
      <c r="BK493" s="163">
        <f>ROUND(I493*H493,2)</f>
        <v>0</v>
      </c>
      <c r="BL493" s="18" t="s">
        <v>248</v>
      </c>
      <c r="BM493" s="162" t="s">
        <v>750</v>
      </c>
    </row>
    <row r="494" spans="1:65" s="14" customFormat="1">
      <c r="B494" s="172"/>
      <c r="D494" s="165" t="s">
        <v>168</v>
      </c>
      <c r="F494" s="174" t="s">
        <v>751</v>
      </c>
      <c r="H494" s="175">
        <v>381.09899999999999</v>
      </c>
      <c r="I494" s="176"/>
      <c r="L494" s="172"/>
      <c r="M494" s="177"/>
      <c r="N494" s="178"/>
      <c r="O494" s="178"/>
      <c r="P494" s="178"/>
      <c r="Q494" s="178"/>
      <c r="R494" s="178"/>
      <c r="S494" s="178"/>
      <c r="T494" s="179"/>
      <c r="AT494" s="173" t="s">
        <v>168</v>
      </c>
      <c r="AU494" s="173" t="s">
        <v>97</v>
      </c>
      <c r="AV494" s="14" t="s">
        <v>97</v>
      </c>
      <c r="AW494" s="14" t="s">
        <v>3</v>
      </c>
      <c r="AX494" s="14" t="s">
        <v>82</v>
      </c>
      <c r="AY494" s="173" t="s">
        <v>160</v>
      </c>
    </row>
    <row r="495" spans="1:65" s="2" customFormat="1" ht="16.5" customHeight="1">
      <c r="A495" s="33"/>
      <c r="B495" s="149"/>
      <c r="C495" s="150" t="s">
        <v>752</v>
      </c>
      <c r="D495" s="150" t="s">
        <v>162</v>
      </c>
      <c r="E495" s="151" t="s">
        <v>753</v>
      </c>
      <c r="F495" s="152" t="s">
        <v>754</v>
      </c>
      <c r="G495" s="153" t="s">
        <v>165</v>
      </c>
      <c r="H495" s="154">
        <v>96.096000000000004</v>
      </c>
      <c r="I495" s="155"/>
      <c r="J495" s="156">
        <f>ROUND(I495*H495,2)</f>
        <v>0</v>
      </c>
      <c r="K495" s="157"/>
      <c r="L495" s="34"/>
      <c r="M495" s="158" t="s">
        <v>1</v>
      </c>
      <c r="N495" s="159" t="s">
        <v>43</v>
      </c>
      <c r="O495" s="59"/>
      <c r="P495" s="160">
        <f>O495*H495</f>
        <v>0</v>
      </c>
      <c r="Q495" s="160">
        <v>4.0000000000000002E-4</v>
      </c>
      <c r="R495" s="160">
        <f>Q495*H495</f>
        <v>3.8438400000000005E-2</v>
      </c>
      <c r="S495" s="160">
        <v>0</v>
      </c>
      <c r="T495" s="161">
        <f>S495*H495</f>
        <v>0</v>
      </c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R495" s="162" t="s">
        <v>248</v>
      </c>
      <c r="AT495" s="162" t="s">
        <v>162</v>
      </c>
      <c r="AU495" s="162" t="s">
        <v>97</v>
      </c>
      <c r="AY495" s="18" t="s">
        <v>160</v>
      </c>
      <c r="BE495" s="163">
        <f>IF(N495="základní",J495,0)</f>
        <v>0</v>
      </c>
      <c r="BF495" s="163">
        <f>IF(N495="snížená",J495,0)</f>
        <v>0</v>
      </c>
      <c r="BG495" s="163">
        <f>IF(N495="zákl. přenesená",J495,0)</f>
        <v>0</v>
      </c>
      <c r="BH495" s="163">
        <f>IF(N495="sníž. přenesená",J495,0)</f>
        <v>0</v>
      </c>
      <c r="BI495" s="163">
        <f>IF(N495="nulová",J495,0)</f>
        <v>0</v>
      </c>
      <c r="BJ495" s="18" t="s">
        <v>97</v>
      </c>
      <c r="BK495" s="163">
        <f>ROUND(I495*H495,2)</f>
        <v>0</v>
      </c>
      <c r="BL495" s="18" t="s">
        <v>248</v>
      </c>
      <c r="BM495" s="162" t="s">
        <v>755</v>
      </c>
    </row>
    <row r="496" spans="1:65" s="14" customFormat="1">
      <c r="B496" s="172"/>
      <c r="D496" s="165" t="s">
        <v>168</v>
      </c>
      <c r="E496" s="173" t="s">
        <v>1</v>
      </c>
      <c r="F496" s="174" t="s">
        <v>756</v>
      </c>
      <c r="H496" s="175">
        <v>96.096000000000004</v>
      </c>
      <c r="I496" s="176"/>
      <c r="L496" s="172"/>
      <c r="M496" s="177"/>
      <c r="N496" s="178"/>
      <c r="O496" s="178"/>
      <c r="P496" s="178"/>
      <c r="Q496" s="178"/>
      <c r="R496" s="178"/>
      <c r="S496" s="178"/>
      <c r="T496" s="179"/>
      <c r="AT496" s="173" t="s">
        <v>168</v>
      </c>
      <c r="AU496" s="173" t="s">
        <v>97</v>
      </c>
      <c r="AV496" s="14" t="s">
        <v>97</v>
      </c>
      <c r="AW496" s="14" t="s">
        <v>32</v>
      </c>
      <c r="AX496" s="14" t="s">
        <v>77</v>
      </c>
      <c r="AY496" s="173" t="s">
        <v>160</v>
      </c>
    </row>
    <row r="497" spans="1:65" s="15" customFormat="1">
      <c r="B497" s="180"/>
      <c r="D497" s="165" t="s">
        <v>168</v>
      </c>
      <c r="E497" s="181" t="s">
        <v>1</v>
      </c>
      <c r="F497" s="182" t="s">
        <v>173</v>
      </c>
      <c r="H497" s="183">
        <v>96.096000000000004</v>
      </c>
      <c r="I497" s="184"/>
      <c r="L497" s="180"/>
      <c r="M497" s="185"/>
      <c r="N497" s="186"/>
      <c r="O497" s="186"/>
      <c r="P497" s="186"/>
      <c r="Q497" s="186"/>
      <c r="R497" s="186"/>
      <c r="S497" s="186"/>
      <c r="T497" s="187"/>
      <c r="AT497" s="181" t="s">
        <v>168</v>
      </c>
      <c r="AU497" s="181" t="s">
        <v>97</v>
      </c>
      <c r="AV497" s="15" t="s">
        <v>166</v>
      </c>
      <c r="AW497" s="15" t="s">
        <v>32</v>
      </c>
      <c r="AX497" s="15" t="s">
        <v>82</v>
      </c>
      <c r="AY497" s="181" t="s">
        <v>160</v>
      </c>
    </row>
    <row r="498" spans="1:65" s="2" customFormat="1" ht="16.5" customHeight="1">
      <c r="A498" s="33"/>
      <c r="B498" s="149"/>
      <c r="C498" s="150" t="s">
        <v>757</v>
      </c>
      <c r="D498" s="150" t="s">
        <v>162</v>
      </c>
      <c r="E498" s="151" t="s">
        <v>758</v>
      </c>
      <c r="F498" s="152" t="s">
        <v>759</v>
      </c>
      <c r="G498" s="153" t="s">
        <v>262</v>
      </c>
      <c r="H498" s="154">
        <v>96.096000000000004</v>
      </c>
      <c r="I498" s="155"/>
      <c r="J498" s="156">
        <f>ROUND(I498*H498,2)</f>
        <v>0</v>
      </c>
      <c r="K498" s="157"/>
      <c r="L498" s="34"/>
      <c r="M498" s="158" t="s">
        <v>1</v>
      </c>
      <c r="N498" s="159" t="s">
        <v>43</v>
      </c>
      <c r="O498" s="59"/>
      <c r="P498" s="160">
        <f>O498*H498</f>
        <v>0</v>
      </c>
      <c r="Q498" s="160">
        <v>1.6000000000000001E-4</v>
      </c>
      <c r="R498" s="160">
        <f>Q498*H498</f>
        <v>1.5375360000000001E-2</v>
      </c>
      <c r="S498" s="160">
        <v>0</v>
      </c>
      <c r="T498" s="161">
        <f>S498*H498</f>
        <v>0</v>
      </c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R498" s="162" t="s">
        <v>248</v>
      </c>
      <c r="AT498" s="162" t="s">
        <v>162</v>
      </c>
      <c r="AU498" s="162" t="s">
        <v>97</v>
      </c>
      <c r="AY498" s="18" t="s">
        <v>160</v>
      </c>
      <c r="BE498" s="163">
        <f>IF(N498="základní",J498,0)</f>
        <v>0</v>
      </c>
      <c r="BF498" s="163">
        <f>IF(N498="snížená",J498,0)</f>
        <v>0</v>
      </c>
      <c r="BG498" s="163">
        <f>IF(N498="zákl. přenesená",J498,0)</f>
        <v>0</v>
      </c>
      <c r="BH498" s="163">
        <f>IF(N498="sníž. přenesená",J498,0)</f>
        <v>0</v>
      </c>
      <c r="BI498" s="163">
        <f>IF(N498="nulová",J498,0)</f>
        <v>0</v>
      </c>
      <c r="BJ498" s="18" t="s">
        <v>97</v>
      </c>
      <c r="BK498" s="163">
        <f>ROUND(I498*H498,2)</f>
        <v>0</v>
      </c>
      <c r="BL498" s="18" t="s">
        <v>248</v>
      </c>
      <c r="BM498" s="162" t="s">
        <v>760</v>
      </c>
    </row>
    <row r="499" spans="1:65" s="14" customFormat="1">
      <c r="B499" s="172"/>
      <c r="D499" s="165" t="s">
        <v>168</v>
      </c>
      <c r="E499" s="173" t="s">
        <v>1</v>
      </c>
      <c r="F499" s="174" t="s">
        <v>264</v>
      </c>
      <c r="H499" s="175">
        <v>96.096000000000004</v>
      </c>
      <c r="I499" s="176"/>
      <c r="L499" s="172"/>
      <c r="M499" s="177"/>
      <c r="N499" s="178"/>
      <c r="O499" s="178"/>
      <c r="P499" s="178"/>
      <c r="Q499" s="178"/>
      <c r="R499" s="178"/>
      <c r="S499" s="178"/>
      <c r="T499" s="179"/>
      <c r="AT499" s="173" t="s">
        <v>168</v>
      </c>
      <c r="AU499" s="173" t="s">
        <v>97</v>
      </c>
      <c r="AV499" s="14" t="s">
        <v>97</v>
      </c>
      <c r="AW499" s="14" t="s">
        <v>32</v>
      </c>
      <c r="AX499" s="14" t="s">
        <v>77</v>
      </c>
      <c r="AY499" s="173" t="s">
        <v>160</v>
      </c>
    </row>
    <row r="500" spans="1:65" s="15" customFormat="1">
      <c r="B500" s="180"/>
      <c r="D500" s="165" t="s">
        <v>168</v>
      </c>
      <c r="E500" s="181" t="s">
        <v>1</v>
      </c>
      <c r="F500" s="182" t="s">
        <v>173</v>
      </c>
      <c r="H500" s="183">
        <v>96.096000000000004</v>
      </c>
      <c r="I500" s="184"/>
      <c r="L500" s="180"/>
      <c r="M500" s="185"/>
      <c r="N500" s="186"/>
      <c r="O500" s="186"/>
      <c r="P500" s="186"/>
      <c r="Q500" s="186"/>
      <c r="R500" s="186"/>
      <c r="S500" s="186"/>
      <c r="T500" s="187"/>
      <c r="AT500" s="181" t="s">
        <v>168</v>
      </c>
      <c r="AU500" s="181" t="s">
        <v>97</v>
      </c>
      <c r="AV500" s="15" t="s">
        <v>166</v>
      </c>
      <c r="AW500" s="15" t="s">
        <v>32</v>
      </c>
      <c r="AX500" s="15" t="s">
        <v>82</v>
      </c>
      <c r="AY500" s="181" t="s">
        <v>160</v>
      </c>
    </row>
    <row r="501" spans="1:65" s="2" customFormat="1" ht="16.5" customHeight="1">
      <c r="A501" s="33"/>
      <c r="B501" s="149"/>
      <c r="C501" s="150" t="s">
        <v>761</v>
      </c>
      <c r="D501" s="150" t="s">
        <v>162</v>
      </c>
      <c r="E501" s="151" t="s">
        <v>762</v>
      </c>
      <c r="F501" s="152" t="s">
        <v>763</v>
      </c>
      <c r="G501" s="153" t="s">
        <v>165</v>
      </c>
      <c r="H501" s="154">
        <v>1159.519</v>
      </c>
      <c r="I501" s="155"/>
      <c r="J501" s="156">
        <f>ROUND(I501*H501,2)</f>
        <v>0</v>
      </c>
      <c r="K501" s="157"/>
      <c r="L501" s="34"/>
      <c r="M501" s="158" t="s">
        <v>1</v>
      </c>
      <c r="N501" s="159" t="s">
        <v>43</v>
      </c>
      <c r="O501" s="59"/>
      <c r="P501" s="160">
        <f>O501*H501</f>
        <v>0</v>
      </c>
      <c r="Q501" s="160">
        <v>0</v>
      </c>
      <c r="R501" s="160">
        <f>Q501*H501</f>
        <v>0</v>
      </c>
      <c r="S501" s="160">
        <v>0</v>
      </c>
      <c r="T501" s="161">
        <f>S501*H501</f>
        <v>0</v>
      </c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R501" s="162" t="s">
        <v>248</v>
      </c>
      <c r="AT501" s="162" t="s">
        <v>162</v>
      </c>
      <c r="AU501" s="162" t="s">
        <v>97</v>
      </c>
      <c r="AY501" s="18" t="s">
        <v>160</v>
      </c>
      <c r="BE501" s="163">
        <f>IF(N501="základní",J501,0)</f>
        <v>0</v>
      </c>
      <c r="BF501" s="163">
        <f>IF(N501="snížená",J501,0)</f>
        <v>0</v>
      </c>
      <c r="BG501" s="163">
        <f>IF(N501="zákl. přenesená",J501,0)</f>
        <v>0</v>
      </c>
      <c r="BH501" s="163">
        <f>IF(N501="sníž. přenesená",J501,0)</f>
        <v>0</v>
      </c>
      <c r="BI501" s="163">
        <f>IF(N501="nulová",J501,0)</f>
        <v>0</v>
      </c>
      <c r="BJ501" s="18" t="s">
        <v>97</v>
      </c>
      <c r="BK501" s="163">
        <f>ROUND(I501*H501,2)</f>
        <v>0</v>
      </c>
      <c r="BL501" s="18" t="s">
        <v>248</v>
      </c>
      <c r="BM501" s="162" t="s">
        <v>764</v>
      </c>
    </row>
    <row r="502" spans="1:65" s="13" customFormat="1">
      <c r="B502" s="164"/>
      <c r="D502" s="165" t="s">
        <v>168</v>
      </c>
      <c r="E502" s="166" t="s">
        <v>1</v>
      </c>
      <c r="F502" s="167" t="s">
        <v>765</v>
      </c>
      <c r="H502" s="166" t="s">
        <v>1</v>
      </c>
      <c r="I502" s="168"/>
      <c r="L502" s="164"/>
      <c r="M502" s="169"/>
      <c r="N502" s="170"/>
      <c r="O502" s="170"/>
      <c r="P502" s="170"/>
      <c r="Q502" s="170"/>
      <c r="R502" s="170"/>
      <c r="S502" s="170"/>
      <c r="T502" s="171"/>
      <c r="AT502" s="166" t="s">
        <v>168</v>
      </c>
      <c r="AU502" s="166" t="s">
        <v>97</v>
      </c>
      <c r="AV502" s="13" t="s">
        <v>82</v>
      </c>
      <c r="AW502" s="13" t="s">
        <v>32</v>
      </c>
      <c r="AX502" s="13" t="s">
        <v>77</v>
      </c>
      <c r="AY502" s="166" t="s">
        <v>160</v>
      </c>
    </row>
    <row r="503" spans="1:65" s="14" customFormat="1">
      <c r="B503" s="172"/>
      <c r="D503" s="165" t="s">
        <v>168</v>
      </c>
      <c r="E503" s="173" t="s">
        <v>1</v>
      </c>
      <c r="F503" s="174" t="s">
        <v>766</v>
      </c>
      <c r="H503" s="175">
        <v>81.894000000000005</v>
      </c>
      <c r="I503" s="176"/>
      <c r="L503" s="172"/>
      <c r="M503" s="177"/>
      <c r="N503" s="178"/>
      <c r="O503" s="178"/>
      <c r="P503" s="178"/>
      <c r="Q503" s="178"/>
      <c r="R503" s="178"/>
      <c r="S503" s="178"/>
      <c r="T503" s="179"/>
      <c r="AT503" s="173" t="s">
        <v>168</v>
      </c>
      <c r="AU503" s="173" t="s">
        <v>97</v>
      </c>
      <c r="AV503" s="14" t="s">
        <v>97</v>
      </c>
      <c r="AW503" s="14" t="s">
        <v>32</v>
      </c>
      <c r="AX503" s="14" t="s">
        <v>77</v>
      </c>
      <c r="AY503" s="173" t="s">
        <v>160</v>
      </c>
    </row>
    <row r="504" spans="1:65" s="14" customFormat="1">
      <c r="B504" s="172"/>
      <c r="D504" s="165" t="s">
        <v>168</v>
      </c>
      <c r="E504" s="173" t="s">
        <v>1</v>
      </c>
      <c r="F504" s="174" t="s">
        <v>461</v>
      </c>
      <c r="H504" s="175">
        <v>148.28</v>
      </c>
      <c r="I504" s="176"/>
      <c r="L504" s="172"/>
      <c r="M504" s="177"/>
      <c r="N504" s="178"/>
      <c r="O504" s="178"/>
      <c r="P504" s="178"/>
      <c r="Q504" s="178"/>
      <c r="R504" s="178"/>
      <c r="S504" s="178"/>
      <c r="T504" s="179"/>
      <c r="AT504" s="173" t="s">
        <v>168</v>
      </c>
      <c r="AU504" s="173" t="s">
        <v>97</v>
      </c>
      <c r="AV504" s="14" t="s">
        <v>97</v>
      </c>
      <c r="AW504" s="14" t="s">
        <v>32</v>
      </c>
      <c r="AX504" s="14" t="s">
        <v>77</v>
      </c>
      <c r="AY504" s="173" t="s">
        <v>160</v>
      </c>
    </row>
    <row r="505" spans="1:65" s="14" customFormat="1">
      <c r="B505" s="172"/>
      <c r="D505" s="165" t="s">
        <v>168</v>
      </c>
      <c r="E505" s="173" t="s">
        <v>1</v>
      </c>
      <c r="F505" s="174" t="s">
        <v>462</v>
      </c>
      <c r="H505" s="175">
        <v>28.923999999999999</v>
      </c>
      <c r="I505" s="176"/>
      <c r="L505" s="172"/>
      <c r="M505" s="177"/>
      <c r="N505" s="178"/>
      <c r="O505" s="178"/>
      <c r="P505" s="178"/>
      <c r="Q505" s="178"/>
      <c r="R505" s="178"/>
      <c r="S505" s="178"/>
      <c r="T505" s="179"/>
      <c r="AT505" s="173" t="s">
        <v>168</v>
      </c>
      <c r="AU505" s="173" t="s">
        <v>97</v>
      </c>
      <c r="AV505" s="14" t="s">
        <v>97</v>
      </c>
      <c r="AW505" s="14" t="s">
        <v>32</v>
      </c>
      <c r="AX505" s="14" t="s">
        <v>77</v>
      </c>
      <c r="AY505" s="173" t="s">
        <v>160</v>
      </c>
    </row>
    <row r="506" spans="1:65" s="14" customFormat="1">
      <c r="B506" s="172"/>
      <c r="D506" s="165" t="s">
        <v>168</v>
      </c>
      <c r="E506" s="173" t="s">
        <v>1</v>
      </c>
      <c r="F506" s="174" t="s">
        <v>463</v>
      </c>
      <c r="H506" s="175">
        <v>96.222999999999999</v>
      </c>
      <c r="I506" s="176"/>
      <c r="L506" s="172"/>
      <c r="M506" s="177"/>
      <c r="N506" s="178"/>
      <c r="O506" s="178"/>
      <c r="P506" s="178"/>
      <c r="Q506" s="178"/>
      <c r="R506" s="178"/>
      <c r="S506" s="178"/>
      <c r="T506" s="179"/>
      <c r="AT506" s="173" t="s">
        <v>168</v>
      </c>
      <c r="AU506" s="173" t="s">
        <v>97</v>
      </c>
      <c r="AV506" s="14" t="s">
        <v>97</v>
      </c>
      <c r="AW506" s="14" t="s">
        <v>32</v>
      </c>
      <c r="AX506" s="14" t="s">
        <v>77</v>
      </c>
      <c r="AY506" s="173" t="s">
        <v>160</v>
      </c>
    </row>
    <row r="507" spans="1:65" s="13" customFormat="1">
      <c r="B507" s="164"/>
      <c r="D507" s="165" t="s">
        <v>168</v>
      </c>
      <c r="E507" s="166" t="s">
        <v>1</v>
      </c>
      <c r="F507" s="167" t="s">
        <v>345</v>
      </c>
      <c r="H507" s="166" t="s">
        <v>1</v>
      </c>
      <c r="I507" s="168"/>
      <c r="L507" s="164"/>
      <c r="M507" s="169"/>
      <c r="N507" s="170"/>
      <c r="O507" s="170"/>
      <c r="P507" s="170"/>
      <c r="Q507" s="170"/>
      <c r="R507" s="170"/>
      <c r="S507" s="170"/>
      <c r="T507" s="171"/>
      <c r="AT507" s="166" t="s">
        <v>168</v>
      </c>
      <c r="AU507" s="166" t="s">
        <v>97</v>
      </c>
      <c r="AV507" s="13" t="s">
        <v>82</v>
      </c>
      <c r="AW507" s="13" t="s">
        <v>32</v>
      </c>
      <c r="AX507" s="13" t="s">
        <v>77</v>
      </c>
      <c r="AY507" s="166" t="s">
        <v>160</v>
      </c>
    </row>
    <row r="508" spans="1:65" s="14" customFormat="1" ht="30.6">
      <c r="B508" s="172"/>
      <c r="D508" s="165" t="s">
        <v>168</v>
      </c>
      <c r="E508" s="173" t="s">
        <v>1</v>
      </c>
      <c r="F508" s="174" t="s">
        <v>767</v>
      </c>
      <c r="H508" s="175">
        <v>-39.296999999999997</v>
      </c>
      <c r="I508" s="176"/>
      <c r="L508" s="172"/>
      <c r="M508" s="177"/>
      <c r="N508" s="178"/>
      <c r="O508" s="178"/>
      <c r="P508" s="178"/>
      <c r="Q508" s="178"/>
      <c r="R508" s="178"/>
      <c r="S508" s="178"/>
      <c r="T508" s="179"/>
      <c r="AT508" s="173" t="s">
        <v>168</v>
      </c>
      <c r="AU508" s="173" t="s">
        <v>97</v>
      </c>
      <c r="AV508" s="14" t="s">
        <v>97</v>
      </c>
      <c r="AW508" s="14" t="s">
        <v>32</v>
      </c>
      <c r="AX508" s="14" t="s">
        <v>77</v>
      </c>
      <c r="AY508" s="173" t="s">
        <v>160</v>
      </c>
    </row>
    <row r="509" spans="1:65" s="14" customFormat="1">
      <c r="B509" s="172"/>
      <c r="D509" s="165" t="s">
        <v>168</v>
      </c>
      <c r="E509" s="173" t="s">
        <v>1</v>
      </c>
      <c r="F509" s="174" t="s">
        <v>465</v>
      </c>
      <c r="H509" s="175">
        <v>-5.0380000000000003</v>
      </c>
      <c r="I509" s="176"/>
      <c r="L509" s="172"/>
      <c r="M509" s="177"/>
      <c r="N509" s="178"/>
      <c r="O509" s="178"/>
      <c r="P509" s="178"/>
      <c r="Q509" s="178"/>
      <c r="R509" s="178"/>
      <c r="S509" s="178"/>
      <c r="T509" s="179"/>
      <c r="AT509" s="173" t="s">
        <v>168</v>
      </c>
      <c r="AU509" s="173" t="s">
        <v>97</v>
      </c>
      <c r="AV509" s="14" t="s">
        <v>97</v>
      </c>
      <c r="AW509" s="14" t="s">
        <v>32</v>
      </c>
      <c r="AX509" s="14" t="s">
        <v>77</v>
      </c>
      <c r="AY509" s="173" t="s">
        <v>160</v>
      </c>
    </row>
    <row r="510" spans="1:65" s="13" customFormat="1">
      <c r="B510" s="164"/>
      <c r="D510" s="165" t="s">
        <v>168</v>
      </c>
      <c r="E510" s="166" t="s">
        <v>1</v>
      </c>
      <c r="F510" s="167" t="s">
        <v>383</v>
      </c>
      <c r="H510" s="166" t="s">
        <v>1</v>
      </c>
      <c r="I510" s="168"/>
      <c r="L510" s="164"/>
      <c r="M510" s="169"/>
      <c r="N510" s="170"/>
      <c r="O510" s="170"/>
      <c r="P510" s="170"/>
      <c r="Q510" s="170"/>
      <c r="R510" s="170"/>
      <c r="S510" s="170"/>
      <c r="T510" s="171"/>
      <c r="AT510" s="166" t="s">
        <v>168</v>
      </c>
      <c r="AU510" s="166" t="s">
        <v>97</v>
      </c>
      <c r="AV510" s="13" t="s">
        <v>82</v>
      </c>
      <c r="AW510" s="13" t="s">
        <v>32</v>
      </c>
      <c r="AX510" s="13" t="s">
        <v>77</v>
      </c>
      <c r="AY510" s="166" t="s">
        <v>160</v>
      </c>
    </row>
    <row r="511" spans="1:65" s="14" customFormat="1">
      <c r="B511" s="172"/>
      <c r="D511" s="165" t="s">
        <v>168</v>
      </c>
      <c r="E511" s="173" t="s">
        <v>1</v>
      </c>
      <c r="F511" s="174" t="s">
        <v>768</v>
      </c>
      <c r="H511" s="175">
        <v>3.3849999999999998</v>
      </c>
      <c r="I511" s="176"/>
      <c r="L511" s="172"/>
      <c r="M511" s="177"/>
      <c r="N511" s="178"/>
      <c r="O511" s="178"/>
      <c r="P511" s="178"/>
      <c r="Q511" s="178"/>
      <c r="R511" s="178"/>
      <c r="S511" s="178"/>
      <c r="T511" s="179"/>
      <c r="AT511" s="173" t="s">
        <v>168</v>
      </c>
      <c r="AU511" s="173" t="s">
        <v>97</v>
      </c>
      <c r="AV511" s="14" t="s">
        <v>97</v>
      </c>
      <c r="AW511" s="14" t="s">
        <v>32</v>
      </c>
      <c r="AX511" s="14" t="s">
        <v>77</v>
      </c>
      <c r="AY511" s="173" t="s">
        <v>160</v>
      </c>
    </row>
    <row r="512" spans="1:65" s="14" customFormat="1">
      <c r="B512" s="172"/>
      <c r="D512" s="165" t="s">
        <v>168</v>
      </c>
      <c r="E512" s="173" t="s">
        <v>1</v>
      </c>
      <c r="F512" s="174" t="s">
        <v>682</v>
      </c>
      <c r="H512" s="175">
        <v>8.7550000000000008</v>
      </c>
      <c r="I512" s="176"/>
      <c r="L512" s="172"/>
      <c r="M512" s="177"/>
      <c r="N512" s="178"/>
      <c r="O512" s="178"/>
      <c r="P512" s="178"/>
      <c r="Q512" s="178"/>
      <c r="R512" s="178"/>
      <c r="S512" s="178"/>
      <c r="T512" s="179"/>
      <c r="AT512" s="173" t="s">
        <v>168</v>
      </c>
      <c r="AU512" s="173" t="s">
        <v>97</v>
      </c>
      <c r="AV512" s="14" t="s">
        <v>97</v>
      </c>
      <c r="AW512" s="14" t="s">
        <v>32</v>
      </c>
      <c r="AX512" s="14" t="s">
        <v>77</v>
      </c>
      <c r="AY512" s="173" t="s">
        <v>160</v>
      </c>
    </row>
    <row r="513" spans="1:65" s="14" customFormat="1">
      <c r="B513" s="172"/>
      <c r="D513" s="165" t="s">
        <v>168</v>
      </c>
      <c r="E513" s="173" t="s">
        <v>1</v>
      </c>
      <c r="F513" s="174" t="s">
        <v>683</v>
      </c>
      <c r="H513" s="175">
        <v>8.6020000000000003</v>
      </c>
      <c r="I513" s="176"/>
      <c r="L513" s="172"/>
      <c r="M513" s="177"/>
      <c r="N513" s="178"/>
      <c r="O513" s="178"/>
      <c r="P513" s="178"/>
      <c r="Q513" s="178"/>
      <c r="R513" s="178"/>
      <c r="S513" s="178"/>
      <c r="T513" s="179"/>
      <c r="AT513" s="173" t="s">
        <v>168</v>
      </c>
      <c r="AU513" s="173" t="s">
        <v>97</v>
      </c>
      <c r="AV513" s="14" t="s">
        <v>97</v>
      </c>
      <c r="AW513" s="14" t="s">
        <v>32</v>
      </c>
      <c r="AX513" s="14" t="s">
        <v>77</v>
      </c>
      <c r="AY513" s="173" t="s">
        <v>160</v>
      </c>
    </row>
    <row r="514" spans="1:65" s="16" customFormat="1">
      <c r="B514" s="199"/>
      <c r="D514" s="165" t="s">
        <v>168</v>
      </c>
      <c r="E514" s="200" t="s">
        <v>1</v>
      </c>
      <c r="F514" s="201" t="s">
        <v>489</v>
      </c>
      <c r="H514" s="202">
        <v>331.72800000000001</v>
      </c>
      <c r="I514" s="203"/>
      <c r="L514" s="199"/>
      <c r="M514" s="204"/>
      <c r="N514" s="205"/>
      <c r="O514" s="205"/>
      <c r="P514" s="205"/>
      <c r="Q514" s="205"/>
      <c r="R514" s="205"/>
      <c r="S514" s="205"/>
      <c r="T514" s="206"/>
      <c r="AT514" s="200" t="s">
        <v>168</v>
      </c>
      <c r="AU514" s="200" t="s">
        <v>97</v>
      </c>
      <c r="AV514" s="16" t="s">
        <v>180</v>
      </c>
      <c r="AW514" s="16" t="s">
        <v>32</v>
      </c>
      <c r="AX514" s="16" t="s">
        <v>77</v>
      </c>
      <c r="AY514" s="200" t="s">
        <v>160</v>
      </c>
    </row>
    <row r="515" spans="1:65" s="13" customFormat="1">
      <c r="B515" s="164"/>
      <c r="D515" s="165" t="s">
        <v>168</v>
      </c>
      <c r="E515" s="166" t="s">
        <v>1</v>
      </c>
      <c r="F515" s="167" t="s">
        <v>769</v>
      </c>
      <c r="H515" s="166" t="s">
        <v>1</v>
      </c>
      <c r="I515" s="168"/>
      <c r="L515" s="164"/>
      <c r="M515" s="169"/>
      <c r="N515" s="170"/>
      <c r="O515" s="170"/>
      <c r="P515" s="170"/>
      <c r="Q515" s="170"/>
      <c r="R515" s="170"/>
      <c r="S515" s="170"/>
      <c r="T515" s="171"/>
      <c r="AT515" s="166" t="s">
        <v>168</v>
      </c>
      <c r="AU515" s="166" t="s">
        <v>97</v>
      </c>
      <c r="AV515" s="13" t="s">
        <v>82</v>
      </c>
      <c r="AW515" s="13" t="s">
        <v>32</v>
      </c>
      <c r="AX515" s="13" t="s">
        <v>77</v>
      </c>
      <c r="AY515" s="166" t="s">
        <v>160</v>
      </c>
    </row>
    <row r="516" spans="1:65" s="14" customFormat="1" ht="20.399999999999999">
      <c r="B516" s="172"/>
      <c r="D516" s="165" t="s">
        <v>168</v>
      </c>
      <c r="E516" s="173" t="s">
        <v>1</v>
      </c>
      <c r="F516" s="174" t="s">
        <v>770</v>
      </c>
      <c r="H516" s="175">
        <v>443.22500000000002</v>
      </c>
      <c r="I516" s="176"/>
      <c r="L516" s="172"/>
      <c r="M516" s="177"/>
      <c r="N516" s="178"/>
      <c r="O516" s="178"/>
      <c r="P516" s="178"/>
      <c r="Q516" s="178"/>
      <c r="R516" s="178"/>
      <c r="S516" s="178"/>
      <c r="T516" s="179"/>
      <c r="AT516" s="173" t="s">
        <v>168</v>
      </c>
      <c r="AU516" s="173" t="s">
        <v>97</v>
      </c>
      <c r="AV516" s="14" t="s">
        <v>97</v>
      </c>
      <c r="AW516" s="14" t="s">
        <v>32</v>
      </c>
      <c r="AX516" s="14" t="s">
        <v>77</v>
      </c>
      <c r="AY516" s="173" t="s">
        <v>160</v>
      </c>
    </row>
    <row r="517" spans="1:65" s="14" customFormat="1" ht="20.399999999999999">
      <c r="B517" s="172"/>
      <c r="D517" s="165" t="s">
        <v>168</v>
      </c>
      <c r="E517" s="173" t="s">
        <v>1</v>
      </c>
      <c r="F517" s="174" t="s">
        <v>771</v>
      </c>
      <c r="H517" s="175">
        <v>465.41500000000002</v>
      </c>
      <c r="I517" s="176"/>
      <c r="L517" s="172"/>
      <c r="M517" s="177"/>
      <c r="N517" s="178"/>
      <c r="O517" s="178"/>
      <c r="P517" s="178"/>
      <c r="Q517" s="178"/>
      <c r="R517" s="178"/>
      <c r="S517" s="178"/>
      <c r="T517" s="179"/>
      <c r="AT517" s="173" t="s">
        <v>168</v>
      </c>
      <c r="AU517" s="173" t="s">
        <v>97</v>
      </c>
      <c r="AV517" s="14" t="s">
        <v>97</v>
      </c>
      <c r="AW517" s="14" t="s">
        <v>32</v>
      </c>
      <c r="AX517" s="14" t="s">
        <v>77</v>
      </c>
      <c r="AY517" s="173" t="s">
        <v>160</v>
      </c>
    </row>
    <row r="518" spans="1:65" s="13" customFormat="1">
      <c r="B518" s="164"/>
      <c r="D518" s="165" t="s">
        <v>168</v>
      </c>
      <c r="E518" s="166" t="s">
        <v>1</v>
      </c>
      <c r="F518" s="167" t="s">
        <v>345</v>
      </c>
      <c r="H518" s="166" t="s">
        <v>1</v>
      </c>
      <c r="I518" s="168"/>
      <c r="L518" s="164"/>
      <c r="M518" s="169"/>
      <c r="N518" s="170"/>
      <c r="O518" s="170"/>
      <c r="P518" s="170"/>
      <c r="Q518" s="170"/>
      <c r="R518" s="170"/>
      <c r="S518" s="170"/>
      <c r="T518" s="171"/>
      <c r="AT518" s="166" t="s">
        <v>168</v>
      </c>
      <c r="AU518" s="166" t="s">
        <v>97</v>
      </c>
      <c r="AV518" s="13" t="s">
        <v>82</v>
      </c>
      <c r="AW518" s="13" t="s">
        <v>32</v>
      </c>
      <c r="AX518" s="13" t="s">
        <v>77</v>
      </c>
      <c r="AY518" s="166" t="s">
        <v>160</v>
      </c>
    </row>
    <row r="519" spans="1:65" s="14" customFormat="1" ht="30.6">
      <c r="B519" s="172"/>
      <c r="D519" s="165" t="s">
        <v>168</v>
      </c>
      <c r="E519" s="173" t="s">
        <v>1</v>
      </c>
      <c r="F519" s="174" t="s">
        <v>767</v>
      </c>
      <c r="H519" s="175">
        <v>-39.296999999999997</v>
      </c>
      <c r="I519" s="176"/>
      <c r="L519" s="172"/>
      <c r="M519" s="177"/>
      <c r="N519" s="178"/>
      <c r="O519" s="178"/>
      <c r="P519" s="178"/>
      <c r="Q519" s="178"/>
      <c r="R519" s="178"/>
      <c r="S519" s="178"/>
      <c r="T519" s="179"/>
      <c r="AT519" s="173" t="s">
        <v>168</v>
      </c>
      <c r="AU519" s="173" t="s">
        <v>97</v>
      </c>
      <c r="AV519" s="14" t="s">
        <v>97</v>
      </c>
      <c r="AW519" s="14" t="s">
        <v>32</v>
      </c>
      <c r="AX519" s="14" t="s">
        <v>77</v>
      </c>
      <c r="AY519" s="173" t="s">
        <v>160</v>
      </c>
    </row>
    <row r="520" spans="1:65" s="14" customFormat="1">
      <c r="B520" s="172"/>
      <c r="D520" s="165" t="s">
        <v>168</v>
      </c>
      <c r="E520" s="173" t="s">
        <v>1</v>
      </c>
      <c r="F520" s="174" t="s">
        <v>465</v>
      </c>
      <c r="H520" s="175">
        <v>-5.0380000000000003</v>
      </c>
      <c r="I520" s="176"/>
      <c r="L520" s="172"/>
      <c r="M520" s="177"/>
      <c r="N520" s="178"/>
      <c r="O520" s="178"/>
      <c r="P520" s="178"/>
      <c r="Q520" s="178"/>
      <c r="R520" s="178"/>
      <c r="S520" s="178"/>
      <c r="T520" s="179"/>
      <c r="AT520" s="173" t="s">
        <v>168</v>
      </c>
      <c r="AU520" s="173" t="s">
        <v>97</v>
      </c>
      <c r="AV520" s="14" t="s">
        <v>97</v>
      </c>
      <c r="AW520" s="14" t="s">
        <v>32</v>
      </c>
      <c r="AX520" s="14" t="s">
        <v>77</v>
      </c>
      <c r="AY520" s="173" t="s">
        <v>160</v>
      </c>
    </row>
    <row r="521" spans="1:65" s="14" customFormat="1">
      <c r="B521" s="172"/>
      <c r="D521" s="165" t="s">
        <v>168</v>
      </c>
      <c r="E521" s="173" t="s">
        <v>1</v>
      </c>
      <c r="F521" s="174" t="s">
        <v>772</v>
      </c>
      <c r="H521" s="175">
        <v>-72.8</v>
      </c>
      <c r="I521" s="176"/>
      <c r="L521" s="172"/>
      <c r="M521" s="177"/>
      <c r="N521" s="178"/>
      <c r="O521" s="178"/>
      <c r="P521" s="178"/>
      <c r="Q521" s="178"/>
      <c r="R521" s="178"/>
      <c r="S521" s="178"/>
      <c r="T521" s="179"/>
      <c r="AT521" s="173" t="s">
        <v>168</v>
      </c>
      <c r="AU521" s="173" t="s">
        <v>97</v>
      </c>
      <c r="AV521" s="14" t="s">
        <v>97</v>
      </c>
      <c r="AW521" s="14" t="s">
        <v>32</v>
      </c>
      <c r="AX521" s="14" t="s">
        <v>77</v>
      </c>
      <c r="AY521" s="173" t="s">
        <v>160</v>
      </c>
    </row>
    <row r="522" spans="1:65" s="13" customFormat="1">
      <c r="B522" s="164"/>
      <c r="D522" s="165" t="s">
        <v>168</v>
      </c>
      <c r="E522" s="166" t="s">
        <v>1</v>
      </c>
      <c r="F522" s="167" t="s">
        <v>383</v>
      </c>
      <c r="H522" s="166" t="s">
        <v>1</v>
      </c>
      <c r="I522" s="168"/>
      <c r="L522" s="164"/>
      <c r="M522" s="169"/>
      <c r="N522" s="170"/>
      <c r="O522" s="170"/>
      <c r="P522" s="170"/>
      <c r="Q522" s="170"/>
      <c r="R522" s="170"/>
      <c r="S522" s="170"/>
      <c r="T522" s="171"/>
      <c r="AT522" s="166" t="s">
        <v>168</v>
      </c>
      <c r="AU522" s="166" t="s">
        <v>97</v>
      </c>
      <c r="AV522" s="13" t="s">
        <v>82</v>
      </c>
      <c r="AW522" s="13" t="s">
        <v>32</v>
      </c>
      <c r="AX522" s="13" t="s">
        <v>77</v>
      </c>
      <c r="AY522" s="166" t="s">
        <v>160</v>
      </c>
    </row>
    <row r="523" spans="1:65" s="14" customFormat="1">
      <c r="B523" s="172"/>
      <c r="D523" s="165" t="s">
        <v>168</v>
      </c>
      <c r="E523" s="173" t="s">
        <v>1</v>
      </c>
      <c r="F523" s="174" t="s">
        <v>384</v>
      </c>
      <c r="H523" s="175">
        <v>9.9550000000000001</v>
      </c>
      <c r="I523" s="176"/>
      <c r="L523" s="172"/>
      <c r="M523" s="177"/>
      <c r="N523" s="178"/>
      <c r="O523" s="178"/>
      <c r="P523" s="178"/>
      <c r="Q523" s="178"/>
      <c r="R523" s="178"/>
      <c r="S523" s="178"/>
      <c r="T523" s="179"/>
      <c r="AT523" s="173" t="s">
        <v>168</v>
      </c>
      <c r="AU523" s="173" t="s">
        <v>97</v>
      </c>
      <c r="AV523" s="14" t="s">
        <v>97</v>
      </c>
      <c r="AW523" s="14" t="s">
        <v>32</v>
      </c>
      <c r="AX523" s="14" t="s">
        <v>77</v>
      </c>
      <c r="AY523" s="173" t="s">
        <v>160</v>
      </c>
    </row>
    <row r="524" spans="1:65" s="14" customFormat="1">
      <c r="B524" s="172"/>
      <c r="D524" s="165" t="s">
        <v>168</v>
      </c>
      <c r="E524" s="173" t="s">
        <v>1</v>
      </c>
      <c r="F524" s="174" t="s">
        <v>385</v>
      </c>
      <c r="H524" s="175">
        <v>12.507</v>
      </c>
      <c r="I524" s="176"/>
      <c r="L524" s="172"/>
      <c r="M524" s="177"/>
      <c r="N524" s="178"/>
      <c r="O524" s="178"/>
      <c r="P524" s="178"/>
      <c r="Q524" s="178"/>
      <c r="R524" s="178"/>
      <c r="S524" s="178"/>
      <c r="T524" s="179"/>
      <c r="AT524" s="173" t="s">
        <v>168</v>
      </c>
      <c r="AU524" s="173" t="s">
        <v>97</v>
      </c>
      <c r="AV524" s="14" t="s">
        <v>97</v>
      </c>
      <c r="AW524" s="14" t="s">
        <v>32</v>
      </c>
      <c r="AX524" s="14" t="s">
        <v>77</v>
      </c>
      <c r="AY524" s="173" t="s">
        <v>160</v>
      </c>
    </row>
    <row r="525" spans="1:65" s="14" customFormat="1">
      <c r="B525" s="172"/>
      <c r="D525" s="165" t="s">
        <v>168</v>
      </c>
      <c r="E525" s="173" t="s">
        <v>1</v>
      </c>
      <c r="F525" s="174" t="s">
        <v>386</v>
      </c>
      <c r="H525" s="175">
        <v>13.824</v>
      </c>
      <c r="I525" s="176"/>
      <c r="L525" s="172"/>
      <c r="M525" s="177"/>
      <c r="N525" s="178"/>
      <c r="O525" s="178"/>
      <c r="P525" s="178"/>
      <c r="Q525" s="178"/>
      <c r="R525" s="178"/>
      <c r="S525" s="178"/>
      <c r="T525" s="179"/>
      <c r="AT525" s="173" t="s">
        <v>168</v>
      </c>
      <c r="AU525" s="173" t="s">
        <v>97</v>
      </c>
      <c r="AV525" s="14" t="s">
        <v>97</v>
      </c>
      <c r="AW525" s="14" t="s">
        <v>32</v>
      </c>
      <c r="AX525" s="14" t="s">
        <v>77</v>
      </c>
      <c r="AY525" s="173" t="s">
        <v>160</v>
      </c>
    </row>
    <row r="526" spans="1:65" s="16" customFormat="1">
      <c r="B526" s="199"/>
      <c r="D526" s="165" t="s">
        <v>168</v>
      </c>
      <c r="E526" s="200" t="s">
        <v>1</v>
      </c>
      <c r="F526" s="201" t="s">
        <v>489</v>
      </c>
      <c r="H526" s="202">
        <v>827.79100000000005</v>
      </c>
      <c r="I526" s="203"/>
      <c r="L526" s="199"/>
      <c r="M526" s="204"/>
      <c r="N526" s="205"/>
      <c r="O526" s="205"/>
      <c r="P526" s="205"/>
      <c r="Q526" s="205"/>
      <c r="R526" s="205"/>
      <c r="S526" s="205"/>
      <c r="T526" s="206"/>
      <c r="AT526" s="200" t="s">
        <v>168</v>
      </c>
      <c r="AU526" s="200" t="s">
        <v>97</v>
      </c>
      <c r="AV526" s="16" t="s">
        <v>180</v>
      </c>
      <c r="AW526" s="16" t="s">
        <v>32</v>
      </c>
      <c r="AX526" s="16" t="s">
        <v>77</v>
      </c>
      <c r="AY526" s="200" t="s">
        <v>160</v>
      </c>
    </row>
    <row r="527" spans="1:65" s="15" customFormat="1">
      <c r="B527" s="180"/>
      <c r="D527" s="165" t="s">
        <v>168</v>
      </c>
      <c r="E527" s="181" t="s">
        <v>1</v>
      </c>
      <c r="F527" s="182" t="s">
        <v>173</v>
      </c>
      <c r="H527" s="183">
        <v>1159.519</v>
      </c>
      <c r="I527" s="184"/>
      <c r="L527" s="180"/>
      <c r="M527" s="185"/>
      <c r="N527" s="186"/>
      <c r="O527" s="186"/>
      <c r="P527" s="186"/>
      <c r="Q527" s="186"/>
      <c r="R527" s="186"/>
      <c r="S527" s="186"/>
      <c r="T527" s="187"/>
      <c r="AT527" s="181" t="s">
        <v>168</v>
      </c>
      <c r="AU527" s="181" t="s">
        <v>97</v>
      </c>
      <c r="AV527" s="15" t="s">
        <v>166</v>
      </c>
      <c r="AW527" s="15" t="s">
        <v>32</v>
      </c>
      <c r="AX527" s="15" t="s">
        <v>82</v>
      </c>
      <c r="AY527" s="181" t="s">
        <v>160</v>
      </c>
    </row>
    <row r="528" spans="1:65" s="2" customFormat="1" ht="16.5" customHeight="1">
      <c r="A528" s="33"/>
      <c r="B528" s="149"/>
      <c r="C528" s="188" t="s">
        <v>773</v>
      </c>
      <c r="D528" s="188" t="s">
        <v>249</v>
      </c>
      <c r="E528" s="189" t="s">
        <v>774</v>
      </c>
      <c r="F528" s="190" t="s">
        <v>775</v>
      </c>
      <c r="G528" s="191" t="s">
        <v>776</v>
      </c>
      <c r="H528" s="192">
        <v>5217.8360000000002</v>
      </c>
      <c r="I528" s="193"/>
      <c r="J528" s="194">
        <f>ROUND(I528*H528,2)</f>
        <v>0</v>
      </c>
      <c r="K528" s="195"/>
      <c r="L528" s="196"/>
      <c r="M528" s="197" t="s">
        <v>1</v>
      </c>
      <c r="N528" s="198" t="s">
        <v>43</v>
      </c>
      <c r="O528" s="59"/>
      <c r="P528" s="160">
        <f>O528*H528</f>
        <v>0</v>
      </c>
      <c r="Q528" s="160">
        <v>1E-3</v>
      </c>
      <c r="R528" s="160">
        <f>Q528*H528</f>
        <v>5.2178360000000001</v>
      </c>
      <c r="S528" s="160">
        <v>0</v>
      </c>
      <c r="T528" s="161">
        <f>S528*H528</f>
        <v>0</v>
      </c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R528" s="162" t="s">
        <v>331</v>
      </c>
      <c r="AT528" s="162" t="s">
        <v>249</v>
      </c>
      <c r="AU528" s="162" t="s">
        <v>97</v>
      </c>
      <c r="AY528" s="18" t="s">
        <v>160</v>
      </c>
      <c r="BE528" s="163">
        <f>IF(N528="základní",J528,0)</f>
        <v>0</v>
      </c>
      <c r="BF528" s="163">
        <f>IF(N528="snížená",J528,0)</f>
        <v>0</v>
      </c>
      <c r="BG528" s="163">
        <f>IF(N528="zákl. přenesená",J528,0)</f>
        <v>0</v>
      </c>
      <c r="BH528" s="163">
        <f>IF(N528="sníž. přenesená",J528,0)</f>
        <v>0</v>
      </c>
      <c r="BI528" s="163">
        <f>IF(N528="nulová",J528,0)</f>
        <v>0</v>
      </c>
      <c r="BJ528" s="18" t="s">
        <v>97</v>
      </c>
      <c r="BK528" s="163">
        <f>ROUND(I528*H528,2)</f>
        <v>0</v>
      </c>
      <c r="BL528" s="18" t="s">
        <v>248</v>
      </c>
      <c r="BM528" s="162" t="s">
        <v>777</v>
      </c>
    </row>
    <row r="529" spans="1:65" s="14" customFormat="1">
      <c r="B529" s="172"/>
      <c r="D529" s="165" t="s">
        <v>168</v>
      </c>
      <c r="F529" s="174" t="s">
        <v>778</v>
      </c>
      <c r="H529" s="175">
        <v>5217.8360000000002</v>
      </c>
      <c r="I529" s="176"/>
      <c r="L529" s="172"/>
      <c r="M529" s="177"/>
      <c r="N529" s="178"/>
      <c r="O529" s="178"/>
      <c r="P529" s="178"/>
      <c r="Q529" s="178"/>
      <c r="R529" s="178"/>
      <c r="S529" s="178"/>
      <c r="T529" s="179"/>
      <c r="AT529" s="173" t="s">
        <v>168</v>
      </c>
      <c r="AU529" s="173" t="s">
        <v>97</v>
      </c>
      <c r="AV529" s="14" t="s">
        <v>97</v>
      </c>
      <c r="AW529" s="14" t="s">
        <v>3</v>
      </c>
      <c r="AX529" s="14" t="s">
        <v>82</v>
      </c>
      <c r="AY529" s="173" t="s">
        <v>160</v>
      </c>
    </row>
    <row r="530" spans="1:65" s="2" customFormat="1" ht="24.15" customHeight="1">
      <c r="A530" s="33"/>
      <c r="B530" s="149"/>
      <c r="C530" s="150" t="s">
        <v>779</v>
      </c>
      <c r="D530" s="150" t="s">
        <v>162</v>
      </c>
      <c r="E530" s="151" t="s">
        <v>780</v>
      </c>
      <c r="F530" s="152" t="s">
        <v>781</v>
      </c>
      <c r="G530" s="153" t="s">
        <v>165</v>
      </c>
      <c r="H530" s="154">
        <v>312.12</v>
      </c>
      <c r="I530" s="155"/>
      <c r="J530" s="156">
        <f>ROUND(I530*H530,2)</f>
        <v>0</v>
      </c>
      <c r="K530" s="157"/>
      <c r="L530" s="34"/>
      <c r="M530" s="158" t="s">
        <v>1</v>
      </c>
      <c r="N530" s="159" t="s">
        <v>43</v>
      </c>
      <c r="O530" s="59"/>
      <c r="P530" s="160">
        <f>O530*H530</f>
        <v>0</v>
      </c>
      <c r="Q530" s="160">
        <v>4.0840000000000001E-2</v>
      </c>
      <c r="R530" s="160">
        <f>Q530*H530</f>
        <v>12.746980800000001</v>
      </c>
      <c r="S530" s="160">
        <v>0</v>
      </c>
      <c r="T530" s="161">
        <f>S530*H530</f>
        <v>0</v>
      </c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R530" s="162" t="s">
        <v>248</v>
      </c>
      <c r="AT530" s="162" t="s">
        <v>162</v>
      </c>
      <c r="AU530" s="162" t="s">
        <v>97</v>
      </c>
      <c r="AY530" s="18" t="s">
        <v>160</v>
      </c>
      <c r="BE530" s="163">
        <f>IF(N530="základní",J530,0)</f>
        <v>0</v>
      </c>
      <c r="BF530" s="163">
        <f>IF(N530="snížená",J530,0)</f>
        <v>0</v>
      </c>
      <c r="BG530" s="163">
        <f>IF(N530="zákl. přenesená",J530,0)</f>
        <v>0</v>
      </c>
      <c r="BH530" s="163">
        <f>IF(N530="sníž. přenesená",J530,0)</f>
        <v>0</v>
      </c>
      <c r="BI530" s="163">
        <f>IF(N530="nulová",J530,0)</f>
        <v>0</v>
      </c>
      <c r="BJ530" s="18" t="s">
        <v>97</v>
      </c>
      <c r="BK530" s="163">
        <f>ROUND(I530*H530,2)</f>
        <v>0</v>
      </c>
      <c r="BL530" s="18" t="s">
        <v>248</v>
      </c>
      <c r="BM530" s="162" t="s">
        <v>782</v>
      </c>
    </row>
    <row r="531" spans="1:65" s="14" customFormat="1" ht="20.399999999999999">
      <c r="B531" s="172"/>
      <c r="D531" s="165" t="s">
        <v>168</v>
      </c>
      <c r="E531" s="173" t="s">
        <v>1</v>
      </c>
      <c r="F531" s="174" t="s">
        <v>217</v>
      </c>
      <c r="H531" s="175">
        <v>282.72000000000003</v>
      </c>
      <c r="I531" s="176"/>
      <c r="L531" s="172"/>
      <c r="M531" s="177"/>
      <c r="N531" s="178"/>
      <c r="O531" s="178"/>
      <c r="P531" s="178"/>
      <c r="Q531" s="178"/>
      <c r="R531" s="178"/>
      <c r="S531" s="178"/>
      <c r="T531" s="179"/>
      <c r="AT531" s="173" t="s">
        <v>168</v>
      </c>
      <c r="AU531" s="173" t="s">
        <v>97</v>
      </c>
      <c r="AV531" s="14" t="s">
        <v>97</v>
      </c>
      <c r="AW531" s="14" t="s">
        <v>32</v>
      </c>
      <c r="AX531" s="14" t="s">
        <v>77</v>
      </c>
      <c r="AY531" s="173" t="s">
        <v>160</v>
      </c>
    </row>
    <row r="532" spans="1:65" s="14" customFormat="1">
      <c r="B532" s="172"/>
      <c r="D532" s="165" t="s">
        <v>168</v>
      </c>
      <c r="E532" s="173" t="s">
        <v>1</v>
      </c>
      <c r="F532" s="174" t="s">
        <v>218</v>
      </c>
      <c r="H532" s="175">
        <v>29.4</v>
      </c>
      <c r="I532" s="176"/>
      <c r="L532" s="172"/>
      <c r="M532" s="177"/>
      <c r="N532" s="178"/>
      <c r="O532" s="178"/>
      <c r="P532" s="178"/>
      <c r="Q532" s="178"/>
      <c r="R532" s="178"/>
      <c r="S532" s="178"/>
      <c r="T532" s="179"/>
      <c r="AT532" s="173" t="s">
        <v>168</v>
      </c>
      <c r="AU532" s="173" t="s">
        <v>97</v>
      </c>
      <c r="AV532" s="14" t="s">
        <v>97</v>
      </c>
      <c r="AW532" s="14" t="s">
        <v>32</v>
      </c>
      <c r="AX532" s="14" t="s">
        <v>77</v>
      </c>
      <c r="AY532" s="173" t="s">
        <v>160</v>
      </c>
    </row>
    <row r="533" spans="1:65" s="15" customFormat="1">
      <c r="B533" s="180"/>
      <c r="D533" s="165" t="s">
        <v>168</v>
      </c>
      <c r="E533" s="181" t="s">
        <v>1</v>
      </c>
      <c r="F533" s="182" t="s">
        <v>173</v>
      </c>
      <c r="H533" s="183">
        <v>312.12</v>
      </c>
      <c r="I533" s="184"/>
      <c r="L533" s="180"/>
      <c r="M533" s="185"/>
      <c r="N533" s="186"/>
      <c r="O533" s="186"/>
      <c r="P533" s="186"/>
      <c r="Q533" s="186"/>
      <c r="R533" s="186"/>
      <c r="S533" s="186"/>
      <c r="T533" s="187"/>
      <c r="AT533" s="181" t="s">
        <v>168</v>
      </c>
      <c r="AU533" s="181" t="s">
        <v>97</v>
      </c>
      <c r="AV533" s="15" t="s">
        <v>166</v>
      </c>
      <c r="AW533" s="15" t="s">
        <v>32</v>
      </c>
      <c r="AX533" s="15" t="s">
        <v>82</v>
      </c>
      <c r="AY533" s="181" t="s">
        <v>160</v>
      </c>
    </row>
    <row r="534" spans="1:65" s="2" customFormat="1" ht="16.5" customHeight="1">
      <c r="A534" s="33"/>
      <c r="B534" s="149"/>
      <c r="C534" s="150" t="s">
        <v>783</v>
      </c>
      <c r="D534" s="150" t="s">
        <v>162</v>
      </c>
      <c r="E534" s="151" t="s">
        <v>784</v>
      </c>
      <c r="F534" s="152" t="s">
        <v>785</v>
      </c>
      <c r="G534" s="153" t="s">
        <v>165</v>
      </c>
      <c r="H534" s="154">
        <v>108.9</v>
      </c>
      <c r="I534" s="155"/>
      <c r="J534" s="156">
        <f>ROUND(I534*H534,2)</f>
        <v>0</v>
      </c>
      <c r="K534" s="157"/>
      <c r="L534" s="34"/>
      <c r="M534" s="158" t="s">
        <v>1</v>
      </c>
      <c r="N534" s="159" t="s">
        <v>43</v>
      </c>
      <c r="O534" s="59"/>
      <c r="P534" s="160">
        <f>O534*H534</f>
        <v>0</v>
      </c>
      <c r="Q534" s="160">
        <v>4.7299999999999998E-3</v>
      </c>
      <c r="R534" s="160">
        <f>Q534*H534</f>
        <v>0.51509700000000003</v>
      </c>
      <c r="S534" s="160">
        <v>0</v>
      </c>
      <c r="T534" s="161">
        <f>S534*H534</f>
        <v>0</v>
      </c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R534" s="162" t="s">
        <v>248</v>
      </c>
      <c r="AT534" s="162" t="s">
        <v>162</v>
      </c>
      <c r="AU534" s="162" t="s">
        <v>97</v>
      </c>
      <c r="AY534" s="18" t="s">
        <v>160</v>
      </c>
      <c r="BE534" s="163">
        <f>IF(N534="základní",J534,0)</f>
        <v>0</v>
      </c>
      <c r="BF534" s="163">
        <f>IF(N534="snížená",J534,0)</f>
        <v>0</v>
      </c>
      <c r="BG534" s="163">
        <f>IF(N534="zákl. přenesená",J534,0)</f>
        <v>0</v>
      </c>
      <c r="BH534" s="163">
        <f>IF(N534="sníž. přenesená",J534,0)</f>
        <v>0</v>
      </c>
      <c r="BI534" s="163">
        <f>IF(N534="nulová",J534,0)</f>
        <v>0</v>
      </c>
      <c r="BJ534" s="18" t="s">
        <v>97</v>
      </c>
      <c r="BK534" s="163">
        <f>ROUND(I534*H534,2)</f>
        <v>0</v>
      </c>
      <c r="BL534" s="18" t="s">
        <v>248</v>
      </c>
      <c r="BM534" s="162" t="s">
        <v>786</v>
      </c>
    </row>
    <row r="535" spans="1:65" s="2" customFormat="1" ht="24.15" customHeight="1">
      <c r="A535" s="33"/>
      <c r="B535" s="149"/>
      <c r="C535" s="150" t="s">
        <v>787</v>
      </c>
      <c r="D535" s="150" t="s">
        <v>162</v>
      </c>
      <c r="E535" s="151" t="s">
        <v>788</v>
      </c>
      <c r="F535" s="152" t="s">
        <v>789</v>
      </c>
      <c r="G535" s="153" t="s">
        <v>790</v>
      </c>
      <c r="H535" s="207"/>
      <c r="I535" s="155"/>
      <c r="J535" s="156">
        <f>ROUND(I535*H535,2)</f>
        <v>0</v>
      </c>
      <c r="K535" s="157"/>
      <c r="L535" s="34"/>
      <c r="M535" s="158" t="s">
        <v>1</v>
      </c>
      <c r="N535" s="159" t="s">
        <v>43</v>
      </c>
      <c r="O535" s="59"/>
      <c r="P535" s="160">
        <f>O535*H535</f>
        <v>0</v>
      </c>
      <c r="Q535" s="160">
        <v>0</v>
      </c>
      <c r="R535" s="160">
        <f>Q535*H535</f>
        <v>0</v>
      </c>
      <c r="S535" s="160">
        <v>0</v>
      </c>
      <c r="T535" s="161">
        <f>S535*H535</f>
        <v>0</v>
      </c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R535" s="162" t="s">
        <v>248</v>
      </c>
      <c r="AT535" s="162" t="s">
        <v>162</v>
      </c>
      <c r="AU535" s="162" t="s">
        <v>97</v>
      </c>
      <c r="AY535" s="18" t="s">
        <v>160</v>
      </c>
      <c r="BE535" s="163">
        <f>IF(N535="základní",J535,0)</f>
        <v>0</v>
      </c>
      <c r="BF535" s="163">
        <f>IF(N535="snížená",J535,0)</f>
        <v>0</v>
      </c>
      <c r="BG535" s="163">
        <f>IF(N535="zákl. přenesená",J535,0)</f>
        <v>0</v>
      </c>
      <c r="BH535" s="163">
        <f>IF(N535="sníž. přenesená",J535,0)</f>
        <v>0</v>
      </c>
      <c r="BI535" s="163">
        <f>IF(N535="nulová",J535,0)</f>
        <v>0</v>
      </c>
      <c r="BJ535" s="18" t="s">
        <v>97</v>
      </c>
      <c r="BK535" s="163">
        <f>ROUND(I535*H535,2)</f>
        <v>0</v>
      </c>
      <c r="BL535" s="18" t="s">
        <v>248</v>
      </c>
      <c r="BM535" s="162" t="s">
        <v>791</v>
      </c>
    </row>
    <row r="536" spans="1:65" s="12" customFormat="1" ht="22.95" customHeight="1">
      <c r="B536" s="136"/>
      <c r="D536" s="137" t="s">
        <v>76</v>
      </c>
      <c r="E536" s="147" t="s">
        <v>792</v>
      </c>
      <c r="F536" s="147" t="s">
        <v>793</v>
      </c>
      <c r="I536" s="139"/>
      <c r="J536" s="148">
        <f>BK536</f>
        <v>0</v>
      </c>
      <c r="L536" s="136"/>
      <c r="M536" s="141"/>
      <c r="N536" s="142"/>
      <c r="O536" s="142"/>
      <c r="P536" s="143">
        <f>SUM(P537:P570)</f>
        <v>0</v>
      </c>
      <c r="Q536" s="142"/>
      <c r="R536" s="143">
        <f>SUM(R537:R570)</f>
        <v>10.189230380000001</v>
      </c>
      <c r="S536" s="142"/>
      <c r="T536" s="144">
        <f>SUM(T537:T570)</f>
        <v>0</v>
      </c>
      <c r="AR536" s="137" t="s">
        <v>97</v>
      </c>
      <c r="AT536" s="145" t="s">
        <v>76</v>
      </c>
      <c r="AU536" s="145" t="s">
        <v>82</v>
      </c>
      <c r="AY536" s="137" t="s">
        <v>160</v>
      </c>
      <c r="BK536" s="146">
        <f>SUM(BK537:BK570)</f>
        <v>0</v>
      </c>
    </row>
    <row r="537" spans="1:65" s="2" customFormat="1" ht="16.5" customHeight="1">
      <c r="A537" s="33"/>
      <c r="B537" s="149"/>
      <c r="C537" s="150" t="s">
        <v>794</v>
      </c>
      <c r="D537" s="150" t="s">
        <v>162</v>
      </c>
      <c r="E537" s="151" t="s">
        <v>795</v>
      </c>
      <c r="F537" s="152" t="s">
        <v>796</v>
      </c>
      <c r="G537" s="153" t="s">
        <v>165</v>
      </c>
      <c r="H537" s="154">
        <v>612.87</v>
      </c>
      <c r="I537" s="155"/>
      <c r="J537" s="156">
        <f>ROUND(I537*H537,2)</f>
        <v>0</v>
      </c>
      <c r="K537" s="157"/>
      <c r="L537" s="34"/>
      <c r="M537" s="158" t="s">
        <v>1</v>
      </c>
      <c r="N537" s="159" t="s">
        <v>43</v>
      </c>
      <c r="O537" s="59"/>
      <c r="P537" s="160">
        <f>O537*H537</f>
        <v>0</v>
      </c>
      <c r="Q537" s="160">
        <v>0</v>
      </c>
      <c r="R537" s="160">
        <f>Q537*H537</f>
        <v>0</v>
      </c>
      <c r="S537" s="160">
        <v>0</v>
      </c>
      <c r="T537" s="161">
        <f>S537*H537</f>
        <v>0</v>
      </c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R537" s="162" t="s">
        <v>248</v>
      </c>
      <c r="AT537" s="162" t="s">
        <v>162</v>
      </c>
      <c r="AU537" s="162" t="s">
        <v>97</v>
      </c>
      <c r="AY537" s="18" t="s">
        <v>160</v>
      </c>
      <c r="BE537" s="163">
        <f>IF(N537="základní",J537,0)</f>
        <v>0</v>
      </c>
      <c r="BF537" s="163">
        <f>IF(N537="snížená",J537,0)</f>
        <v>0</v>
      </c>
      <c r="BG537" s="163">
        <f>IF(N537="zákl. přenesená",J537,0)</f>
        <v>0</v>
      </c>
      <c r="BH537" s="163">
        <f>IF(N537="sníž. přenesená",J537,0)</f>
        <v>0</v>
      </c>
      <c r="BI537" s="163">
        <f>IF(N537="nulová",J537,0)</f>
        <v>0</v>
      </c>
      <c r="BJ537" s="18" t="s">
        <v>97</v>
      </c>
      <c r="BK537" s="163">
        <f>ROUND(I537*H537,2)</f>
        <v>0</v>
      </c>
      <c r="BL537" s="18" t="s">
        <v>248</v>
      </c>
      <c r="BM537" s="162" t="s">
        <v>797</v>
      </c>
    </row>
    <row r="538" spans="1:65" s="14" customFormat="1">
      <c r="B538" s="172"/>
      <c r="D538" s="165" t="s">
        <v>168</v>
      </c>
      <c r="E538" s="173" t="s">
        <v>1</v>
      </c>
      <c r="F538" s="174" t="s">
        <v>732</v>
      </c>
      <c r="H538" s="175">
        <v>312.12</v>
      </c>
      <c r="I538" s="176"/>
      <c r="L538" s="172"/>
      <c r="M538" s="177"/>
      <c r="N538" s="178"/>
      <c r="O538" s="178"/>
      <c r="P538" s="178"/>
      <c r="Q538" s="178"/>
      <c r="R538" s="178"/>
      <c r="S538" s="178"/>
      <c r="T538" s="179"/>
      <c r="AT538" s="173" t="s">
        <v>168</v>
      </c>
      <c r="AU538" s="173" t="s">
        <v>97</v>
      </c>
      <c r="AV538" s="14" t="s">
        <v>97</v>
      </c>
      <c r="AW538" s="14" t="s">
        <v>32</v>
      </c>
      <c r="AX538" s="14" t="s">
        <v>77</v>
      </c>
      <c r="AY538" s="173" t="s">
        <v>160</v>
      </c>
    </row>
    <row r="539" spans="1:65" s="14" customFormat="1">
      <c r="B539" s="172"/>
      <c r="D539" s="165" t="s">
        <v>168</v>
      </c>
      <c r="E539" s="173" t="s">
        <v>1</v>
      </c>
      <c r="F539" s="174" t="s">
        <v>798</v>
      </c>
      <c r="H539" s="175">
        <v>300.75</v>
      </c>
      <c r="I539" s="176"/>
      <c r="L539" s="172"/>
      <c r="M539" s="177"/>
      <c r="N539" s="178"/>
      <c r="O539" s="178"/>
      <c r="P539" s="178"/>
      <c r="Q539" s="178"/>
      <c r="R539" s="178"/>
      <c r="S539" s="178"/>
      <c r="T539" s="179"/>
      <c r="AT539" s="173" t="s">
        <v>168</v>
      </c>
      <c r="AU539" s="173" t="s">
        <v>97</v>
      </c>
      <c r="AV539" s="14" t="s">
        <v>97</v>
      </c>
      <c r="AW539" s="14" t="s">
        <v>32</v>
      </c>
      <c r="AX539" s="14" t="s">
        <v>77</v>
      </c>
      <c r="AY539" s="173" t="s">
        <v>160</v>
      </c>
    </row>
    <row r="540" spans="1:65" s="15" customFormat="1">
      <c r="B540" s="180"/>
      <c r="D540" s="165" t="s">
        <v>168</v>
      </c>
      <c r="E540" s="181" t="s">
        <v>1</v>
      </c>
      <c r="F540" s="182" t="s">
        <v>173</v>
      </c>
      <c r="H540" s="183">
        <v>612.87</v>
      </c>
      <c r="I540" s="184"/>
      <c r="L540" s="180"/>
      <c r="M540" s="185"/>
      <c r="N540" s="186"/>
      <c r="O540" s="186"/>
      <c r="P540" s="186"/>
      <c r="Q540" s="186"/>
      <c r="R540" s="186"/>
      <c r="S540" s="186"/>
      <c r="T540" s="187"/>
      <c r="AT540" s="181" t="s">
        <v>168</v>
      </c>
      <c r="AU540" s="181" t="s">
        <v>97</v>
      </c>
      <c r="AV540" s="15" t="s">
        <v>166</v>
      </c>
      <c r="AW540" s="15" t="s">
        <v>32</v>
      </c>
      <c r="AX540" s="15" t="s">
        <v>82</v>
      </c>
      <c r="AY540" s="181" t="s">
        <v>160</v>
      </c>
    </row>
    <row r="541" spans="1:65" s="2" customFormat="1" ht="16.5" customHeight="1">
      <c r="A541" s="33"/>
      <c r="B541" s="149"/>
      <c r="C541" s="188" t="s">
        <v>799</v>
      </c>
      <c r="D541" s="188" t="s">
        <v>249</v>
      </c>
      <c r="E541" s="189" t="s">
        <v>800</v>
      </c>
      <c r="F541" s="190" t="s">
        <v>801</v>
      </c>
      <c r="G541" s="191" t="s">
        <v>165</v>
      </c>
      <c r="H541" s="192">
        <v>327.726</v>
      </c>
      <c r="I541" s="193"/>
      <c r="J541" s="194">
        <f>ROUND(I541*H541,2)</f>
        <v>0</v>
      </c>
      <c r="K541" s="195"/>
      <c r="L541" s="196"/>
      <c r="M541" s="197" t="s">
        <v>1</v>
      </c>
      <c r="N541" s="198" t="s">
        <v>43</v>
      </c>
      <c r="O541" s="59"/>
      <c r="P541" s="160">
        <f>O541*H541</f>
        <v>0</v>
      </c>
      <c r="Q541" s="160">
        <v>3.5000000000000001E-3</v>
      </c>
      <c r="R541" s="160">
        <f>Q541*H541</f>
        <v>1.147041</v>
      </c>
      <c r="S541" s="160">
        <v>0</v>
      </c>
      <c r="T541" s="161">
        <f>S541*H541</f>
        <v>0</v>
      </c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R541" s="162" t="s">
        <v>331</v>
      </c>
      <c r="AT541" s="162" t="s">
        <v>249</v>
      </c>
      <c r="AU541" s="162" t="s">
        <v>97</v>
      </c>
      <c r="AY541" s="18" t="s">
        <v>160</v>
      </c>
      <c r="BE541" s="163">
        <f>IF(N541="základní",J541,0)</f>
        <v>0</v>
      </c>
      <c r="BF541" s="163">
        <f>IF(N541="snížená",J541,0)</f>
        <v>0</v>
      </c>
      <c r="BG541" s="163">
        <f>IF(N541="zákl. přenesená",J541,0)</f>
        <v>0</v>
      </c>
      <c r="BH541" s="163">
        <f>IF(N541="sníž. přenesená",J541,0)</f>
        <v>0</v>
      </c>
      <c r="BI541" s="163">
        <f>IF(N541="nulová",J541,0)</f>
        <v>0</v>
      </c>
      <c r="BJ541" s="18" t="s">
        <v>97</v>
      </c>
      <c r="BK541" s="163">
        <f>ROUND(I541*H541,2)</f>
        <v>0</v>
      </c>
      <c r="BL541" s="18" t="s">
        <v>248</v>
      </c>
      <c r="BM541" s="162" t="s">
        <v>802</v>
      </c>
    </row>
    <row r="542" spans="1:65" s="14" customFormat="1">
      <c r="B542" s="172"/>
      <c r="D542" s="165" t="s">
        <v>168</v>
      </c>
      <c r="F542" s="174" t="s">
        <v>803</v>
      </c>
      <c r="H542" s="175">
        <v>327.726</v>
      </c>
      <c r="I542" s="176"/>
      <c r="L542" s="172"/>
      <c r="M542" s="177"/>
      <c r="N542" s="178"/>
      <c r="O542" s="178"/>
      <c r="P542" s="178"/>
      <c r="Q542" s="178"/>
      <c r="R542" s="178"/>
      <c r="S542" s="178"/>
      <c r="T542" s="179"/>
      <c r="AT542" s="173" t="s">
        <v>168</v>
      </c>
      <c r="AU542" s="173" t="s">
        <v>97</v>
      </c>
      <c r="AV542" s="14" t="s">
        <v>97</v>
      </c>
      <c r="AW542" s="14" t="s">
        <v>3</v>
      </c>
      <c r="AX542" s="14" t="s">
        <v>82</v>
      </c>
      <c r="AY542" s="173" t="s">
        <v>160</v>
      </c>
    </row>
    <row r="543" spans="1:65" s="2" customFormat="1" ht="16.5" customHeight="1">
      <c r="A543" s="33"/>
      <c r="B543" s="149"/>
      <c r="C543" s="188" t="s">
        <v>804</v>
      </c>
      <c r="D543" s="188" t="s">
        <v>249</v>
      </c>
      <c r="E543" s="189" t="s">
        <v>805</v>
      </c>
      <c r="F543" s="190" t="s">
        <v>806</v>
      </c>
      <c r="G543" s="191" t="s">
        <v>165</v>
      </c>
      <c r="H543" s="192">
        <v>451.125</v>
      </c>
      <c r="I543" s="193"/>
      <c r="J543" s="194">
        <f>ROUND(I543*H543,2)</f>
        <v>0</v>
      </c>
      <c r="K543" s="195"/>
      <c r="L543" s="196"/>
      <c r="M543" s="197" t="s">
        <v>1</v>
      </c>
      <c r="N543" s="198" t="s">
        <v>43</v>
      </c>
      <c r="O543" s="59"/>
      <c r="P543" s="160">
        <f>O543*H543</f>
        <v>0</v>
      </c>
      <c r="Q543" s="160">
        <v>2.8E-3</v>
      </c>
      <c r="R543" s="160">
        <f>Q543*H543</f>
        <v>1.26315</v>
      </c>
      <c r="S543" s="160">
        <v>0</v>
      </c>
      <c r="T543" s="161">
        <f>S543*H543</f>
        <v>0</v>
      </c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R543" s="162" t="s">
        <v>331</v>
      </c>
      <c r="AT543" s="162" t="s">
        <v>249</v>
      </c>
      <c r="AU543" s="162" t="s">
        <v>97</v>
      </c>
      <c r="AY543" s="18" t="s">
        <v>160</v>
      </c>
      <c r="BE543" s="163">
        <f>IF(N543="základní",J543,0)</f>
        <v>0</v>
      </c>
      <c r="BF543" s="163">
        <f>IF(N543="snížená",J543,0)</f>
        <v>0</v>
      </c>
      <c r="BG543" s="163">
        <f>IF(N543="zákl. přenesená",J543,0)</f>
        <v>0</v>
      </c>
      <c r="BH543" s="163">
        <f>IF(N543="sníž. přenesená",J543,0)</f>
        <v>0</v>
      </c>
      <c r="BI543" s="163">
        <f>IF(N543="nulová",J543,0)</f>
        <v>0</v>
      </c>
      <c r="BJ543" s="18" t="s">
        <v>97</v>
      </c>
      <c r="BK543" s="163">
        <f>ROUND(I543*H543,2)</f>
        <v>0</v>
      </c>
      <c r="BL543" s="18" t="s">
        <v>248</v>
      </c>
      <c r="BM543" s="162" t="s">
        <v>807</v>
      </c>
    </row>
    <row r="544" spans="1:65" s="14" customFormat="1">
      <c r="B544" s="172"/>
      <c r="D544" s="165" t="s">
        <v>168</v>
      </c>
      <c r="F544" s="174" t="s">
        <v>808</v>
      </c>
      <c r="H544" s="175">
        <v>451.125</v>
      </c>
      <c r="I544" s="176"/>
      <c r="L544" s="172"/>
      <c r="M544" s="177"/>
      <c r="N544" s="178"/>
      <c r="O544" s="178"/>
      <c r="P544" s="178"/>
      <c r="Q544" s="178"/>
      <c r="R544" s="178"/>
      <c r="S544" s="178"/>
      <c r="T544" s="179"/>
      <c r="AT544" s="173" t="s">
        <v>168</v>
      </c>
      <c r="AU544" s="173" t="s">
        <v>97</v>
      </c>
      <c r="AV544" s="14" t="s">
        <v>97</v>
      </c>
      <c r="AW544" s="14" t="s">
        <v>3</v>
      </c>
      <c r="AX544" s="14" t="s">
        <v>82</v>
      </c>
      <c r="AY544" s="173" t="s">
        <v>160</v>
      </c>
    </row>
    <row r="545" spans="1:65" s="2" customFormat="1" ht="21.75" customHeight="1">
      <c r="A545" s="33"/>
      <c r="B545" s="149"/>
      <c r="C545" s="150" t="s">
        <v>809</v>
      </c>
      <c r="D545" s="150" t="s">
        <v>162</v>
      </c>
      <c r="E545" s="151" t="s">
        <v>810</v>
      </c>
      <c r="F545" s="152" t="s">
        <v>811</v>
      </c>
      <c r="G545" s="153" t="s">
        <v>165</v>
      </c>
      <c r="H545" s="154">
        <v>300.75</v>
      </c>
      <c r="I545" s="155"/>
      <c r="J545" s="156">
        <f>ROUND(I545*H545,2)</f>
        <v>0</v>
      </c>
      <c r="K545" s="157"/>
      <c r="L545" s="34"/>
      <c r="M545" s="158" t="s">
        <v>1</v>
      </c>
      <c r="N545" s="159" t="s">
        <v>43</v>
      </c>
      <c r="O545" s="59"/>
      <c r="P545" s="160">
        <f>O545*H545</f>
        <v>0</v>
      </c>
      <c r="Q545" s="160">
        <v>0</v>
      </c>
      <c r="R545" s="160">
        <f>Q545*H545</f>
        <v>0</v>
      </c>
      <c r="S545" s="160">
        <v>0</v>
      </c>
      <c r="T545" s="161">
        <f>S545*H545</f>
        <v>0</v>
      </c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R545" s="162" t="s">
        <v>248</v>
      </c>
      <c r="AT545" s="162" t="s">
        <v>162</v>
      </c>
      <c r="AU545" s="162" t="s">
        <v>97</v>
      </c>
      <c r="AY545" s="18" t="s">
        <v>160</v>
      </c>
      <c r="BE545" s="163">
        <f>IF(N545="základní",J545,0)</f>
        <v>0</v>
      </c>
      <c r="BF545" s="163">
        <f>IF(N545="snížená",J545,0)</f>
        <v>0</v>
      </c>
      <c r="BG545" s="163">
        <f>IF(N545="zákl. přenesená",J545,0)</f>
        <v>0</v>
      </c>
      <c r="BH545" s="163">
        <f>IF(N545="sníž. přenesená",J545,0)</f>
        <v>0</v>
      </c>
      <c r="BI545" s="163">
        <f>IF(N545="nulová",J545,0)</f>
        <v>0</v>
      </c>
      <c r="BJ545" s="18" t="s">
        <v>97</v>
      </c>
      <c r="BK545" s="163">
        <f>ROUND(I545*H545,2)</f>
        <v>0</v>
      </c>
      <c r="BL545" s="18" t="s">
        <v>248</v>
      </c>
      <c r="BM545" s="162" t="s">
        <v>812</v>
      </c>
    </row>
    <row r="546" spans="1:65" s="2" customFormat="1" ht="16.5" customHeight="1">
      <c r="A546" s="33"/>
      <c r="B546" s="149"/>
      <c r="C546" s="188" t="s">
        <v>813</v>
      </c>
      <c r="D546" s="188" t="s">
        <v>249</v>
      </c>
      <c r="E546" s="189" t="s">
        <v>814</v>
      </c>
      <c r="F546" s="190" t="s">
        <v>815</v>
      </c>
      <c r="G546" s="191" t="s">
        <v>165</v>
      </c>
      <c r="H546" s="192">
        <v>315.78800000000001</v>
      </c>
      <c r="I546" s="193"/>
      <c r="J546" s="194">
        <f>ROUND(I546*H546,2)</f>
        <v>0</v>
      </c>
      <c r="K546" s="195"/>
      <c r="L546" s="196"/>
      <c r="M546" s="197" t="s">
        <v>1</v>
      </c>
      <c r="N546" s="198" t="s">
        <v>43</v>
      </c>
      <c r="O546" s="59"/>
      <c r="P546" s="160">
        <f>O546*H546</f>
        <v>0</v>
      </c>
      <c r="Q546" s="160">
        <v>6.0000000000000001E-3</v>
      </c>
      <c r="R546" s="160">
        <f>Q546*H546</f>
        <v>1.8947280000000002</v>
      </c>
      <c r="S546" s="160">
        <v>0</v>
      </c>
      <c r="T546" s="161">
        <f>S546*H546</f>
        <v>0</v>
      </c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R546" s="162" t="s">
        <v>331</v>
      </c>
      <c r="AT546" s="162" t="s">
        <v>249</v>
      </c>
      <c r="AU546" s="162" t="s">
        <v>97</v>
      </c>
      <c r="AY546" s="18" t="s">
        <v>160</v>
      </c>
      <c r="BE546" s="163">
        <f>IF(N546="základní",J546,0)</f>
        <v>0</v>
      </c>
      <c r="BF546" s="163">
        <f>IF(N546="snížená",J546,0)</f>
        <v>0</v>
      </c>
      <c r="BG546" s="163">
        <f>IF(N546="zákl. přenesená",J546,0)</f>
        <v>0</v>
      </c>
      <c r="BH546" s="163">
        <f>IF(N546="sníž. přenesená",J546,0)</f>
        <v>0</v>
      </c>
      <c r="BI546" s="163">
        <f>IF(N546="nulová",J546,0)</f>
        <v>0</v>
      </c>
      <c r="BJ546" s="18" t="s">
        <v>97</v>
      </c>
      <c r="BK546" s="163">
        <f>ROUND(I546*H546,2)</f>
        <v>0</v>
      </c>
      <c r="BL546" s="18" t="s">
        <v>248</v>
      </c>
      <c r="BM546" s="162" t="s">
        <v>816</v>
      </c>
    </row>
    <row r="547" spans="1:65" s="14" customFormat="1">
      <c r="B547" s="172"/>
      <c r="D547" s="165" t="s">
        <v>168</v>
      </c>
      <c r="F547" s="174" t="s">
        <v>817</v>
      </c>
      <c r="H547" s="175">
        <v>315.78800000000001</v>
      </c>
      <c r="I547" s="176"/>
      <c r="L547" s="172"/>
      <c r="M547" s="177"/>
      <c r="N547" s="178"/>
      <c r="O547" s="178"/>
      <c r="P547" s="178"/>
      <c r="Q547" s="178"/>
      <c r="R547" s="178"/>
      <c r="S547" s="178"/>
      <c r="T547" s="179"/>
      <c r="AT547" s="173" t="s">
        <v>168</v>
      </c>
      <c r="AU547" s="173" t="s">
        <v>97</v>
      </c>
      <c r="AV547" s="14" t="s">
        <v>97</v>
      </c>
      <c r="AW547" s="14" t="s">
        <v>3</v>
      </c>
      <c r="AX547" s="14" t="s">
        <v>82</v>
      </c>
      <c r="AY547" s="173" t="s">
        <v>160</v>
      </c>
    </row>
    <row r="548" spans="1:65" s="2" customFormat="1" ht="16.5" customHeight="1">
      <c r="A548" s="33"/>
      <c r="B548" s="149"/>
      <c r="C548" s="150" t="s">
        <v>818</v>
      </c>
      <c r="D548" s="150" t="s">
        <v>162</v>
      </c>
      <c r="E548" s="151" t="s">
        <v>819</v>
      </c>
      <c r="F548" s="152" t="s">
        <v>820</v>
      </c>
      <c r="G548" s="153" t="s">
        <v>165</v>
      </c>
      <c r="H548" s="154">
        <v>32.938000000000002</v>
      </c>
      <c r="I548" s="155"/>
      <c r="J548" s="156">
        <f>ROUND(I548*H548,2)</f>
        <v>0</v>
      </c>
      <c r="K548" s="157"/>
      <c r="L548" s="34"/>
      <c r="M548" s="158" t="s">
        <v>1</v>
      </c>
      <c r="N548" s="159" t="s">
        <v>43</v>
      </c>
      <c r="O548" s="59"/>
      <c r="P548" s="160">
        <f>O548*H548</f>
        <v>0</v>
      </c>
      <c r="Q548" s="160">
        <v>0</v>
      </c>
      <c r="R548" s="160">
        <f>Q548*H548</f>
        <v>0</v>
      </c>
      <c r="S548" s="160">
        <v>0</v>
      </c>
      <c r="T548" s="161">
        <f>S548*H548</f>
        <v>0</v>
      </c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R548" s="162" t="s">
        <v>248</v>
      </c>
      <c r="AT548" s="162" t="s">
        <v>162</v>
      </c>
      <c r="AU548" s="162" t="s">
        <v>97</v>
      </c>
      <c r="AY548" s="18" t="s">
        <v>160</v>
      </c>
      <c r="BE548" s="163">
        <f>IF(N548="základní",J548,0)</f>
        <v>0</v>
      </c>
      <c r="BF548" s="163">
        <f>IF(N548="snížená",J548,0)</f>
        <v>0</v>
      </c>
      <c r="BG548" s="163">
        <f>IF(N548="zákl. přenesená",J548,0)</f>
        <v>0</v>
      </c>
      <c r="BH548" s="163">
        <f>IF(N548="sníž. přenesená",J548,0)</f>
        <v>0</v>
      </c>
      <c r="BI548" s="163">
        <f>IF(N548="nulová",J548,0)</f>
        <v>0</v>
      </c>
      <c r="BJ548" s="18" t="s">
        <v>97</v>
      </c>
      <c r="BK548" s="163">
        <f>ROUND(I548*H548,2)</f>
        <v>0</v>
      </c>
      <c r="BL548" s="18" t="s">
        <v>248</v>
      </c>
      <c r="BM548" s="162" t="s">
        <v>821</v>
      </c>
    </row>
    <row r="549" spans="1:65" s="14" customFormat="1">
      <c r="B549" s="172"/>
      <c r="D549" s="165" t="s">
        <v>168</v>
      </c>
      <c r="E549" s="173" t="s">
        <v>1</v>
      </c>
      <c r="F549" s="174" t="s">
        <v>822</v>
      </c>
      <c r="H549" s="175">
        <v>32.938000000000002</v>
      </c>
      <c r="I549" s="176"/>
      <c r="L549" s="172"/>
      <c r="M549" s="177"/>
      <c r="N549" s="178"/>
      <c r="O549" s="178"/>
      <c r="P549" s="178"/>
      <c r="Q549" s="178"/>
      <c r="R549" s="178"/>
      <c r="S549" s="178"/>
      <c r="T549" s="179"/>
      <c r="AT549" s="173" t="s">
        <v>168</v>
      </c>
      <c r="AU549" s="173" t="s">
        <v>97</v>
      </c>
      <c r="AV549" s="14" t="s">
        <v>97</v>
      </c>
      <c r="AW549" s="14" t="s">
        <v>32</v>
      </c>
      <c r="AX549" s="14" t="s">
        <v>77</v>
      </c>
      <c r="AY549" s="173" t="s">
        <v>160</v>
      </c>
    </row>
    <row r="550" spans="1:65" s="15" customFormat="1">
      <c r="B550" s="180"/>
      <c r="D550" s="165" t="s">
        <v>168</v>
      </c>
      <c r="E550" s="181" t="s">
        <v>1</v>
      </c>
      <c r="F550" s="182" t="s">
        <v>173</v>
      </c>
      <c r="H550" s="183">
        <v>32.938000000000002</v>
      </c>
      <c r="I550" s="184"/>
      <c r="L550" s="180"/>
      <c r="M550" s="185"/>
      <c r="N550" s="186"/>
      <c r="O550" s="186"/>
      <c r="P550" s="186"/>
      <c r="Q550" s="186"/>
      <c r="R550" s="186"/>
      <c r="S550" s="186"/>
      <c r="T550" s="187"/>
      <c r="AT550" s="181" t="s">
        <v>168</v>
      </c>
      <c r="AU550" s="181" t="s">
        <v>97</v>
      </c>
      <c r="AV550" s="15" t="s">
        <v>166</v>
      </c>
      <c r="AW550" s="15" t="s">
        <v>32</v>
      </c>
      <c r="AX550" s="15" t="s">
        <v>82</v>
      </c>
      <c r="AY550" s="181" t="s">
        <v>160</v>
      </c>
    </row>
    <row r="551" spans="1:65" s="2" customFormat="1" ht="16.5" customHeight="1">
      <c r="A551" s="33"/>
      <c r="B551" s="149"/>
      <c r="C551" s="188" t="s">
        <v>823</v>
      </c>
      <c r="D551" s="188" t="s">
        <v>249</v>
      </c>
      <c r="E551" s="189" t="s">
        <v>824</v>
      </c>
      <c r="F551" s="190" t="s">
        <v>825</v>
      </c>
      <c r="G551" s="191" t="s">
        <v>165</v>
      </c>
      <c r="H551" s="192">
        <v>69.17</v>
      </c>
      <c r="I551" s="193"/>
      <c r="J551" s="194">
        <f>ROUND(I551*H551,2)</f>
        <v>0</v>
      </c>
      <c r="K551" s="195"/>
      <c r="L551" s="196"/>
      <c r="M551" s="197" t="s">
        <v>1</v>
      </c>
      <c r="N551" s="198" t="s">
        <v>43</v>
      </c>
      <c r="O551" s="59"/>
      <c r="P551" s="160">
        <f>O551*H551</f>
        <v>0</v>
      </c>
      <c r="Q551" s="160">
        <v>4.5599999999999998E-3</v>
      </c>
      <c r="R551" s="160">
        <f>Q551*H551</f>
        <v>0.31541520000000001</v>
      </c>
      <c r="S551" s="160">
        <v>0</v>
      </c>
      <c r="T551" s="161">
        <f>S551*H551</f>
        <v>0</v>
      </c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R551" s="162" t="s">
        <v>331</v>
      </c>
      <c r="AT551" s="162" t="s">
        <v>249</v>
      </c>
      <c r="AU551" s="162" t="s">
        <v>97</v>
      </c>
      <c r="AY551" s="18" t="s">
        <v>160</v>
      </c>
      <c r="BE551" s="163">
        <f>IF(N551="základní",J551,0)</f>
        <v>0</v>
      </c>
      <c r="BF551" s="163">
        <f>IF(N551="snížená",J551,0)</f>
        <v>0</v>
      </c>
      <c r="BG551" s="163">
        <f>IF(N551="zákl. přenesená",J551,0)</f>
        <v>0</v>
      </c>
      <c r="BH551" s="163">
        <f>IF(N551="sníž. přenesená",J551,0)</f>
        <v>0</v>
      </c>
      <c r="BI551" s="163">
        <f>IF(N551="nulová",J551,0)</f>
        <v>0</v>
      </c>
      <c r="BJ551" s="18" t="s">
        <v>97</v>
      </c>
      <c r="BK551" s="163">
        <f>ROUND(I551*H551,2)</f>
        <v>0</v>
      </c>
      <c r="BL551" s="18" t="s">
        <v>248</v>
      </c>
      <c r="BM551" s="162" t="s">
        <v>826</v>
      </c>
    </row>
    <row r="552" spans="1:65" s="14" customFormat="1">
      <c r="B552" s="172"/>
      <c r="D552" s="165" t="s">
        <v>168</v>
      </c>
      <c r="F552" s="174" t="s">
        <v>827</v>
      </c>
      <c r="H552" s="175">
        <v>69.17</v>
      </c>
      <c r="I552" s="176"/>
      <c r="L552" s="172"/>
      <c r="M552" s="177"/>
      <c r="N552" s="178"/>
      <c r="O552" s="178"/>
      <c r="P552" s="178"/>
      <c r="Q552" s="178"/>
      <c r="R552" s="178"/>
      <c r="S552" s="178"/>
      <c r="T552" s="179"/>
      <c r="AT552" s="173" t="s">
        <v>168</v>
      </c>
      <c r="AU552" s="173" t="s">
        <v>97</v>
      </c>
      <c r="AV552" s="14" t="s">
        <v>97</v>
      </c>
      <c r="AW552" s="14" t="s">
        <v>3</v>
      </c>
      <c r="AX552" s="14" t="s">
        <v>82</v>
      </c>
      <c r="AY552" s="173" t="s">
        <v>160</v>
      </c>
    </row>
    <row r="553" spans="1:65" s="2" customFormat="1" ht="21.75" customHeight="1">
      <c r="A553" s="33"/>
      <c r="B553" s="149"/>
      <c r="C553" s="150" t="s">
        <v>828</v>
      </c>
      <c r="D553" s="150" t="s">
        <v>162</v>
      </c>
      <c r="E553" s="151" t="s">
        <v>829</v>
      </c>
      <c r="F553" s="152" t="s">
        <v>830</v>
      </c>
      <c r="G553" s="153" t="s">
        <v>165</v>
      </c>
      <c r="H553" s="154">
        <v>33.677999999999997</v>
      </c>
      <c r="I553" s="155"/>
      <c r="J553" s="156">
        <f>ROUND(I553*H553,2)</f>
        <v>0</v>
      </c>
      <c r="K553" s="157"/>
      <c r="L553" s="34"/>
      <c r="M553" s="158" t="s">
        <v>1</v>
      </c>
      <c r="N553" s="159" t="s">
        <v>43</v>
      </c>
      <c r="O553" s="59"/>
      <c r="P553" s="160">
        <f>O553*H553</f>
        <v>0</v>
      </c>
      <c r="Q553" s="160">
        <v>5.0000000000000002E-5</v>
      </c>
      <c r="R553" s="160">
        <f>Q553*H553</f>
        <v>1.6838999999999999E-3</v>
      </c>
      <c r="S553" s="160">
        <v>0</v>
      </c>
      <c r="T553" s="161">
        <f>S553*H553</f>
        <v>0</v>
      </c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R553" s="162" t="s">
        <v>248</v>
      </c>
      <c r="AT553" s="162" t="s">
        <v>162</v>
      </c>
      <c r="AU553" s="162" t="s">
        <v>97</v>
      </c>
      <c r="AY553" s="18" t="s">
        <v>160</v>
      </c>
      <c r="BE553" s="163">
        <f>IF(N553="základní",J553,0)</f>
        <v>0</v>
      </c>
      <c r="BF553" s="163">
        <f>IF(N553="snížená",J553,0)</f>
        <v>0</v>
      </c>
      <c r="BG553" s="163">
        <f>IF(N553="zákl. přenesená",J553,0)</f>
        <v>0</v>
      </c>
      <c r="BH553" s="163">
        <f>IF(N553="sníž. přenesená",J553,0)</f>
        <v>0</v>
      </c>
      <c r="BI553" s="163">
        <f>IF(N553="nulová",J553,0)</f>
        <v>0</v>
      </c>
      <c r="BJ553" s="18" t="s">
        <v>97</v>
      </c>
      <c r="BK553" s="163">
        <f>ROUND(I553*H553,2)</f>
        <v>0</v>
      </c>
      <c r="BL553" s="18" t="s">
        <v>248</v>
      </c>
      <c r="BM553" s="162" t="s">
        <v>831</v>
      </c>
    </row>
    <row r="554" spans="1:65" s="13" customFormat="1">
      <c r="B554" s="164"/>
      <c r="D554" s="165" t="s">
        <v>168</v>
      </c>
      <c r="E554" s="166" t="s">
        <v>1</v>
      </c>
      <c r="F554" s="167" t="s">
        <v>832</v>
      </c>
      <c r="H554" s="166" t="s">
        <v>1</v>
      </c>
      <c r="I554" s="168"/>
      <c r="L554" s="164"/>
      <c r="M554" s="169"/>
      <c r="N554" s="170"/>
      <c r="O554" s="170"/>
      <c r="P554" s="170"/>
      <c r="Q554" s="170"/>
      <c r="R554" s="170"/>
      <c r="S554" s="170"/>
      <c r="T554" s="171"/>
      <c r="AT554" s="166" t="s">
        <v>168</v>
      </c>
      <c r="AU554" s="166" t="s">
        <v>97</v>
      </c>
      <c r="AV554" s="13" t="s">
        <v>82</v>
      </c>
      <c r="AW554" s="13" t="s">
        <v>32</v>
      </c>
      <c r="AX554" s="13" t="s">
        <v>77</v>
      </c>
      <c r="AY554" s="166" t="s">
        <v>160</v>
      </c>
    </row>
    <row r="555" spans="1:65" s="14" customFormat="1">
      <c r="B555" s="172"/>
      <c r="D555" s="165" t="s">
        <v>168</v>
      </c>
      <c r="E555" s="173" t="s">
        <v>1</v>
      </c>
      <c r="F555" s="174" t="s">
        <v>833</v>
      </c>
      <c r="H555" s="175">
        <v>33.677999999999997</v>
      </c>
      <c r="I555" s="176"/>
      <c r="L555" s="172"/>
      <c r="M555" s="177"/>
      <c r="N555" s="178"/>
      <c r="O555" s="178"/>
      <c r="P555" s="178"/>
      <c r="Q555" s="178"/>
      <c r="R555" s="178"/>
      <c r="S555" s="178"/>
      <c r="T555" s="179"/>
      <c r="AT555" s="173" t="s">
        <v>168</v>
      </c>
      <c r="AU555" s="173" t="s">
        <v>97</v>
      </c>
      <c r="AV555" s="14" t="s">
        <v>97</v>
      </c>
      <c r="AW555" s="14" t="s">
        <v>32</v>
      </c>
      <c r="AX555" s="14" t="s">
        <v>77</v>
      </c>
      <c r="AY555" s="173" t="s">
        <v>160</v>
      </c>
    </row>
    <row r="556" spans="1:65" s="15" customFormat="1">
      <c r="B556" s="180"/>
      <c r="D556" s="165" t="s">
        <v>168</v>
      </c>
      <c r="E556" s="181" t="s">
        <v>1</v>
      </c>
      <c r="F556" s="182" t="s">
        <v>173</v>
      </c>
      <c r="H556" s="183">
        <v>33.677999999999997</v>
      </c>
      <c r="I556" s="184"/>
      <c r="L556" s="180"/>
      <c r="M556" s="185"/>
      <c r="N556" s="186"/>
      <c r="O556" s="186"/>
      <c r="P556" s="186"/>
      <c r="Q556" s="186"/>
      <c r="R556" s="186"/>
      <c r="S556" s="186"/>
      <c r="T556" s="187"/>
      <c r="AT556" s="181" t="s">
        <v>168</v>
      </c>
      <c r="AU556" s="181" t="s">
        <v>97</v>
      </c>
      <c r="AV556" s="15" t="s">
        <v>166</v>
      </c>
      <c r="AW556" s="15" t="s">
        <v>32</v>
      </c>
      <c r="AX556" s="15" t="s">
        <v>82</v>
      </c>
      <c r="AY556" s="181" t="s">
        <v>160</v>
      </c>
    </row>
    <row r="557" spans="1:65" s="2" customFormat="1" ht="16.5" customHeight="1">
      <c r="A557" s="33"/>
      <c r="B557" s="149"/>
      <c r="C557" s="188" t="s">
        <v>834</v>
      </c>
      <c r="D557" s="188" t="s">
        <v>249</v>
      </c>
      <c r="E557" s="189" t="s">
        <v>835</v>
      </c>
      <c r="F557" s="190" t="s">
        <v>836</v>
      </c>
      <c r="G557" s="191" t="s">
        <v>165</v>
      </c>
      <c r="H557" s="192">
        <v>36.372</v>
      </c>
      <c r="I557" s="193"/>
      <c r="J557" s="194">
        <f>ROUND(I557*H557,2)</f>
        <v>0</v>
      </c>
      <c r="K557" s="195"/>
      <c r="L557" s="196"/>
      <c r="M557" s="197" t="s">
        <v>1</v>
      </c>
      <c r="N557" s="198" t="s">
        <v>43</v>
      </c>
      <c r="O557" s="59"/>
      <c r="P557" s="160">
        <f>O557*H557</f>
        <v>0</v>
      </c>
      <c r="Q557" s="160">
        <v>4.7999999999999996E-3</v>
      </c>
      <c r="R557" s="160">
        <f>Q557*H557</f>
        <v>0.17458559999999998</v>
      </c>
      <c r="S557" s="160">
        <v>0</v>
      </c>
      <c r="T557" s="161">
        <f>S557*H557</f>
        <v>0</v>
      </c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R557" s="162" t="s">
        <v>331</v>
      </c>
      <c r="AT557" s="162" t="s">
        <v>249</v>
      </c>
      <c r="AU557" s="162" t="s">
        <v>97</v>
      </c>
      <c r="AY557" s="18" t="s">
        <v>160</v>
      </c>
      <c r="BE557" s="163">
        <f>IF(N557="základní",J557,0)</f>
        <v>0</v>
      </c>
      <c r="BF557" s="163">
        <f>IF(N557="snížená",J557,0)</f>
        <v>0</v>
      </c>
      <c r="BG557" s="163">
        <f>IF(N557="zákl. přenesená",J557,0)</f>
        <v>0</v>
      </c>
      <c r="BH557" s="163">
        <f>IF(N557="sníž. přenesená",J557,0)</f>
        <v>0</v>
      </c>
      <c r="BI557" s="163">
        <f>IF(N557="nulová",J557,0)</f>
        <v>0</v>
      </c>
      <c r="BJ557" s="18" t="s">
        <v>97</v>
      </c>
      <c r="BK557" s="163">
        <f>ROUND(I557*H557,2)</f>
        <v>0</v>
      </c>
      <c r="BL557" s="18" t="s">
        <v>248</v>
      </c>
      <c r="BM557" s="162" t="s">
        <v>837</v>
      </c>
    </row>
    <row r="558" spans="1:65" s="14" customFormat="1">
      <c r="B558" s="172"/>
      <c r="D558" s="165" t="s">
        <v>168</v>
      </c>
      <c r="F558" s="174" t="s">
        <v>838</v>
      </c>
      <c r="H558" s="175">
        <v>36.372</v>
      </c>
      <c r="I558" s="176"/>
      <c r="L558" s="172"/>
      <c r="M558" s="177"/>
      <c r="N558" s="178"/>
      <c r="O558" s="178"/>
      <c r="P558" s="178"/>
      <c r="Q558" s="178"/>
      <c r="R558" s="178"/>
      <c r="S558" s="178"/>
      <c r="T558" s="179"/>
      <c r="AT558" s="173" t="s">
        <v>168</v>
      </c>
      <c r="AU558" s="173" t="s">
        <v>97</v>
      </c>
      <c r="AV558" s="14" t="s">
        <v>97</v>
      </c>
      <c r="AW558" s="14" t="s">
        <v>3</v>
      </c>
      <c r="AX558" s="14" t="s">
        <v>82</v>
      </c>
      <c r="AY558" s="173" t="s">
        <v>160</v>
      </c>
    </row>
    <row r="559" spans="1:65" s="2" customFormat="1" ht="16.5" customHeight="1">
      <c r="A559" s="33"/>
      <c r="B559" s="149"/>
      <c r="C559" s="150" t="s">
        <v>839</v>
      </c>
      <c r="D559" s="150" t="s">
        <v>162</v>
      </c>
      <c r="E559" s="151" t="s">
        <v>840</v>
      </c>
      <c r="F559" s="152" t="s">
        <v>841</v>
      </c>
      <c r="G559" s="153" t="s">
        <v>165</v>
      </c>
      <c r="H559" s="154">
        <v>168.292</v>
      </c>
      <c r="I559" s="155"/>
      <c r="J559" s="156">
        <f>ROUND(I559*H559,2)</f>
        <v>0</v>
      </c>
      <c r="K559" s="157"/>
      <c r="L559" s="34"/>
      <c r="M559" s="158" t="s">
        <v>1</v>
      </c>
      <c r="N559" s="159" t="s">
        <v>43</v>
      </c>
      <c r="O559" s="59"/>
      <c r="P559" s="160">
        <f>O559*H559</f>
        <v>0</v>
      </c>
      <c r="Q559" s="160">
        <v>6.0000000000000001E-3</v>
      </c>
      <c r="R559" s="160">
        <f>Q559*H559</f>
        <v>1.009752</v>
      </c>
      <c r="S559" s="160">
        <v>0</v>
      </c>
      <c r="T559" s="161">
        <f>S559*H559</f>
        <v>0</v>
      </c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R559" s="162" t="s">
        <v>248</v>
      </c>
      <c r="AT559" s="162" t="s">
        <v>162</v>
      </c>
      <c r="AU559" s="162" t="s">
        <v>97</v>
      </c>
      <c r="AY559" s="18" t="s">
        <v>160</v>
      </c>
      <c r="BE559" s="163">
        <f>IF(N559="základní",J559,0)</f>
        <v>0</v>
      </c>
      <c r="BF559" s="163">
        <f>IF(N559="snížená",J559,0)</f>
        <v>0</v>
      </c>
      <c r="BG559" s="163">
        <f>IF(N559="zákl. přenesená",J559,0)</f>
        <v>0</v>
      </c>
      <c r="BH559" s="163">
        <f>IF(N559="sníž. přenesená",J559,0)</f>
        <v>0</v>
      </c>
      <c r="BI559" s="163">
        <f>IF(N559="nulová",J559,0)</f>
        <v>0</v>
      </c>
      <c r="BJ559" s="18" t="s">
        <v>97</v>
      </c>
      <c r="BK559" s="163">
        <f>ROUND(I559*H559,2)</f>
        <v>0</v>
      </c>
      <c r="BL559" s="18" t="s">
        <v>248</v>
      </c>
      <c r="BM559" s="162" t="s">
        <v>842</v>
      </c>
    </row>
    <row r="560" spans="1:65" s="13" customFormat="1">
      <c r="B560" s="164"/>
      <c r="D560" s="165" t="s">
        <v>168</v>
      </c>
      <c r="E560" s="166" t="s">
        <v>1</v>
      </c>
      <c r="F560" s="167" t="s">
        <v>843</v>
      </c>
      <c r="H560" s="166" t="s">
        <v>1</v>
      </c>
      <c r="I560" s="168"/>
      <c r="L560" s="164"/>
      <c r="M560" s="169"/>
      <c r="N560" s="170"/>
      <c r="O560" s="170"/>
      <c r="P560" s="170"/>
      <c r="Q560" s="170"/>
      <c r="R560" s="170"/>
      <c r="S560" s="170"/>
      <c r="T560" s="171"/>
      <c r="AT560" s="166" t="s">
        <v>168</v>
      </c>
      <c r="AU560" s="166" t="s">
        <v>97</v>
      </c>
      <c r="AV560" s="13" t="s">
        <v>82</v>
      </c>
      <c r="AW560" s="13" t="s">
        <v>32</v>
      </c>
      <c r="AX560" s="13" t="s">
        <v>77</v>
      </c>
      <c r="AY560" s="166" t="s">
        <v>160</v>
      </c>
    </row>
    <row r="561" spans="1:65" s="14" customFormat="1">
      <c r="B561" s="172"/>
      <c r="D561" s="165" t="s">
        <v>168</v>
      </c>
      <c r="E561" s="173" t="s">
        <v>1</v>
      </c>
      <c r="F561" s="174" t="s">
        <v>844</v>
      </c>
      <c r="H561" s="175">
        <v>185.10900000000001</v>
      </c>
      <c r="I561" s="176"/>
      <c r="L561" s="172"/>
      <c r="M561" s="177"/>
      <c r="N561" s="178"/>
      <c r="O561" s="178"/>
      <c r="P561" s="178"/>
      <c r="Q561" s="178"/>
      <c r="R561" s="178"/>
      <c r="S561" s="178"/>
      <c r="T561" s="179"/>
      <c r="AT561" s="173" t="s">
        <v>168</v>
      </c>
      <c r="AU561" s="173" t="s">
        <v>97</v>
      </c>
      <c r="AV561" s="14" t="s">
        <v>97</v>
      </c>
      <c r="AW561" s="14" t="s">
        <v>32</v>
      </c>
      <c r="AX561" s="14" t="s">
        <v>77</v>
      </c>
      <c r="AY561" s="173" t="s">
        <v>160</v>
      </c>
    </row>
    <row r="562" spans="1:65" s="13" customFormat="1">
      <c r="B562" s="164"/>
      <c r="D562" s="165" t="s">
        <v>168</v>
      </c>
      <c r="E562" s="166" t="s">
        <v>1</v>
      </c>
      <c r="F562" s="167" t="s">
        <v>345</v>
      </c>
      <c r="H562" s="166" t="s">
        <v>1</v>
      </c>
      <c r="I562" s="168"/>
      <c r="L562" s="164"/>
      <c r="M562" s="169"/>
      <c r="N562" s="170"/>
      <c r="O562" s="170"/>
      <c r="P562" s="170"/>
      <c r="Q562" s="170"/>
      <c r="R562" s="170"/>
      <c r="S562" s="170"/>
      <c r="T562" s="171"/>
      <c r="AT562" s="166" t="s">
        <v>168</v>
      </c>
      <c r="AU562" s="166" t="s">
        <v>97</v>
      </c>
      <c r="AV562" s="13" t="s">
        <v>82</v>
      </c>
      <c r="AW562" s="13" t="s">
        <v>32</v>
      </c>
      <c r="AX562" s="13" t="s">
        <v>77</v>
      </c>
      <c r="AY562" s="166" t="s">
        <v>160</v>
      </c>
    </row>
    <row r="563" spans="1:65" s="14" customFormat="1">
      <c r="B563" s="172"/>
      <c r="D563" s="165" t="s">
        <v>168</v>
      </c>
      <c r="E563" s="173" t="s">
        <v>1</v>
      </c>
      <c r="F563" s="174" t="s">
        <v>845</v>
      </c>
      <c r="H563" s="175">
        <v>-16.817</v>
      </c>
      <c r="I563" s="176"/>
      <c r="L563" s="172"/>
      <c r="M563" s="177"/>
      <c r="N563" s="178"/>
      <c r="O563" s="178"/>
      <c r="P563" s="178"/>
      <c r="Q563" s="178"/>
      <c r="R563" s="178"/>
      <c r="S563" s="178"/>
      <c r="T563" s="179"/>
      <c r="AT563" s="173" t="s">
        <v>168</v>
      </c>
      <c r="AU563" s="173" t="s">
        <v>97</v>
      </c>
      <c r="AV563" s="14" t="s">
        <v>97</v>
      </c>
      <c r="AW563" s="14" t="s">
        <v>32</v>
      </c>
      <c r="AX563" s="14" t="s">
        <v>77</v>
      </c>
      <c r="AY563" s="173" t="s">
        <v>160</v>
      </c>
    </row>
    <row r="564" spans="1:65" s="15" customFormat="1">
      <c r="B564" s="180"/>
      <c r="D564" s="165" t="s">
        <v>168</v>
      </c>
      <c r="E564" s="181" t="s">
        <v>1</v>
      </c>
      <c r="F564" s="182" t="s">
        <v>173</v>
      </c>
      <c r="H564" s="183">
        <v>168.292</v>
      </c>
      <c r="I564" s="184"/>
      <c r="L564" s="180"/>
      <c r="M564" s="185"/>
      <c r="N564" s="186"/>
      <c r="O564" s="186"/>
      <c r="P564" s="186"/>
      <c r="Q564" s="186"/>
      <c r="R564" s="186"/>
      <c r="S564" s="186"/>
      <c r="T564" s="187"/>
      <c r="AT564" s="181" t="s">
        <v>168</v>
      </c>
      <c r="AU564" s="181" t="s">
        <v>97</v>
      </c>
      <c r="AV564" s="15" t="s">
        <v>166</v>
      </c>
      <c r="AW564" s="15" t="s">
        <v>32</v>
      </c>
      <c r="AX564" s="15" t="s">
        <v>82</v>
      </c>
      <c r="AY564" s="181" t="s">
        <v>160</v>
      </c>
    </row>
    <row r="565" spans="1:65" s="2" customFormat="1" ht="16.5" customHeight="1">
      <c r="A565" s="33"/>
      <c r="B565" s="149"/>
      <c r="C565" s="188" t="s">
        <v>846</v>
      </c>
      <c r="D565" s="188" t="s">
        <v>249</v>
      </c>
      <c r="E565" s="189" t="s">
        <v>847</v>
      </c>
      <c r="F565" s="190" t="s">
        <v>848</v>
      </c>
      <c r="G565" s="191" t="s">
        <v>165</v>
      </c>
      <c r="H565" s="192">
        <v>281.70699999999999</v>
      </c>
      <c r="I565" s="193"/>
      <c r="J565" s="194">
        <f>ROUND(I565*H565,2)</f>
        <v>0</v>
      </c>
      <c r="K565" s="195"/>
      <c r="L565" s="196"/>
      <c r="M565" s="197" t="s">
        <v>1</v>
      </c>
      <c r="N565" s="198" t="s">
        <v>43</v>
      </c>
      <c r="O565" s="59"/>
      <c r="P565" s="160">
        <f>O565*H565</f>
        <v>0</v>
      </c>
      <c r="Q565" s="160">
        <v>1.55E-2</v>
      </c>
      <c r="R565" s="160">
        <f>Q565*H565</f>
        <v>4.3664585000000002</v>
      </c>
      <c r="S565" s="160">
        <v>0</v>
      </c>
      <c r="T565" s="161">
        <f>S565*H565</f>
        <v>0</v>
      </c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R565" s="162" t="s">
        <v>204</v>
      </c>
      <c r="AT565" s="162" t="s">
        <v>249</v>
      </c>
      <c r="AU565" s="162" t="s">
        <v>97</v>
      </c>
      <c r="AY565" s="18" t="s">
        <v>160</v>
      </c>
      <c r="BE565" s="163">
        <f>IF(N565="základní",J565,0)</f>
        <v>0</v>
      </c>
      <c r="BF565" s="163">
        <f>IF(N565="snížená",J565,0)</f>
        <v>0</v>
      </c>
      <c r="BG565" s="163">
        <f>IF(N565="zákl. přenesená",J565,0)</f>
        <v>0</v>
      </c>
      <c r="BH565" s="163">
        <f>IF(N565="sníž. přenesená",J565,0)</f>
        <v>0</v>
      </c>
      <c r="BI565" s="163">
        <f>IF(N565="nulová",J565,0)</f>
        <v>0</v>
      </c>
      <c r="BJ565" s="18" t="s">
        <v>97</v>
      </c>
      <c r="BK565" s="163">
        <f>ROUND(I565*H565,2)</f>
        <v>0</v>
      </c>
      <c r="BL565" s="18" t="s">
        <v>166</v>
      </c>
      <c r="BM565" s="162" t="s">
        <v>849</v>
      </c>
    </row>
    <row r="566" spans="1:65" s="14" customFormat="1">
      <c r="B566" s="172"/>
      <c r="D566" s="165" t="s">
        <v>168</v>
      </c>
      <c r="F566" s="174" t="s">
        <v>850</v>
      </c>
      <c r="H566" s="175">
        <v>281.70699999999999</v>
      </c>
      <c r="I566" s="176"/>
      <c r="L566" s="172"/>
      <c r="M566" s="177"/>
      <c r="N566" s="178"/>
      <c r="O566" s="178"/>
      <c r="P566" s="178"/>
      <c r="Q566" s="178"/>
      <c r="R566" s="178"/>
      <c r="S566" s="178"/>
      <c r="T566" s="179"/>
      <c r="AT566" s="173" t="s">
        <v>168</v>
      </c>
      <c r="AU566" s="173" t="s">
        <v>97</v>
      </c>
      <c r="AV566" s="14" t="s">
        <v>97</v>
      </c>
      <c r="AW566" s="14" t="s">
        <v>3</v>
      </c>
      <c r="AX566" s="14" t="s">
        <v>82</v>
      </c>
      <c r="AY566" s="173" t="s">
        <v>160</v>
      </c>
    </row>
    <row r="567" spans="1:65" s="2" customFormat="1" ht="16.5" customHeight="1">
      <c r="A567" s="33"/>
      <c r="B567" s="149"/>
      <c r="C567" s="150" t="s">
        <v>851</v>
      </c>
      <c r="D567" s="150" t="s">
        <v>162</v>
      </c>
      <c r="E567" s="151" t="s">
        <v>852</v>
      </c>
      <c r="F567" s="152" t="s">
        <v>853</v>
      </c>
      <c r="G567" s="153" t="s">
        <v>165</v>
      </c>
      <c r="H567" s="154">
        <v>32.938000000000002</v>
      </c>
      <c r="I567" s="155"/>
      <c r="J567" s="156">
        <f>ROUND(I567*H567,2)</f>
        <v>0</v>
      </c>
      <c r="K567" s="157"/>
      <c r="L567" s="34"/>
      <c r="M567" s="158" t="s">
        <v>1</v>
      </c>
      <c r="N567" s="159" t="s">
        <v>43</v>
      </c>
      <c r="O567" s="59"/>
      <c r="P567" s="160">
        <f>O567*H567</f>
        <v>0</v>
      </c>
      <c r="Q567" s="160">
        <v>1.0000000000000001E-5</v>
      </c>
      <c r="R567" s="160">
        <f>Q567*H567</f>
        <v>3.2938000000000005E-4</v>
      </c>
      <c r="S567" s="160">
        <v>0</v>
      </c>
      <c r="T567" s="161">
        <f>S567*H567</f>
        <v>0</v>
      </c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R567" s="162" t="s">
        <v>248</v>
      </c>
      <c r="AT567" s="162" t="s">
        <v>162</v>
      </c>
      <c r="AU567" s="162" t="s">
        <v>97</v>
      </c>
      <c r="AY567" s="18" t="s">
        <v>160</v>
      </c>
      <c r="BE567" s="163">
        <f>IF(N567="základní",J567,0)</f>
        <v>0</v>
      </c>
      <c r="BF567" s="163">
        <f>IF(N567="snížená",J567,0)</f>
        <v>0</v>
      </c>
      <c r="BG567" s="163">
        <f>IF(N567="zákl. přenesená",J567,0)</f>
        <v>0</v>
      </c>
      <c r="BH567" s="163">
        <f>IF(N567="sníž. přenesená",J567,0)</f>
        <v>0</v>
      </c>
      <c r="BI567" s="163">
        <f>IF(N567="nulová",J567,0)</f>
        <v>0</v>
      </c>
      <c r="BJ567" s="18" t="s">
        <v>97</v>
      </c>
      <c r="BK567" s="163">
        <f>ROUND(I567*H567,2)</f>
        <v>0</v>
      </c>
      <c r="BL567" s="18" t="s">
        <v>248</v>
      </c>
      <c r="BM567" s="162" t="s">
        <v>854</v>
      </c>
    </row>
    <row r="568" spans="1:65" s="2" customFormat="1" ht="16.5" customHeight="1">
      <c r="A568" s="33"/>
      <c r="B568" s="149"/>
      <c r="C568" s="188" t="s">
        <v>855</v>
      </c>
      <c r="D568" s="188" t="s">
        <v>249</v>
      </c>
      <c r="E568" s="189" t="s">
        <v>856</v>
      </c>
      <c r="F568" s="190" t="s">
        <v>857</v>
      </c>
      <c r="G568" s="191" t="s">
        <v>165</v>
      </c>
      <c r="H568" s="192">
        <v>40.216999999999999</v>
      </c>
      <c r="I568" s="193"/>
      <c r="J568" s="194">
        <f>ROUND(I568*H568,2)</f>
        <v>0</v>
      </c>
      <c r="K568" s="195"/>
      <c r="L568" s="196"/>
      <c r="M568" s="197" t="s">
        <v>1</v>
      </c>
      <c r="N568" s="198" t="s">
        <v>43</v>
      </c>
      <c r="O568" s="59"/>
      <c r="P568" s="160">
        <f>O568*H568</f>
        <v>0</v>
      </c>
      <c r="Q568" s="160">
        <v>4.0000000000000002E-4</v>
      </c>
      <c r="R568" s="160">
        <f>Q568*H568</f>
        <v>1.6086800000000002E-2</v>
      </c>
      <c r="S568" s="160">
        <v>0</v>
      </c>
      <c r="T568" s="161">
        <f>S568*H568</f>
        <v>0</v>
      </c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R568" s="162" t="s">
        <v>331</v>
      </c>
      <c r="AT568" s="162" t="s">
        <v>249</v>
      </c>
      <c r="AU568" s="162" t="s">
        <v>97</v>
      </c>
      <c r="AY568" s="18" t="s">
        <v>160</v>
      </c>
      <c r="BE568" s="163">
        <f>IF(N568="základní",J568,0)</f>
        <v>0</v>
      </c>
      <c r="BF568" s="163">
        <f>IF(N568="snížená",J568,0)</f>
        <v>0</v>
      </c>
      <c r="BG568" s="163">
        <f>IF(N568="zákl. přenesená",J568,0)</f>
        <v>0</v>
      </c>
      <c r="BH568" s="163">
        <f>IF(N568="sníž. přenesená",J568,0)</f>
        <v>0</v>
      </c>
      <c r="BI568" s="163">
        <f>IF(N568="nulová",J568,0)</f>
        <v>0</v>
      </c>
      <c r="BJ568" s="18" t="s">
        <v>97</v>
      </c>
      <c r="BK568" s="163">
        <f>ROUND(I568*H568,2)</f>
        <v>0</v>
      </c>
      <c r="BL568" s="18" t="s">
        <v>248</v>
      </c>
      <c r="BM568" s="162" t="s">
        <v>858</v>
      </c>
    </row>
    <row r="569" spans="1:65" s="14" customFormat="1">
      <c r="B569" s="172"/>
      <c r="D569" s="165" t="s">
        <v>168</v>
      </c>
      <c r="F569" s="174" t="s">
        <v>859</v>
      </c>
      <c r="H569" s="175">
        <v>40.216999999999999</v>
      </c>
      <c r="I569" s="176"/>
      <c r="L569" s="172"/>
      <c r="M569" s="177"/>
      <c r="N569" s="178"/>
      <c r="O569" s="178"/>
      <c r="P569" s="178"/>
      <c r="Q569" s="178"/>
      <c r="R569" s="178"/>
      <c r="S569" s="178"/>
      <c r="T569" s="179"/>
      <c r="AT569" s="173" t="s">
        <v>168</v>
      </c>
      <c r="AU569" s="173" t="s">
        <v>97</v>
      </c>
      <c r="AV569" s="14" t="s">
        <v>97</v>
      </c>
      <c r="AW569" s="14" t="s">
        <v>3</v>
      </c>
      <c r="AX569" s="14" t="s">
        <v>82</v>
      </c>
      <c r="AY569" s="173" t="s">
        <v>160</v>
      </c>
    </row>
    <row r="570" spans="1:65" s="2" customFormat="1" ht="21.75" customHeight="1">
      <c r="A570" s="33"/>
      <c r="B570" s="149"/>
      <c r="C570" s="150" t="s">
        <v>860</v>
      </c>
      <c r="D570" s="150" t="s">
        <v>162</v>
      </c>
      <c r="E570" s="151" t="s">
        <v>861</v>
      </c>
      <c r="F570" s="152" t="s">
        <v>862</v>
      </c>
      <c r="G570" s="153" t="s">
        <v>790</v>
      </c>
      <c r="H570" s="207"/>
      <c r="I570" s="155"/>
      <c r="J570" s="156">
        <f>ROUND(I570*H570,2)</f>
        <v>0</v>
      </c>
      <c r="K570" s="157"/>
      <c r="L570" s="34"/>
      <c r="M570" s="158" t="s">
        <v>1</v>
      </c>
      <c r="N570" s="159" t="s">
        <v>43</v>
      </c>
      <c r="O570" s="59"/>
      <c r="P570" s="160">
        <f>O570*H570</f>
        <v>0</v>
      </c>
      <c r="Q570" s="160">
        <v>0</v>
      </c>
      <c r="R570" s="160">
        <f>Q570*H570</f>
        <v>0</v>
      </c>
      <c r="S570" s="160">
        <v>0</v>
      </c>
      <c r="T570" s="161">
        <f>S570*H570</f>
        <v>0</v>
      </c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R570" s="162" t="s">
        <v>248</v>
      </c>
      <c r="AT570" s="162" t="s">
        <v>162</v>
      </c>
      <c r="AU570" s="162" t="s">
        <v>97</v>
      </c>
      <c r="AY570" s="18" t="s">
        <v>160</v>
      </c>
      <c r="BE570" s="163">
        <f>IF(N570="základní",J570,0)</f>
        <v>0</v>
      </c>
      <c r="BF570" s="163">
        <f>IF(N570="snížená",J570,0)</f>
        <v>0</v>
      </c>
      <c r="BG570" s="163">
        <f>IF(N570="zákl. přenesená",J570,0)</f>
        <v>0</v>
      </c>
      <c r="BH570" s="163">
        <f>IF(N570="sníž. přenesená",J570,0)</f>
        <v>0</v>
      </c>
      <c r="BI570" s="163">
        <f>IF(N570="nulová",J570,0)</f>
        <v>0</v>
      </c>
      <c r="BJ570" s="18" t="s">
        <v>97</v>
      </c>
      <c r="BK570" s="163">
        <f>ROUND(I570*H570,2)</f>
        <v>0</v>
      </c>
      <c r="BL570" s="18" t="s">
        <v>248</v>
      </c>
      <c r="BM570" s="162" t="s">
        <v>863</v>
      </c>
    </row>
    <row r="571" spans="1:65" s="12" customFormat="1" ht="22.95" customHeight="1">
      <c r="B571" s="136"/>
      <c r="D571" s="137" t="s">
        <v>76</v>
      </c>
      <c r="E571" s="147" t="s">
        <v>864</v>
      </c>
      <c r="F571" s="147" t="s">
        <v>865</v>
      </c>
      <c r="I571" s="139"/>
      <c r="J571" s="148">
        <f>BK571</f>
        <v>0</v>
      </c>
      <c r="L571" s="136"/>
      <c r="M571" s="141"/>
      <c r="N571" s="142"/>
      <c r="O571" s="142"/>
      <c r="P571" s="143">
        <f>SUM(P572:P574)</f>
        <v>0</v>
      </c>
      <c r="Q571" s="142"/>
      <c r="R571" s="143">
        <f>SUM(R572:R574)</f>
        <v>4.9300000000000004E-3</v>
      </c>
      <c r="S571" s="142"/>
      <c r="T571" s="144">
        <f>SUM(T572:T574)</f>
        <v>0.1188</v>
      </c>
      <c r="AR571" s="137" t="s">
        <v>97</v>
      </c>
      <c r="AT571" s="145" t="s">
        <v>76</v>
      </c>
      <c r="AU571" s="145" t="s">
        <v>82</v>
      </c>
      <c r="AY571" s="137" t="s">
        <v>160</v>
      </c>
      <c r="BK571" s="146">
        <f>SUM(BK572:BK574)</f>
        <v>0</v>
      </c>
    </row>
    <row r="572" spans="1:65" s="2" customFormat="1" ht="16.5" customHeight="1">
      <c r="A572" s="33"/>
      <c r="B572" s="149"/>
      <c r="C572" s="150" t="s">
        <v>866</v>
      </c>
      <c r="D572" s="150" t="s">
        <v>162</v>
      </c>
      <c r="E572" s="151" t="s">
        <v>867</v>
      </c>
      <c r="F572" s="152" t="s">
        <v>868</v>
      </c>
      <c r="G572" s="153" t="s">
        <v>262</v>
      </c>
      <c r="H572" s="154">
        <v>60</v>
      </c>
      <c r="I572" s="155"/>
      <c r="J572" s="156">
        <f>ROUND(I572*H572,2)</f>
        <v>0</v>
      </c>
      <c r="K572" s="157"/>
      <c r="L572" s="34"/>
      <c r="M572" s="158" t="s">
        <v>1</v>
      </c>
      <c r="N572" s="159" t="s">
        <v>43</v>
      </c>
      <c r="O572" s="59"/>
      <c r="P572" s="160">
        <f>O572*H572</f>
        <v>0</v>
      </c>
      <c r="Q572" s="160">
        <v>0</v>
      </c>
      <c r="R572" s="160">
        <f>Q572*H572</f>
        <v>0</v>
      </c>
      <c r="S572" s="160">
        <v>1.98E-3</v>
      </c>
      <c r="T572" s="161">
        <f>S572*H572</f>
        <v>0.1188</v>
      </c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R572" s="162" t="s">
        <v>248</v>
      </c>
      <c r="AT572" s="162" t="s">
        <v>162</v>
      </c>
      <c r="AU572" s="162" t="s">
        <v>97</v>
      </c>
      <c r="AY572" s="18" t="s">
        <v>160</v>
      </c>
      <c r="BE572" s="163">
        <f>IF(N572="základní",J572,0)</f>
        <v>0</v>
      </c>
      <c r="BF572" s="163">
        <f>IF(N572="snížená",J572,0)</f>
        <v>0</v>
      </c>
      <c r="BG572" s="163">
        <f>IF(N572="zákl. přenesená",J572,0)</f>
        <v>0</v>
      </c>
      <c r="BH572" s="163">
        <f>IF(N572="sníž. přenesená",J572,0)</f>
        <v>0</v>
      </c>
      <c r="BI572" s="163">
        <f>IF(N572="nulová",J572,0)</f>
        <v>0</v>
      </c>
      <c r="BJ572" s="18" t="s">
        <v>97</v>
      </c>
      <c r="BK572" s="163">
        <f>ROUND(I572*H572,2)</f>
        <v>0</v>
      </c>
      <c r="BL572" s="18" t="s">
        <v>248</v>
      </c>
      <c r="BM572" s="162" t="s">
        <v>869</v>
      </c>
    </row>
    <row r="573" spans="1:65" s="2" customFormat="1" ht="16.5" customHeight="1">
      <c r="A573" s="33"/>
      <c r="B573" s="149"/>
      <c r="C573" s="150" t="s">
        <v>870</v>
      </c>
      <c r="D573" s="150" t="s">
        <v>162</v>
      </c>
      <c r="E573" s="151" t="s">
        <v>871</v>
      </c>
      <c r="F573" s="152" t="s">
        <v>872</v>
      </c>
      <c r="G573" s="153" t="s">
        <v>268</v>
      </c>
      <c r="H573" s="154">
        <v>17</v>
      </c>
      <c r="I573" s="155"/>
      <c r="J573" s="156">
        <f>ROUND(I573*H573,2)</f>
        <v>0</v>
      </c>
      <c r="K573" s="157"/>
      <c r="L573" s="34"/>
      <c r="M573" s="158" t="s">
        <v>1</v>
      </c>
      <c r="N573" s="159" t="s">
        <v>43</v>
      </c>
      <c r="O573" s="59"/>
      <c r="P573" s="160">
        <f>O573*H573</f>
        <v>0</v>
      </c>
      <c r="Q573" s="160">
        <v>2.9E-4</v>
      </c>
      <c r="R573" s="160">
        <f>Q573*H573</f>
        <v>4.9300000000000004E-3</v>
      </c>
      <c r="S573" s="160">
        <v>0</v>
      </c>
      <c r="T573" s="161">
        <f>S573*H573</f>
        <v>0</v>
      </c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R573" s="162" t="s">
        <v>248</v>
      </c>
      <c r="AT573" s="162" t="s">
        <v>162</v>
      </c>
      <c r="AU573" s="162" t="s">
        <v>97</v>
      </c>
      <c r="AY573" s="18" t="s">
        <v>160</v>
      </c>
      <c r="BE573" s="163">
        <f>IF(N573="základní",J573,0)</f>
        <v>0</v>
      </c>
      <c r="BF573" s="163">
        <f>IF(N573="snížená",J573,0)</f>
        <v>0</v>
      </c>
      <c r="BG573" s="163">
        <f>IF(N573="zákl. přenesená",J573,0)</f>
        <v>0</v>
      </c>
      <c r="BH573" s="163">
        <f>IF(N573="sníž. přenesená",J573,0)</f>
        <v>0</v>
      </c>
      <c r="BI573" s="163">
        <f>IF(N573="nulová",J573,0)</f>
        <v>0</v>
      </c>
      <c r="BJ573" s="18" t="s">
        <v>97</v>
      </c>
      <c r="BK573" s="163">
        <f>ROUND(I573*H573,2)</f>
        <v>0</v>
      </c>
      <c r="BL573" s="18" t="s">
        <v>248</v>
      </c>
      <c r="BM573" s="162" t="s">
        <v>873</v>
      </c>
    </row>
    <row r="574" spans="1:65" s="2" customFormat="1" ht="21.75" customHeight="1">
      <c r="A574" s="33"/>
      <c r="B574" s="149"/>
      <c r="C574" s="150" t="s">
        <v>874</v>
      </c>
      <c r="D574" s="150" t="s">
        <v>162</v>
      </c>
      <c r="E574" s="151" t="s">
        <v>875</v>
      </c>
      <c r="F574" s="152" t="s">
        <v>876</v>
      </c>
      <c r="G574" s="153" t="s">
        <v>790</v>
      </c>
      <c r="H574" s="207"/>
      <c r="I574" s="155"/>
      <c r="J574" s="156">
        <f>ROUND(I574*H574,2)</f>
        <v>0</v>
      </c>
      <c r="K574" s="157"/>
      <c r="L574" s="34"/>
      <c r="M574" s="158" t="s">
        <v>1</v>
      </c>
      <c r="N574" s="159" t="s">
        <v>43</v>
      </c>
      <c r="O574" s="59"/>
      <c r="P574" s="160">
        <f>O574*H574</f>
        <v>0</v>
      </c>
      <c r="Q574" s="160">
        <v>0</v>
      </c>
      <c r="R574" s="160">
        <f>Q574*H574</f>
        <v>0</v>
      </c>
      <c r="S574" s="160">
        <v>0</v>
      </c>
      <c r="T574" s="161">
        <f>S574*H574</f>
        <v>0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62" t="s">
        <v>248</v>
      </c>
      <c r="AT574" s="162" t="s">
        <v>162</v>
      </c>
      <c r="AU574" s="162" t="s">
        <v>97</v>
      </c>
      <c r="AY574" s="18" t="s">
        <v>160</v>
      </c>
      <c r="BE574" s="163">
        <f>IF(N574="základní",J574,0)</f>
        <v>0</v>
      </c>
      <c r="BF574" s="163">
        <f>IF(N574="snížená",J574,0)</f>
        <v>0</v>
      </c>
      <c r="BG574" s="163">
        <f>IF(N574="zákl. přenesená",J574,0)</f>
        <v>0</v>
      </c>
      <c r="BH574" s="163">
        <f>IF(N574="sníž. přenesená",J574,0)</f>
        <v>0</v>
      </c>
      <c r="BI574" s="163">
        <f>IF(N574="nulová",J574,0)</f>
        <v>0</v>
      </c>
      <c r="BJ574" s="18" t="s">
        <v>97</v>
      </c>
      <c r="BK574" s="163">
        <f>ROUND(I574*H574,2)</f>
        <v>0</v>
      </c>
      <c r="BL574" s="18" t="s">
        <v>248</v>
      </c>
      <c r="BM574" s="162" t="s">
        <v>877</v>
      </c>
    </row>
    <row r="575" spans="1:65" s="12" customFormat="1" ht="22.95" customHeight="1">
      <c r="B575" s="136"/>
      <c r="D575" s="137" t="s">
        <v>76</v>
      </c>
      <c r="E575" s="147" t="s">
        <v>878</v>
      </c>
      <c r="F575" s="147" t="s">
        <v>879</v>
      </c>
      <c r="I575" s="139"/>
      <c r="J575" s="148">
        <f>BK575</f>
        <v>0</v>
      </c>
      <c r="L575" s="136"/>
      <c r="M575" s="141"/>
      <c r="N575" s="142"/>
      <c r="O575" s="142"/>
      <c r="P575" s="143">
        <f>P576</f>
        <v>0</v>
      </c>
      <c r="Q575" s="142"/>
      <c r="R575" s="143">
        <f>R576</f>
        <v>0</v>
      </c>
      <c r="S575" s="142"/>
      <c r="T575" s="144">
        <f>T576</f>
        <v>0.1704</v>
      </c>
      <c r="AR575" s="137" t="s">
        <v>97</v>
      </c>
      <c r="AT575" s="145" t="s">
        <v>76</v>
      </c>
      <c r="AU575" s="145" t="s">
        <v>82</v>
      </c>
      <c r="AY575" s="137" t="s">
        <v>160</v>
      </c>
      <c r="BK575" s="146">
        <f>BK576</f>
        <v>0</v>
      </c>
    </row>
    <row r="576" spans="1:65" s="2" customFormat="1" ht="16.5" customHeight="1">
      <c r="A576" s="33"/>
      <c r="B576" s="149"/>
      <c r="C576" s="150" t="s">
        <v>880</v>
      </c>
      <c r="D576" s="150" t="s">
        <v>162</v>
      </c>
      <c r="E576" s="151" t="s">
        <v>881</v>
      </c>
      <c r="F576" s="152" t="s">
        <v>882</v>
      </c>
      <c r="G576" s="153" t="s">
        <v>262</v>
      </c>
      <c r="H576" s="154">
        <v>80</v>
      </c>
      <c r="I576" s="155"/>
      <c r="J576" s="156">
        <f>ROUND(I576*H576,2)</f>
        <v>0</v>
      </c>
      <c r="K576" s="157"/>
      <c r="L576" s="34"/>
      <c r="M576" s="158" t="s">
        <v>1</v>
      </c>
      <c r="N576" s="159" t="s">
        <v>43</v>
      </c>
      <c r="O576" s="59"/>
      <c r="P576" s="160">
        <f>O576*H576</f>
        <v>0</v>
      </c>
      <c r="Q576" s="160">
        <v>0</v>
      </c>
      <c r="R576" s="160">
        <f>Q576*H576</f>
        <v>0</v>
      </c>
      <c r="S576" s="160">
        <v>2.1299999999999999E-3</v>
      </c>
      <c r="T576" s="161">
        <f>S576*H576</f>
        <v>0.1704</v>
      </c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R576" s="162" t="s">
        <v>248</v>
      </c>
      <c r="AT576" s="162" t="s">
        <v>162</v>
      </c>
      <c r="AU576" s="162" t="s">
        <v>97</v>
      </c>
      <c r="AY576" s="18" t="s">
        <v>160</v>
      </c>
      <c r="BE576" s="163">
        <f>IF(N576="základní",J576,0)</f>
        <v>0</v>
      </c>
      <c r="BF576" s="163">
        <f>IF(N576="snížená",J576,0)</f>
        <v>0</v>
      </c>
      <c r="BG576" s="163">
        <f>IF(N576="zákl. přenesená",J576,0)</f>
        <v>0</v>
      </c>
      <c r="BH576" s="163">
        <f>IF(N576="sníž. přenesená",J576,0)</f>
        <v>0</v>
      </c>
      <c r="BI576" s="163">
        <f>IF(N576="nulová",J576,0)</f>
        <v>0</v>
      </c>
      <c r="BJ576" s="18" t="s">
        <v>97</v>
      </c>
      <c r="BK576" s="163">
        <f>ROUND(I576*H576,2)</f>
        <v>0</v>
      </c>
      <c r="BL576" s="18" t="s">
        <v>248</v>
      </c>
      <c r="BM576" s="162" t="s">
        <v>883</v>
      </c>
    </row>
    <row r="577" spans="1:65" s="12" customFormat="1" ht="22.95" customHeight="1">
      <c r="B577" s="136"/>
      <c r="D577" s="137" t="s">
        <v>76</v>
      </c>
      <c r="E577" s="147" t="s">
        <v>884</v>
      </c>
      <c r="F577" s="147" t="s">
        <v>885</v>
      </c>
      <c r="I577" s="139"/>
      <c r="J577" s="148">
        <f>BK577</f>
        <v>0</v>
      </c>
      <c r="L577" s="136"/>
      <c r="M577" s="141"/>
      <c r="N577" s="142"/>
      <c r="O577" s="142"/>
      <c r="P577" s="143">
        <f>SUM(P578:P581)</f>
        <v>0</v>
      </c>
      <c r="Q577" s="142"/>
      <c r="R577" s="143">
        <f>SUM(R578:R581)</f>
        <v>0</v>
      </c>
      <c r="S577" s="142"/>
      <c r="T577" s="144">
        <f>SUM(T578:T581)</f>
        <v>0.90676000000000001</v>
      </c>
      <c r="AR577" s="137" t="s">
        <v>97</v>
      </c>
      <c r="AT577" s="145" t="s">
        <v>76</v>
      </c>
      <c r="AU577" s="145" t="s">
        <v>82</v>
      </c>
      <c r="AY577" s="137" t="s">
        <v>160</v>
      </c>
      <c r="BK577" s="146">
        <f>SUM(BK578:BK581)</f>
        <v>0</v>
      </c>
    </row>
    <row r="578" spans="1:65" s="2" customFormat="1" ht="16.5" customHeight="1">
      <c r="A578" s="33"/>
      <c r="B578" s="149"/>
      <c r="C578" s="150" t="s">
        <v>886</v>
      </c>
      <c r="D578" s="150" t="s">
        <v>162</v>
      </c>
      <c r="E578" s="151" t="s">
        <v>887</v>
      </c>
      <c r="F578" s="152" t="s">
        <v>888</v>
      </c>
      <c r="G578" s="153" t="s">
        <v>889</v>
      </c>
      <c r="H578" s="154">
        <v>4</v>
      </c>
      <c r="I578" s="155"/>
      <c r="J578" s="156">
        <f>ROUND(I578*H578,2)</f>
        <v>0</v>
      </c>
      <c r="K578" s="157"/>
      <c r="L578" s="34"/>
      <c r="M578" s="158" t="s">
        <v>1</v>
      </c>
      <c r="N578" s="159" t="s">
        <v>43</v>
      </c>
      <c r="O578" s="59"/>
      <c r="P578" s="160">
        <f>O578*H578</f>
        <v>0</v>
      </c>
      <c r="Q578" s="160">
        <v>0</v>
      </c>
      <c r="R578" s="160">
        <f>Q578*H578</f>
        <v>0</v>
      </c>
      <c r="S578" s="160">
        <v>1.933E-2</v>
      </c>
      <c r="T578" s="161">
        <f>S578*H578</f>
        <v>7.732E-2</v>
      </c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R578" s="162" t="s">
        <v>248</v>
      </c>
      <c r="AT578" s="162" t="s">
        <v>162</v>
      </c>
      <c r="AU578" s="162" t="s">
        <v>97</v>
      </c>
      <c r="AY578" s="18" t="s">
        <v>160</v>
      </c>
      <c r="BE578" s="163">
        <f>IF(N578="základní",J578,0)</f>
        <v>0</v>
      </c>
      <c r="BF578" s="163">
        <f>IF(N578="snížená",J578,0)</f>
        <v>0</v>
      </c>
      <c r="BG578" s="163">
        <f>IF(N578="zákl. přenesená",J578,0)</f>
        <v>0</v>
      </c>
      <c r="BH578" s="163">
        <f>IF(N578="sníž. přenesená",J578,0)</f>
        <v>0</v>
      </c>
      <c r="BI578" s="163">
        <f>IF(N578="nulová",J578,0)</f>
        <v>0</v>
      </c>
      <c r="BJ578" s="18" t="s">
        <v>97</v>
      </c>
      <c r="BK578" s="163">
        <f>ROUND(I578*H578,2)</f>
        <v>0</v>
      </c>
      <c r="BL578" s="18" t="s">
        <v>248</v>
      </c>
      <c r="BM578" s="162" t="s">
        <v>890</v>
      </c>
    </row>
    <row r="579" spans="1:65" s="2" customFormat="1" ht="16.5" customHeight="1">
      <c r="A579" s="33"/>
      <c r="B579" s="149"/>
      <c r="C579" s="150" t="s">
        <v>891</v>
      </c>
      <c r="D579" s="150" t="s">
        <v>162</v>
      </c>
      <c r="E579" s="151" t="s">
        <v>892</v>
      </c>
      <c r="F579" s="152" t="s">
        <v>893</v>
      </c>
      <c r="G579" s="153" t="s">
        <v>889</v>
      </c>
      <c r="H579" s="154">
        <v>4</v>
      </c>
      <c r="I579" s="155"/>
      <c r="J579" s="156">
        <f>ROUND(I579*H579,2)</f>
        <v>0</v>
      </c>
      <c r="K579" s="157"/>
      <c r="L579" s="34"/>
      <c r="M579" s="158" t="s">
        <v>1</v>
      </c>
      <c r="N579" s="159" t="s">
        <v>43</v>
      </c>
      <c r="O579" s="59"/>
      <c r="P579" s="160">
        <f>O579*H579</f>
        <v>0</v>
      </c>
      <c r="Q579" s="160">
        <v>0</v>
      </c>
      <c r="R579" s="160">
        <f>Q579*H579</f>
        <v>0</v>
      </c>
      <c r="S579" s="160">
        <v>1.9460000000000002E-2</v>
      </c>
      <c r="T579" s="161">
        <f>S579*H579</f>
        <v>7.7840000000000006E-2</v>
      </c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R579" s="162" t="s">
        <v>248</v>
      </c>
      <c r="AT579" s="162" t="s">
        <v>162</v>
      </c>
      <c r="AU579" s="162" t="s">
        <v>97</v>
      </c>
      <c r="AY579" s="18" t="s">
        <v>160</v>
      </c>
      <c r="BE579" s="163">
        <f>IF(N579="základní",J579,0)</f>
        <v>0</v>
      </c>
      <c r="BF579" s="163">
        <f>IF(N579="snížená",J579,0)</f>
        <v>0</v>
      </c>
      <c r="BG579" s="163">
        <f>IF(N579="zákl. přenesená",J579,0)</f>
        <v>0</v>
      </c>
      <c r="BH579" s="163">
        <f>IF(N579="sníž. přenesená",J579,0)</f>
        <v>0</v>
      </c>
      <c r="BI579" s="163">
        <f>IF(N579="nulová",J579,0)</f>
        <v>0</v>
      </c>
      <c r="BJ579" s="18" t="s">
        <v>97</v>
      </c>
      <c r="BK579" s="163">
        <f>ROUND(I579*H579,2)</f>
        <v>0</v>
      </c>
      <c r="BL579" s="18" t="s">
        <v>248</v>
      </c>
      <c r="BM579" s="162" t="s">
        <v>894</v>
      </c>
    </row>
    <row r="580" spans="1:65" s="2" customFormat="1" ht="16.5" customHeight="1">
      <c r="A580" s="33"/>
      <c r="B580" s="149"/>
      <c r="C580" s="150" t="s">
        <v>895</v>
      </c>
      <c r="D580" s="150" t="s">
        <v>162</v>
      </c>
      <c r="E580" s="151" t="s">
        <v>896</v>
      </c>
      <c r="F580" s="152" t="s">
        <v>897</v>
      </c>
      <c r="G580" s="153" t="s">
        <v>889</v>
      </c>
      <c r="H580" s="154">
        <v>4</v>
      </c>
      <c r="I580" s="155"/>
      <c r="J580" s="156">
        <f>ROUND(I580*H580,2)</f>
        <v>0</v>
      </c>
      <c r="K580" s="157"/>
      <c r="L580" s="34"/>
      <c r="M580" s="158" t="s">
        <v>1</v>
      </c>
      <c r="N580" s="159" t="s">
        <v>43</v>
      </c>
      <c r="O580" s="59"/>
      <c r="P580" s="160">
        <f>O580*H580</f>
        <v>0</v>
      </c>
      <c r="Q580" s="160">
        <v>0</v>
      </c>
      <c r="R580" s="160">
        <f>Q580*H580</f>
        <v>0</v>
      </c>
      <c r="S580" s="160">
        <v>3.2899999999999999E-2</v>
      </c>
      <c r="T580" s="161">
        <f>S580*H580</f>
        <v>0.13159999999999999</v>
      </c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R580" s="162" t="s">
        <v>248</v>
      </c>
      <c r="AT580" s="162" t="s">
        <v>162</v>
      </c>
      <c r="AU580" s="162" t="s">
        <v>97</v>
      </c>
      <c r="AY580" s="18" t="s">
        <v>160</v>
      </c>
      <c r="BE580" s="163">
        <f>IF(N580="základní",J580,0)</f>
        <v>0</v>
      </c>
      <c r="BF580" s="163">
        <f>IF(N580="snížená",J580,0)</f>
        <v>0</v>
      </c>
      <c r="BG580" s="163">
        <f>IF(N580="zákl. přenesená",J580,0)</f>
        <v>0</v>
      </c>
      <c r="BH580" s="163">
        <f>IF(N580="sníž. přenesená",J580,0)</f>
        <v>0</v>
      </c>
      <c r="BI580" s="163">
        <f>IF(N580="nulová",J580,0)</f>
        <v>0</v>
      </c>
      <c r="BJ580" s="18" t="s">
        <v>97</v>
      </c>
      <c r="BK580" s="163">
        <f>ROUND(I580*H580,2)</f>
        <v>0</v>
      </c>
      <c r="BL580" s="18" t="s">
        <v>248</v>
      </c>
      <c r="BM580" s="162" t="s">
        <v>898</v>
      </c>
    </row>
    <row r="581" spans="1:65" s="2" customFormat="1" ht="16.5" customHeight="1">
      <c r="A581" s="33"/>
      <c r="B581" s="149"/>
      <c r="C581" s="150" t="s">
        <v>899</v>
      </c>
      <c r="D581" s="150" t="s">
        <v>162</v>
      </c>
      <c r="E581" s="151" t="s">
        <v>900</v>
      </c>
      <c r="F581" s="152" t="s">
        <v>901</v>
      </c>
      <c r="G581" s="153" t="s">
        <v>889</v>
      </c>
      <c r="H581" s="154">
        <v>4</v>
      </c>
      <c r="I581" s="155"/>
      <c r="J581" s="156">
        <f>ROUND(I581*H581,2)</f>
        <v>0</v>
      </c>
      <c r="K581" s="157"/>
      <c r="L581" s="34"/>
      <c r="M581" s="158" t="s">
        <v>1</v>
      </c>
      <c r="N581" s="159" t="s">
        <v>43</v>
      </c>
      <c r="O581" s="59"/>
      <c r="P581" s="160">
        <f>O581*H581</f>
        <v>0</v>
      </c>
      <c r="Q581" s="160">
        <v>0</v>
      </c>
      <c r="R581" s="160">
        <f>Q581*H581</f>
        <v>0</v>
      </c>
      <c r="S581" s="160">
        <v>0.155</v>
      </c>
      <c r="T581" s="161">
        <f>S581*H581</f>
        <v>0.62</v>
      </c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R581" s="162" t="s">
        <v>248</v>
      </c>
      <c r="AT581" s="162" t="s">
        <v>162</v>
      </c>
      <c r="AU581" s="162" t="s">
        <v>97</v>
      </c>
      <c r="AY581" s="18" t="s">
        <v>160</v>
      </c>
      <c r="BE581" s="163">
        <f>IF(N581="základní",J581,0)</f>
        <v>0</v>
      </c>
      <c r="BF581" s="163">
        <f>IF(N581="snížená",J581,0)</f>
        <v>0</v>
      </c>
      <c r="BG581" s="163">
        <f>IF(N581="zákl. přenesená",J581,0)</f>
        <v>0</v>
      </c>
      <c r="BH581" s="163">
        <f>IF(N581="sníž. přenesená",J581,0)</f>
        <v>0</v>
      </c>
      <c r="BI581" s="163">
        <f>IF(N581="nulová",J581,0)</f>
        <v>0</v>
      </c>
      <c r="BJ581" s="18" t="s">
        <v>97</v>
      </c>
      <c r="BK581" s="163">
        <f>ROUND(I581*H581,2)</f>
        <v>0</v>
      </c>
      <c r="BL581" s="18" t="s">
        <v>248</v>
      </c>
      <c r="BM581" s="162" t="s">
        <v>902</v>
      </c>
    </row>
    <row r="582" spans="1:65" s="12" customFormat="1" ht="22.95" customHeight="1">
      <c r="B582" s="136"/>
      <c r="D582" s="137" t="s">
        <v>76</v>
      </c>
      <c r="E582" s="147" t="s">
        <v>903</v>
      </c>
      <c r="F582" s="147" t="s">
        <v>904</v>
      </c>
      <c r="I582" s="139"/>
      <c r="J582" s="148">
        <f>BK582</f>
        <v>0</v>
      </c>
      <c r="L582" s="136"/>
      <c r="M582" s="141"/>
      <c r="N582" s="142"/>
      <c r="O582" s="142"/>
      <c r="P582" s="143">
        <f>SUM(P583:P586)</f>
        <v>0</v>
      </c>
      <c r="Q582" s="142"/>
      <c r="R582" s="143">
        <f>SUM(R583:R586)</f>
        <v>0</v>
      </c>
      <c r="S582" s="142"/>
      <c r="T582" s="144">
        <f>SUM(T583:T586)</f>
        <v>0.59742799999999996</v>
      </c>
      <c r="AR582" s="137" t="s">
        <v>97</v>
      </c>
      <c r="AT582" s="145" t="s">
        <v>76</v>
      </c>
      <c r="AU582" s="145" t="s">
        <v>82</v>
      </c>
      <c r="AY582" s="137" t="s">
        <v>160</v>
      </c>
      <c r="BK582" s="146">
        <f>SUM(BK583:BK586)</f>
        <v>0</v>
      </c>
    </row>
    <row r="583" spans="1:65" s="2" customFormat="1" ht="24.15" customHeight="1">
      <c r="A583" s="33"/>
      <c r="B583" s="149"/>
      <c r="C583" s="150" t="s">
        <v>905</v>
      </c>
      <c r="D583" s="150" t="s">
        <v>162</v>
      </c>
      <c r="E583" s="151" t="s">
        <v>906</v>
      </c>
      <c r="F583" s="152" t="s">
        <v>907</v>
      </c>
      <c r="G583" s="153" t="s">
        <v>262</v>
      </c>
      <c r="H583" s="154">
        <v>250</v>
      </c>
      <c r="I583" s="155"/>
      <c r="J583" s="156">
        <f>ROUND(I583*H583,2)</f>
        <v>0</v>
      </c>
      <c r="K583" s="157"/>
      <c r="L583" s="34"/>
      <c r="M583" s="158" t="s">
        <v>1</v>
      </c>
      <c r="N583" s="159" t="s">
        <v>43</v>
      </c>
      <c r="O583" s="59"/>
      <c r="P583" s="160">
        <f>O583*H583</f>
        <v>0</v>
      </c>
      <c r="Q583" s="160">
        <v>0</v>
      </c>
      <c r="R583" s="160">
        <f>Q583*H583</f>
        <v>0</v>
      </c>
      <c r="S583" s="160">
        <v>2.2899999999999999E-3</v>
      </c>
      <c r="T583" s="161">
        <f>S583*H583</f>
        <v>0.57250000000000001</v>
      </c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R583" s="162" t="s">
        <v>248</v>
      </c>
      <c r="AT583" s="162" t="s">
        <v>162</v>
      </c>
      <c r="AU583" s="162" t="s">
        <v>97</v>
      </c>
      <c r="AY583" s="18" t="s">
        <v>160</v>
      </c>
      <c r="BE583" s="163">
        <f>IF(N583="základní",J583,0)</f>
        <v>0</v>
      </c>
      <c r="BF583" s="163">
        <f>IF(N583="snížená",J583,0)</f>
        <v>0</v>
      </c>
      <c r="BG583" s="163">
        <f>IF(N583="zákl. přenesená",J583,0)</f>
        <v>0</v>
      </c>
      <c r="BH583" s="163">
        <f>IF(N583="sníž. přenesená",J583,0)</f>
        <v>0</v>
      </c>
      <c r="BI583" s="163">
        <f>IF(N583="nulová",J583,0)</f>
        <v>0</v>
      </c>
      <c r="BJ583" s="18" t="s">
        <v>97</v>
      </c>
      <c r="BK583" s="163">
        <f>ROUND(I583*H583,2)</f>
        <v>0</v>
      </c>
      <c r="BL583" s="18" t="s">
        <v>248</v>
      </c>
      <c r="BM583" s="162" t="s">
        <v>908</v>
      </c>
    </row>
    <row r="584" spans="1:65" s="2" customFormat="1" ht="21.75" customHeight="1">
      <c r="A584" s="33"/>
      <c r="B584" s="149"/>
      <c r="C584" s="150" t="s">
        <v>909</v>
      </c>
      <c r="D584" s="150" t="s">
        <v>162</v>
      </c>
      <c r="E584" s="151" t="s">
        <v>910</v>
      </c>
      <c r="F584" s="152" t="s">
        <v>911</v>
      </c>
      <c r="G584" s="153" t="s">
        <v>268</v>
      </c>
      <c r="H584" s="154">
        <v>36</v>
      </c>
      <c r="I584" s="155"/>
      <c r="J584" s="156">
        <f>ROUND(I584*H584,2)</f>
        <v>0</v>
      </c>
      <c r="K584" s="157"/>
      <c r="L584" s="34"/>
      <c r="M584" s="158" t="s">
        <v>1</v>
      </c>
      <c r="N584" s="159" t="s">
        <v>43</v>
      </c>
      <c r="O584" s="59"/>
      <c r="P584" s="160">
        <f>O584*H584</f>
        <v>0</v>
      </c>
      <c r="Q584" s="160">
        <v>0</v>
      </c>
      <c r="R584" s="160">
        <f>Q584*H584</f>
        <v>0</v>
      </c>
      <c r="S584" s="160">
        <v>4.8000000000000001E-5</v>
      </c>
      <c r="T584" s="161">
        <f>S584*H584</f>
        <v>1.7279999999999999E-3</v>
      </c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R584" s="162" t="s">
        <v>248</v>
      </c>
      <c r="AT584" s="162" t="s">
        <v>162</v>
      </c>
      <c r="AU584" s="162" t="s">
        <v>97</v>
      </c>
      <c r="AY584" s="18" t="s">
        <v>160</v>
      </c>
      <c r="BE584" s="163">
        <f>IF(N584="základní",J584,0)</f>
        <v>0</v>
      </c>
      <c r="BF584" s="163">
        <f>IF(N584="snížená",J584,0)</f>
        <v>0</v>
      </c>
      <c r="BG584" s="163">
        <f>IF(N584="zákl. přenesená",J584,0)</f>
        <v>0</v>
      </c>
      <c r="BH584" s="163">
        <f>IF(N584="sníž. přenesená",J584,0)</f>
        <v>0</v>
      </c>
      <c r="BI584" s="163">
        <f>IF(N584="nulová",J584,0)</f>
        <v>0</v>
      </c>
      <c r="BJ584" s="18" t="s">
        <v>97</v>
      </c>
      <c r="BK584" s="163">
        <f>ROUND(I584*H584,2)</f>
        <v>0</v>
      </c>
      <c r="BL584" s="18" t="s">
        <v>248</v>
      </c>
      <c r="BM584" s="162" t="s">
        <v>912</v>
      </c>
    </row>
    <row r="585" spans="1:65" s="2" customFormat="1" ht="21.75" customHeight="1">
      <c r="A585" s="33"/>
      <c r="B585" s="149"/>
      <c r="C585" s="150" t="s">
        <v>913</v>
      </c>
      <c r="D585" s="150" t="s">
        <v>162</v>
      </c>
      <c r="E585" s="151" t="s">
        <v>914</v>
      </c>
      <c r="F585" s="152" t="s">
        <v>915</v>
      </c>
      <c r="G585" s="153" t="s">
        <v>268</v>
      </c>
      <c r="H585" s="154">
        <v>36</v>
      </c>
      <c r="I585" s="155"/>
      <c r="J585" s="156">
        <f>ROUND(I585*H585,2)</f>
        <v>0</v>
      </c>
      <c r="K585" s="157"/>
      <c r="L585" s="34"/>
      <c r="M585" s="158" t="s">
        <v>1</v>
      </c>
      <c r="N585" s="159" t="s">
        <v>43</v>
      </c>
      <c r="O585" s="59"/>
      <c r="P585" s="160">
        <f>O585*H585</f>
        <v>0</v>
      </c>
      <c r="Q585" s="160">
        <v>0</v>
      </c>
      <c r="R585" s="160">
        <f>Q585*H585</f>
        <v>0</v>
      </c>
      <c r="S585" s="160">
        <v>0</v>
      </c>
      <c r="T585" s="161">
        <f>S585*H585</f>
        <v>0</v>
      </c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R585" s="162" t="s">
        <v>248</v>
      </c>
      <c r="AT585" s="162" t="s">
        <v>162</v>
      </c>
      <c r="AU585" s="162" t="s">
        <v>97</v>
      </c>
      <c r="AY585" s="18" t="s">
        <v>160</v>
      </c>
      <c r="BE585" s="163">
        <f>IF(N585="základní",J585,0)</f>
        <v>0</v>
      </c>
      <c r="BF585" s="163">
        <f>IF(N585="snížená",J585,0)</f>
        <v>0</v>
      </c>
      <c r="BG585" s="163">
        <f>IF(N585="zákl. přenesená",J585,0)</f>
        <v>0</v>
      </c>
      <c r="BH585" s="163">
        <f>IF(N585="sníž. přenesená",J585,0)</f>
        <v>0</v>
      </c>
      <c r="BI585" s="163">
        <f>IF(N585="nulová",J585,0)</f>
        <v>0</v>
      </c>
      <c r="BJ585" s="18" t="s">
        <v>97</v>
      </c>
      <c r="BK585" s="163">
        <f>ROUND(I585*H585,2)</f>
        <v>0</v>
      </c>
      <c r="BL585" s="18" t="s">
        <v>248</v>
      </c>
      <c r="BM585" s="162" t="s">
        <v>916</v>
      </c>
    </row>
    <row r="586" spans="1:65" s="2" customFormat="1" ht="24.15" customHeight="1">
      <c r="A586" s="33"/>
      <c r="B586" s="149"/>
      <c r="C586" s="150" t="s">
        <v>917</v>
      </c>
      <c r="D586" s="150" t="s">
        <v>162</v>
      </c>
      <c r="E586" s="151" t="s">
        <v>918</v>
      </c>
      <c r="F586" s="152" t="s">
        <v>919</v>
      </c>
      <c r="G586" s="153" t="s">
        <v>268</v>
      </c>
      <c r="H586" s="154">
        <v>29</v>
      </c>
      <c r="I586" s="155"/>
      <c r="J586" s="156">
        <f>ROUND(I586*H586,2)</f>
        <v>0</v>
      </c>
      <c r="K586" s="157"/>
      <c r="L586" s="34"/>
      <c r="M586" s="158" t="s">
        <v>1</v>
      </c>
      <c r="N586" s="159" t="s">
        <v>43</v>
      </c>
      <c r="O586" s="59"/>
      <c r="P586" s="160">
        <f>O586*H586</f>
        <v>0</v>
      </c>
      <c r="Q586" s="160">
        <v>0</v>
      </c>
      <c r="R586" s="160">
        <f>Q586*H586</f>
        <v>0</v>
      </c>
      <c r="S586" s="160">
        <v>8.0000000000000004E-4</v>
      </c>
      <c r="T586" s="161">
        <f>S586*H586</f>
        <v>2.3200000000000002E-2</v>
      </c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R586" s="162" t="s">
        <v>248</v>
      </c>
      <c r="AT586" s="162" t="s">
        <v>162</v>
      </c>
      <c r="AU586" s="162" t="s">
        <v>97</v>
      </c>
      <c r="AY586" s="18" t="s">
        <v>160</v>
      </c>
      <c r="BE586" s="163">
        <f>IF(N586="základní",J586,0)</f>
        <v>0</v>
      </c>
      <c r="BF586" s="163">
        <f>IF(N586="snížená",J586,0)</f>
        <v>0</v>
      </c>
      <c r="BG586" s="163">
        <f>IF(N586="zákl. přenesená",J586,0)</f>
        <v>0</v>
      </c>
      <c r="BH586" s="163">
        <f>IF(N586="sníž. přenesená",J586,0)</f>
        <v>0</v>
      </c>
      <c r="BI586" s="163">
        <f>IF(N586="nulová",J586,0)</f>
        <v>0</v>
      </c>
      <c r="BJ586" s="18" t="s">
        <v>97</v>
      </c>
      <c r="BK586" s="163">
        <f>ROUND(I586*H586,2)</f>
        <v>0</v>
      </c>
      <c r="BL586" s="18" t="s">
        <v>248</v>
      </c>
      <c r="BM586" s="162" t="s">
        <v>920</v>
      </c>
    </row>
    <row r="587" spans="1:65" s="12" customFormat="1" ht="22.95" customHeight="1">
      <c r="B587" s="136"/>
      <c r="D587" s="137" t="s">
        <v>76</v>
      </c>
      <c r="E587" s="147" t="s">
        <v>921</v>
      </c>
      <c r="F587" s="147" t="s">
        <v>922</v>
      </c>
      <c r="I587" s="139"/>
      <c r="J587" s="148">
        <f>BK587</f>
        <v>0</v>
      </c>
      <c r="L587" s="136"/>
      <c r="M587" s="141"/>
      <c r="N587" s="142"/>
      <c r="O587" s="142"/>
      <c r="P587" s="143">
        <f>SUM(P588:P607)</f>
        <v>0</v>
      </c>
      <c r="Q587" s="142"/>
      <c r="R587" s="143">
        <f>SUM(R588:R607)</f>
        <v>1.4544500000000002E-2</v>
      </c>
      <c r="S587" s="142"/>
      <c r="T587" s="144">
        <f>SUM(T588:T607)</f>
        <v>0</v>
      </c>
      <c r="AR587" s="137" t="s">
        <v>97</v>
      </c>
      <c r="AT587" s="145" t="s">
        <v>76</v>
      </c>
      <c r="AU587" s="145" t="s">
        <v>82</v>
      </c>
      <c r="AY587" s="137" t="s">
        <v>160</v>
      </c>
      <c r="BK587" s="146">
        <f>SUM(BK588:BK607)</f>
        <v>0</v>
      </c>
    </row>
    <row r="588" spans="1:65" s="2" customFormat="1" ht="16.5" customHeight="1">
      <c r="A588" s="33"/>
      <c r="B588" s="149"/>
      <c r="C588" s="150" t="s">
        <v>923</v>
      </c>
      <c r="D588" s="150" t="s">
        <v>162</v>
      </c>
      <c r="E588" s="151" t="s">
        <v>924</v>
      </c>
      <c r="F588" s="152" t="s">
        <v>925</v>
      </c>
      <c r="G588" s="153" t="s">
        <v>262</v>
      </c>
      <c r="H588" s="154">
        <v>89</v>
      </c>
      <c r="I588" s="155"/>
      <c r="J588" s="156">
        <f>ROUND(I588*H588,2)</f>
        <v>0</v>
      </c>
      <c r="K588" s="157"/>
      <c r="L588" s="34"/>
      <c r="M588" s="158" t="s">
        <v>1</v>
      </c>
      <c r="N588" s="159" t="s">
        <v>43</v>
      </c>
      <c r="O588" s="59"/>
      <c r="P588" s="160">
        <f>O588*H588</f>
        <v>0</v>
      </c>
      <c r="Q588" s="160">
        <v>0</v>
      </c>
      <c r="R588" s="160">
        <f>Q588*H588</f>
        <v>0</v>
      </c>
      <c r="S588" s="160">
        <v>0</v>
      </c>
      <c r="T588" s="161">
        <f>S588*H588</f>
        <v>0</v>
      </c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R588" s="162" t="s">
        <v>248</v>
      </c>
      <c r="AT588" s="162" t="s">
        <v>162</v>
      </c>
      <c r="AU588" s="162" t="s">
        <v>97</v>
      </c>
      <c r="AY588" s="18" t="s">
        <v>160</v>
      </c>
      <c r="BE588" s="163">
        <f>IF(N588="základní",J588,0)</f>
        <v>0</v>
      </c>
      <c r="BF588" s="163">
        <f>IF(N588="snížená",J588,0)</f>
        <v>0</v>
      </c>
      <c r="BG588" s="163">
        <f>IF(N588="zákl. přenesená",J588,0)</f>
        <v>0</v>
      </c>
      <c r="BH588" s="163">
        <f>IF(N588="sníž. přenesená",J588,0)</f>
        <v>0</v>
      </c>
      <c r="BI588" s="163">
        <f>IF(N588="nulová",J588,0)</f>
        <v>0</v>
      </c>
      <c r="BJ588" s="18" t="s">
        <v>97</v>
      </c>
      <c r="BK588" s="163">
        <f>ROUND(I588*H588,2)</f>
        <v>0</v>
      </c>
      <c r="BL588" s="18" t="s">
        <v>248</v>
      </c>
      <c r="BM588" s="162" t="s">
        <v>926</v>
      </c>
    </row>
    <row r="589" spans="1:65" s="2" customFormat="1" ht="16.5" customHeight="1">
      <c r="A589" s="33"/>
      <c r="B589" s="149"/>
      <c r="C589" s="188" t="s">
        <v>927</v>
      </c>
      <c r="D589" s="188" t="s">
        <v>249</v>
      </c>
      <c r="E589" s="189" t="s">
        <v>928</v>
      </c>
      <c r="F589" s="190" t="s">
        <v>929</v>
      </c>
      <c r="G589" s="191" t="s">
        <v>262</v>
      </c>
      <c r="H589" s="192">
        <v>93.45</v>
      </c>
      <c r="I589" s="193"/>
      <c r="J589" s="194">
        <f>ROUND(I589*H589,2)</f>
        <v>0</v>
      </c>
      <c r="K589" s="195"/>
      <c r="L589" s="196"/>
      <c r="M589" s="197" t="s">
        <v>1</v>
      </c>
      <c r="N589" s="198" t="s">
        <v>43</v>
      </c>
      <c r="O589" s="59"/>
      <c r="P589" s="160">
        <f>O589*H589</f>
        <v>0</v>
      </c>
      <c r="Q589" s="160">
        <v>5.0000000000000002E-5</v>
      </c>
      <c r="R589" s="160">
        <f>Q589*H589</f>
        <v>4.6725000000000004E-3</v>
      </c>
      <c r="S589" s="160">
        <v>0</v>
      </c>
      <c r="T589" s="161">
        <f>S589*H589</f>
        <v>0</v>
      </c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R589" s="162" t="s">
        <v>331</v>
      </c>
      <c r="AT589" s="162" t="s">
        <v>249</v>
      </c>
      <c r="AU589" s="162" t="s">
        <v>97</v>
      </c>
      <c r="AY589" s="18" t="s">
        <v>160</v>
      </c>
      <c r="BE589" s="163">
        <f>IF(N589="základní",J589,0)</f>
        <v>0</v>
      </c>
      <c r="BF589" s="163">
        <f>IF(N589="snížená",J589,0)</f>
        <v>0</v>
      </c>
      <c r="BG589" s="163">
        <f>IF(N589="zákl. přenesená",J589,0)</f>
        <v>0</v>
      </c>
      <c r="BH589" s="163">
        <f>IF(N589="sníž. přenesená",J589,0)</f>
        <v>0</v>
      </c>
      <c r="BI589" s="163">
        <f>IF(N589="nulová",J589,0)</f>
        <v>0</v>
      </c>
      <c r="BJ589" s="18" t="s">
        <v>97</v>
      </c>
      <c r="BK589" s="163">
        <f>ROUND(I589*H589,2)</f>
        <v>0</v>
      </c>
      <c r="BL589" s="18" t="s">
        <v>248</v>
      </c>
      <c r="BM589" s="162" t="s">
        <v>930</v>
      </c>
    </row>
    <row r="590" spans="1:65" s="14" customFormat="1">
      <c r="B590" s="172"/>
      <c r="D590" s="165" t="s">
        <v>168</v>
      </c>
      <c r="F590" s="174" t="s">
        <v>931</v>
      </c>
      <c r="H590" s="175">
        <v>93.45</v>
      </c>
      <c r="I590" s="176"/>
      <c r="L590" s="172"/>
      <c r="M590" s="177"/>
      <c r="N590" s="178"/>
      <c r="O590" s="178"/>
      <c r="P590" s="178"/>
      <c r="Q590" s="178"/>
      <c r="R590" s="178"/>
      <c r="S590" s="178"/>
      <c r="T590" s="179"/>
      <c r="AT590" s="173" t="s">
        <v>168</v>
      </c>
      <c r="AU590" s="173" t="s">
        <v>97</v>
      </c>
      <c r="AV590" s="14" t="s">
        <v>97</v>
      </c>
      <c r="AW590" s="14" t="s">
        <v>3</v>
      </c>
      <c r="AX590" s="14" t="s">
        <v>82</v>
      </c>
      <c r="AY590" s="173" t="s">
        <v>160</v>
      </c>
    </row>
    <row r="591" spans="1:65" s="2" customFormat="1" ht="16.5" customHeight="1">
      <c r="A591" s="33"/>
      <c r="B591" s="149"/>
      <c r="C591" s="150" t="s">
        <v>932</v>
      </c>
      <c r="D591" s="150" t="s">
        <v>162</v>
      </c>
      <c r="E591" s="151" t="s">
        <v>933</v>
      </c>
      <c r="F591" s="152" t="s">
        <v>934</v>
      </c>
      <c r="G591" s="153" t="s">
        <v>268</v>
      </c>
      <c r="H591" s="154">
        <v>4</v>
      </c>
      <c r="I591" s="155"/>
      <c r="J591" s="156">
        <f>ROUND(I591*H591,2)</f>
        <v>0</v>
      </c>
      <c r="K591" s="157"/>
      <c r="L591" s="34"/>
      <c r="M591" s="158" t="s">
        <v>1</v>
      </c>
      <c r="N591" s="159" t="s">
        <v>43</v>
      </c>
      <c r="O591" s="59"/>
      <c r="P591" s="160">
        <f>O591*H591</f>
        <v>0</v>
      </c>
      <c r="Q591" s="160">
        <v>0</v>
      </c>
      <c r="R591" s="160">
        <f>Q591*H591</f>
        <v>0</v>
      </c>
      <c r="S591" s="160">
        <v>0</v>
      </c>
      <c r="T591" s="161">
        <f>S591*H591</f>
        <v>0</v>
      </c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R591" s="162" t="s">
        <v>248</v>
      </c>
      <c r="AT591" s="162" t="s">
        <v>162</v>
      </c>
      <c r="AU591" s="162" t="s">
        <v>97</v>
      </c>
      <c r="AY591" s="18" t="s">
        <v>160</v>
      </c>
      <c r="BE591" s="163">
        <f>IF(N591="základní",J591,0)</f>
        <v>0</v>
      </c>
      <c r="BF591" s="163">
        <f>IF(N591="snížená",J591,0)</f>
        <v>0</v>
      </c>
      <c r="BG591" s="163">
        <f>IF(N591="zákl. přenesená",J591,0)</f>
        <v>0</v>
      </c>
      <c r="BH591" s="163">
        <f>IF(N591="sníž. přenesená",J591,0)</f>
        <v>0</v>
      </c>
      <c r="BI591" s="163">
        <f>IF(N591="nulová",J591,0)</f>
        <v>0</v>
      </c>
      <c r="BJ591" s="18" t="s">
        <v>97</v>
      </c>
      <c r="BK591" s="163">
        <f>ROUND(I591*H591,2)</f>
        <v>0</v>
      </c>
      <c r="BL591" s="18" t="s">
        <v>248</v>
      </c>
      <c r="BM591" s="162" t="s">
        <v>935</v>
      </c>
    </row>
    <row r="592" spans="1:65" s="2" customFormat="1" ht="16.5" customHeight="1">
      <c r="A592" s="33"/>
      <c r="B592" s="149"/>
      <c r="C592" s="188" t="s">
        <v>936</v>
      </c>
      <c r="D592" s="188" t="s">
        <v>249</v>
      </c>
      <c r="E592" s="189" t="s">
        <v>937</v>
      </c>
      <c r="F592" s="190" t="s">
        <v>938</v>
      </c>
      <c r="G592" s="191" t="s">
        <v>268</v>
      </c>
      <c r="H592" s="192">
        <v>4</v>
      </c>
      <c r="I592" s="193"/>
      <c r="J592" s="194">
        <f>ROUND(I592*H592,2)</f>
        <v>0</v>
      </c>
      <c r="K592" s="195"/>
      <c r="L592" s="196"/>
      <c r="M592" s="197" t="s">
        <v>1</v>
      </c>
      <c r="N592" s="198" t="s">
        <v>43</v>
      </c>
      <c r="O592" s="59"/>
      <c r="P592" s="160">
        <f>O592*H592</f>
        <v>0</v>
      </c>
      <c r="Q592" s="160">
        <v>4.0000000000000003E-5</v>
      </c>
      <c r="R592" s="160">
        <f>Q592*H592</f>
        <v>1.6000000000000001E-4</v>
      </c>
      <c r="S592" s="160">
        <v>0</v>
      </c>
      <c r="T592" s="161">
        <f>S592*H592</f>
        <v>0</v>
      </c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R592" s="162" t="s">
        <v>331</v>
      </c>
      <c r="AT592" s="162" t="s">
        <v>249</v>
      </c>
      <c r="AU592" s="162" t="s">
        <v>97</v>
      </c>
      <c r="AY592" s="18" t="s">
        <v>160</v>
      </c>
      <c r="BE592" s="163">
        <f>IF(N592="základní",J592,0)</f>
        <v>0</v>
      </c>
      <c r="BF592" s="163">
        <f>IF(N592="snížená",J592,0)</f>
        <v>0</v>
      </c>
      <c r="BG592" s="163">
        <f>IF(N592="zákl. přenesená",J592,0)</f>
        <v>0</v>
      </c>
      <c r="BH592" s="163">
        <f>IF(N592="sníž. přenesená",J592,0)</f>
        <v>0</v>
      </c>
      <c r="BI592" s="163">
        <f>IF(N592="nulová",J592,0)</f>
        <v>0</v>
      </c>
      <c r="BJ592" s="18" t="s">
        <v>97</v>
      </c>
      <c r="BK592" s="163">
        <f>ROUND(I592*H592,2)</f>
        <v>0</v>
      </c>
      <c r="BL592" s="18" t="s">
        <v>248</v>
      </c>
      <c r="BM592" s="162" t="s">
        <v>939</v>
      </c>
    </row>
    <row r="593" spans="1:65" s="2" customFormat="1" ht="16.5" customHeight="1">
      <c r="A593" s="33"/>
      <c r="B593" s="149"/>
      <c r="C593" s="150" t="s">
        <v>940</v>
      </c>
      <c r="D593" s="150" t="s">
        <v>162</v>
      </c>
      <c r="E593" s="151" t="s">
        <v>941</v>
      </c>
      <c r="F593" s="152" t="s">
        <v>942</v>
      </c>
      <c r="G593" s="153" t="s">
        <v>262</v>
      </c>
      <c r="H593" s="154">
        <v>89</v>
      </c>
      <c r="I593" s="155"/>
      <c r="J593" s="156">
        <f>ROUND(I593*H593,2)</f>
        <v>0</v>
      </c>
      <c r="K593" s="157"/>
      <c r="L593" s="34"/>
      <c r="M593" s="158" t="s">
        <v>1</v>
      </c>
      <c r="N593" s="159" t="s">
        <v>43</v>
      </c>
      <c r="O593" s="59"/>
      <c r="P593" s="160">
        <f>O593*H593</f>
        <v>0</v>
      </c>
      <c r="Q593" s="160">
        <v>0</v>
      </c>
      <c r="R593" s="160">
        <f>Q593*H593</f>
        <v>0</v>
      </c>
      <c r="S593" s="160">
        <v>0</v>
      </c>
      <c r="T593" s="161">
        <f>S593*H593</f>
        <v>0</v>
      </c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R593" s="162" t="s">
        <v>248</v>
      </c>
      <c r="AT593" s="162" t="s">
        <v>162</v>
      </c>
      <c r="AU593" s="162" t="s">
        <v>97</v>
      </c>
      <c r="AY593" s="18" t="s">
        <v>160</v>
      </c>
      <c r="BE593" s="163">
        <f>IF(N593="základní",J593,0)</f>
        <v>0</v>
      </c>
      <c r="BF593" s="163">
        <f>IF(N593="snížená",J593,0)</f>
        <v>0</v>
      </c>
      <c r="BG593" s="163">
        <f>IF(N593="zákl. přenesená",J593,0)</f>
        <v>0</v>
      </c>
      <c r="BH593" s="163">
        <f>IF(N593="sníž. přenesená",J593,0)</f>
        <v>0</v>
      </c>
      <c r="BI593" s="163">
        <f>IF(N593="nulová",J593,0)</f>
        <v>0</v>
      </c>
      <c r="BJ593" s="18" t="s">
        <v>97</v>
      </c>
      <c r="BK593" s="163">
        <f>ROUND(I593*H593,2)</f>
        <v>0</v>
      </c>
      <c r="BL593" s="18" t="s">
        <v>248</v>
      </c>
      <c r="BM593" s="162" t="s">
        <v>943</v>
      </c>
    </row>
    <row r="594" spans="1:65" s="2" customFormat="1" ht="21.75" customHeight="1">
      <c r="A594" s="33"/>
      <c r="B594" s="149"/>
      <c r="C594" s="188" t="s">
        <v>944</v>
      </c>
      <c r="D594" s="188" t="s">
        <v>249</v>
      </c>
      <c r="E594" s="189" t="s">
        <v>945</v>
      </c>
      <c r="F594" s="190" t="s">
        <v>946</v>
      </c>
      <c r="G594" s="191" t="s">
        <v>262</v>
      </c>
      <c r="H594" s="192">
        <v>106.8</v>
      </c>
      <c r="I594" s="193"/>
      <c r="J594" s="194">
        <f>ROUND(I594*H594,2)</f>
        <v>0</v>
      </c>
      <c r="K594" s="195"/>
      <c r="L594" s="196"/>
      <c r="M594" s="197" t="s">
        <v>1</v>
      </c>
      <c r="N594" s="198" t="s">
        <v>43</v>
      </c>
      <c r="O594" s="59"/>
      <c r="P594" s="160">
        <f>O594*H594</f>
        <v>0</v>
      </c>
      <c r="Q594" s="160">
        <v>4.0000000000000003E-5</v>
      </c>
      <c r="R594" s="160">
        <f>Q594*H594</f>
        <v>4.2720000000000006E-3</v>
      </c>
      <c r="S594" s="160">
        <v>0</v>
      </c>
      <c r="T594" s="161">
        <f>S594*H594</f>
        <v>0</v>
      </c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R594" s="162" t="s">
        <v>331</v>
      </c>
      <c r="AT594" s="162" t="s">
        <v>249</v>
      </c>
      <c r="AU594" s="162" t="s">
        <v>97</v>
      </c>
      <c r="AY594" s="18" t="s">
        <v>160</v>
      </c>
      <c r="BE594" s="163">
        <f>IF(N594="základní",J594,0)</f>
        <v>0</v>
      </c>
      <c r="BF594" s="163">
        <f>IF(N594="snížená",J594,0)</f>
        <v>0</v>
      </c>
      <c r="BG594" s="163">
        <f>IF(N594="zákl. přenesená",J594,0)</f>
        <v>0</v>
      </c>
      <c r="BH594" s="163">
        <f>IF(N594="sníž. přenesená",J594,0)</f>
        <v>0</v>
      </c>
      <c r="BI594" s="163">
        <f>IF(N594="nulová",J594,0)</f>
        <v>0</v>
      </c>
      <c r="BJ594" s="18" t="s">
        <v>97</v>
      </c>
      <c r="BK594" s="163">
        <f>ROUND(I594*H594,2)</f>
        <v>0</v>
      </c>
      <c r="BL594" s="18" t="s">
        <v>248</v>
      </c>
      <c r="BM594" s="162" t="s">
        <v>947</v>
      </c>
    </row>
    <row r="595" spans="1:65" s="14" customFormat="1">
      <c r="B595" s="172"/>
      <c r="D595" s="165" t="s">
        <v>168</v>
      </c>
      <c r="F595" s="174" t="s">
        <v>948</v>
      </c>
      <c r="H595" s="175">
        <v>106.8</v>
      </c>
      <c r="I595" s="176"/>
      <c r="L595" s="172"/>
      <c r="M595" s="177"/>
      <c r="N595" s="178"/>
      <c r="O595" s="178"/>
      <c r="P595" s="178"/>
      <c r="Q595" s="178"/>
      <c r="R595" s="178"/>
      <c r="S595" s="178"/>
      <c r="T595" s="179"/>
      <c r="AT595" s="173" t="s">
        <v>168</v>
      </c>
      <c r="AU595" s="173" t="s">
        <v>97</v>
      </c>
      <c r="AV595" s="14" t="s">
        <v>97</v>
      </c>
      <c r="AW595" s="14" t="s">
        <v>3</v>
      </c>
      <c r="AX595" s="14" t="s">
        <v>82</v>
      </c>
      <c r="AY595" s="173" t="s">
        <v>160</v>
      </c>
    </row>
    <row r="596" spans="1:65" s="2" customFormat="1" ht="16.5" customHeight="1">
      <c r="A596" s="33"/>
      <c r="B596" s="149"/>
      <c r="C596" s="150" t="s">
        <v>949</v>
      </c>
      <c r="D596" s="150" t="s">
        <v>162</v>
      </c>
      <c r="E596" s="151" t="s">
        <v>950</v>
      </c>
      <c r="F596" s="152" t="s">
        <v>951</v>
      </c>
      <c r="G596" s="153" t="s">
        <v>268</v>
      </c>
      <c r="H596" s="154">
        <v>1</v>
      </c>
      <c r="I596" s="155"/>
      <c r="J596" s="156">
        <f t="shared" ref="J596:J607" si="0">ROUND(I596*H596,2)</f>
        <v>0</v>
      </c>
      <c r="K596" s="157"/>
      <c r="L596" s="34"/>
      <c r="M596" s="158" t="s">
        <v>1</v>
      </c>
      <c r="N596" s="159" t="s">
        <v>43</v>
      </c>
      <c r="O596" s="59"/>
      <c r="P596" s="160">
        <f t="shared" ref="P596:P607" si="1">O596*H596</f>
        <v>0</v>
      </c>
      <c r="Q596" s="160">
        <v>0</v>
      </c>
      <c r="R596" s="160">
        <f t="shared" ref="R596:R607" si="2">Q596*H596</f>
        <v>0</v>
      </c>
      <c r="S596" s="160">
        <v>0</v>
      </c>
      <c r="T596" s="161">
        <f t="shared" ref="T596:T607" si="3">S596*H596</f>
        <v>0</v>
      </c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R596" s="162" t="s">
        <v>248</v>
      </c>
      <c r="AT596" s="162" t="s">
        <v>162</v>
      </c>
      <c r="AU596" s="162" t="s">
        <v>97</v>
      </c>
      <c r="AY596" s="18" t="s">
        <v>160</v>
      </c>
      <c r="BE596" s="163">
        <f t="shared" ref="BE596:BE607" si="4">IF(N596="základní",J596,0)</f>
        <v>0</v>
      </c>
      <c r="BF596" s="163">
        <f t="shared" ref="BF596:BF607" si="5">IF(N596="snížená",J596,0)</f>
        <v>0</v>
      </c>
      <c r="BG596" s="163">
        <f t="shared" ref="BG596:BG607" si="6">IF(N596="zákl. přenesená",J596,0)</f>
        <v>0</v>
      </c>
      <c r="BH596" s="163">
        <f t="shared" ref="BH596:BH607" si="7">IF(N596="sníž. přenesená",J596,0)</f>
        <v>0</v>
      </c>
      <c r="BI596" s="163">
        <f t="shared" ref="BI596:BI607" si="8">IF(N596="nulová",J596,0)</f>
        <v>0</v>
      </c>
      <c r="BJ596" s="18" t="s">
        <v>97</v>
      </c>
      <c r="BK596" s="163">
        <f t="shared" ref="BK596:BK607" si="9">ROUND(I596*H596,2)</f>
        <v>0</v>
      </c>
      <c r="BL596" s="18" t="s">
        <v>248</v>
      </c>
      <c r="BM596" s="162" t="s">
        <v>952</v>
      </c>
    </row>
    <row r="597" spans="1:65" s="2" customFormat="1" ht="16.5" customHeight="1">
      <c r="A597" s="33"/>
      <c r="B597" s="149"/>
      <c r="C597" s="188" t="s">
        <v>953</v>
      </c>
      <c r="D597" s="188" t="s">
        <v>249</v>
      </c>
      <c r="E597" s="189" t="s">
        <v>954</v>
      </c>
      <c r="F597" s="190" t="s">
        <v>955</v>
      </c>
      <c r="G597" s="191" t="s">
        <v>268</v>
      </c>
      <c r="H597" s="192">
        <v>1</v>
      </c>
      <c r="I597" s="193"/>
      <c r="J597" s="194">
        <f t="shared" si="0"/>
        <v>0</v>
      </c>
      <c r="K597" s="195"/>
      <c r="L597" s="196"/>
      <c r="M597" s="197" t="s">
        <v>1</v>
      </c>
      <c r="N597" s="198" t="s">
        <v>43</v>
      </c>
      <c r="O597" s="59"/>
      <c r="P597" s="160">
        <f t="shared" si="1"/>
        <v>0</v>
      </c>
      <c r="Q597" s="160">
        <v>8.9999999999999998E-4</v>
      </c>
      <c r="R597" s="160">
        <f t="shared" si="2"/>
        <v>8.9999999999999998E-4</v>
      </c>
      <c r="S597" s="160">
        <v>0</v>
      </c>
      <c r="T597" s="161">
        <f t="shared" si="3"/>
        <v>0</v>
      </c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R597" s="162" t="s">
        <v>331</v>
      </c>
      <c r="AT597" s="162" t="s">
        <v>249</v>
      </c>
      <c r="AU597" s="162" t="s">
        <v>97</v>
      </c>
      <c r="AY597" s="18" t="s">
        <v>160</v>
      </c>
      <c r="BE597" s="163">
        <f t="shared" si="4"/>
        <v>0</v>
      </c>
      <c r="BF597" s="163">
        <f t="shared" si="5"/>
        <v>0</v>
      </c>
      <c r="BG597" s="163">
        <f t="shared" si="6"/>
        <v>0</v>
      </c>
      <c r="BH597" s="163">
        <f t="shared" si="7"/>
        <v>0</v>
      </c>
      <c r="BI597" s="163">
        <f t="shared" si="8"/>
        <v>0</v>
      </c>
      <c r="BJ597" s="18" t="s">
        <v>97</v>
      </c>
      <c r="BK597" s="163">
        <f t="shared" si="9"/>
        <v>0</v>
      </c>
      <c r="BL597" s="18" t="s">
        <v>248</v>
      </c>
      <c r="BM597" s="162" t="s">
        <v>956</v>
      </c>
    </row>
    <row r="598" spans="1:65" s="2" customFormat="1" ht="16.5" customHeight="1">
      <c r="A598" s="33"/>
      <c r="B598" s="149"/>
      <c r="C598" s="150" t="s">
        <v>957</v>
      </c>
      <c r="D598" s="150" t="s">
        <v>162</v>
      </c>
      <c r="E598" s="151" t="s">
        <v>958</v>
      </c>
      <c r="F598" s="152" t="s">
        <v>959</v>
      </c>
      <c r="G598" s="153" t="s">
        <v>268</v>
      </c>
      <c r="H598" s="154">
        <v>1</v>
      </c>
      <c r="I598" s="155"/>
      <c r="J598" s="156">
        <f t="shared" si="0"/>
        <v>0</v>
      </c>
      <c r="K598" s="157"/>
      <c r="L598" s="34"/>
      <c r="M598" s="158" t="s">
        <v>1</v>
      </c>
      <c r="N598" s="159" t="s">
        <v>43</v>
      </c>
      <c r="O598" s="59"/>
      <c r="P598" s="160">
        <f t="shared" si="1"/>
        <v>0</v>
      </c>
      <c r="Q598" s="160">
        <v>0</v>
      </c>
      <c r="R598" s="160">
        <f t="shared" si="2"/>
        <v>0</v>
      </c>
      <c r="S598" s="160">
        <v>0</v>
      </c>
      <c r="T598" s="161">
        <f t="shared" si="3"/>
        <v>0</v>
      </c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R598" s="162" t="s">
        <v>248</v>
      </c>
      <c r="AT598" s="162" t="s">
        <v>162</v>
      </c>
      <c r="AU598" s="162" t="s">
        <v>97</v>
      </c>
      <c r="AY598" s="18" t="s">
        <v>160</v>
      </c>
      <c r="BE598" s="163">
        <f t="shared" si="4"/>
        <v>0</v>
      </c>
      <c r="BF598" s="163">
        <f t="shared" si="5"/>
        <v>0</v>
      </c>
      <c r="BG598" s="163">
        <f t="shared" si="6"/>
        <v>0</v>
      </c>
      <c r="BH598" s="163">
        <f t="shared" si="7"/>
        <v>0</v>
      </c>
      <c r="BI598" s="163">
        <f t="shared" si="8"/>
        <v>0</v>
      </c>
      <c r="BJ598" s="18" t="s">
        <v>97</v>
      </c>
      <c r="BK598" s="163">
        <f t="shared" si="9"/>
        <v>0</v>
      </c>
      <c r="BL598" s="18" t="s">
        <v>248</v>
      </c>
      <c r="BM598" s="162" t="s">
        <v>960</v>
      </c>
    </row>
    <row r="599" spans="1:65" s="2" customFormat="1" ht="16.5" customHeight="1">
      <c r="A599" s="33"/>
      <c r="B599" s="149"/>
      <c r="C599" s="188" t="s">
        <v>961</v>
      </c>
      <c r="D599" s="188" t="s">
        <v>249</v>
      </c>
      <c r="E599" s="189" t="s">
        <v>962</v>
      </c>
      <c r="F599" s="190" t="s">
        <v>963</v>
      </c>
      <c r="G599" s="191" t="s">
        <v>268</v>
      </c>
      <c r="H599" s="192">
        <v>1</v>
      </c>
      <c r="I599" s="193"/>
      <c r="J599" s="194">
        <f t="shared" si="0"/>
        <v>0</v>
      </c>
      <c r="K599" s="195"/>
      <c r="L599" s="196"/>
      <c r="M599" s="197" t="s">
        <v>1</v>
      </c>
      <c r="N599" s="198" t="s">
        <v>43</v>
      </c>
      <c r="O599" s="59"/>
      <c r="P599" s="160">
        <f t="shared" si="1"/>
        <v>0</v>
      </c>
      <c r="Q599" s="160">
        <v>4.0000000000000001E-3</v>
      </c>
      <c r="R599" s="160">
        <f t="shared" si="2"/>
        <v>4.0000000000000001E-3</v>
      </c>
      <c r="S599" s="160">
        <v>0</v>
      </c>
      <c r="T599" s="161">
        <f t="shared" si="3"/>
        <v>0</v>
      </c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R599" s="162" t="s">
        <v>331</v>
      </c>
      <c r="AT599" s="162" t="s">
        <v>249</v>
      </c>
      <c r="AU599" s="162" t="s">
        <v>97</v>
      </c>
      <c r="AY599" s="18" t="s">
        <v>160</v>
      </c>
      <c r="BE599" s="163">
        <f t="shared" si="4"/>
        <v>0</v>
      </c>
      <c r="BF599" s="163">
        <f t="shared" si="5"/>
        <v>0</v>
      </c>
      <c r="BG599" s="163">
        <f t="shared" si="6"/>
        <v>0</v>
      </c>
      <c r="BH599" s="163">
        <f t="shared" si="7"/>
        <v>0</v>
      </c>
      <c r="BI599" s="163">
        <f t="shared" si="8"/>
        <v>0</v>
      </c>
      <c r="BJ599" s="18" t="s">
        <v>97</v>
      </c>
      <c r="BK599" s="163">
        <f t="shared" si="9"/>
        <v>0</v>
      </c>
      <c r="BL599" s="18" t="s">
        <v>248</v>
      </c>
      <c r="BM599" s="162" t="s">
        <v>964</v>
      </c>
    </row>
    <row r="600" spans="1:65" s="2" customFormat="1" ht="16.5" customHeight="1">
      <c r="A600" s="33"/>
      <c r="B600" s="149"/>
      <c r="C600" s="150" t="s">
        <v>965</v>
      </c>
      <c r="D600" s="150" t="s">
        <v>162</v>
      </c>
      <c r="E600" s="151" t="s">
        <v>966</v>
      </c>
      <c r="F600" s="152" t="s">
        <v>967</v>
      </c>
      <c r="G600" s="153" t="s">
        <v>268</v>
      </c>
      <c r="H600" s="154">
        <v>1</v>
      </c>
      <c r="I600" s="155"/>
      <c r="J600" s="156">
        <f t="shared" si="0"/>
        <v>0</v>
      </c>
      <c r="K600" s="157"/>
      <c r="L600" s="34"/>
      <c r="M600" s="158" t="s">
        <v>1</v>
      </c>
      <c r="N600" s="159" t="s">
        <v>43</v>
      </c>
      <c r="O600" s="59"/>
      <c r="P600" s="160">
        <f t="shared" si="1"/>
        <v>0</v>
      </c>
      <c r="Q600" s="160">
        <v>0</v>
      </c>
      <c r="R600" s="160">
        <f t="shared" si="2"/>
        <v>0</v>
      </c>
      <c r="S600" s="160">
        <v>0</v>
      </c>
      <c r="T600" s="161">
        <f t="shared" si="3"/>
        <v>0</v>
      </c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R600" s="162" t="s">
        <v>248</v>
      </c>
      <c r="AT600" s="162" t="s">
        <v>162</v>
      </c>
      <c r="AU600" s="162" t="s">
        <v>97</v>
      </c>
      <c r="AY600" s="18" t="s">
        <v>160</v>
      </c>
      <c r="BE600" s="163">
        <f t="shared" si="4"/>
        <v>0</v>
      </c>
      <c r="BF600" s="163">
        <f t="shared" si="5"/>
        <v>0</v>
      </c>
      <c r="BG600" s="163">
        <f t="shared" si="6"/>
        <v>0</v>
      </c>
      <c r="BH600" s="163">
        <f t="shared" si="7"/>
        <v>0</v>
      </c>
      <c r="BI600" s="163">
        <f t="shared" si="8"/>
        <v>0</v>
      </c>
      <c r="BJ600" s="18" t="s">
        <v>97</v>
      </c>
      <c r="BK600" s="163">
        <f t="shared" si="9"/>
        <v>0</v>
      </c>
      <c r="BL600" s="18" t="s">
        <v>248</v>
      </c>
      <c r="BM600" s="162" t="s">
        <v>968</v>
      </c>
    </row>
    <row r="601" spans="1:65" s="2" customFormat="1" ht="16.5" customHeight="1">
      <c r="A601" s="33"/>
      <c r="B601" s="149"/>
      <c r="C601" s="188" t="s">
        <v>969</v>
      </c>
      <c r="D601" s="188" t="s">
        <v>249</v>
      </c>
      <c r="E601" s="189" t="s">
        <v>970</v>
      </c>
      <c r="F601" s="190" t="s">
        <v>971</v>
      </c>
      <c r="G601" s="191" t="s">
        <v>268</v>
      </c>
      <c r="H601" s="192">
        <v>1</v>
      </c>
      <c r="I601" s="193"/>
      <c r="J601" s="194">
        <f t="shared" si="0"/>
        <v>0</v>
      </c>
      <c r="K601" s="195"/>
      <c r="L601" s="196"/>
      <c r="M601" s="197" t="s">
        <v>1</v>
      </c>
      <c r="N601" s="198" t="s">
        <v>43</v>
      </c>
      <c r="O601" s="59"/>
      <c r="P601" s="160">
        <f t="shared" si="1"/>
        <v>0</v>
      </c>
      <c r="Q601" s="160">
        <v>3.0000000000000001E-5</v>
      </c>
      <c r="R601" s="160">
        <f t="shared" si="2"/>
        <v>3.0000000000000001E-5</v>
      </c>
      <c r="S601" s="160">
        <v>0</v>
      </c>
      <c r="T601" s="161">
        <f t="shared" si="3"/>
        <v>0</v>
      </c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R601" s="162" t="s">
        <v>331</v>
      </c>
      <c r="AT601" s="162" t="s">
        <v>249</v>
      </c>
      <c r="AU601" s="162" t="s">
        <v>97</v>
      </c>
      <c r="AY601" s="18" t="s">
        <v>160</v>
      </c>
      <c r="BE601" s="163">
        <f t="shared" si="4"/>
        <v>0</v>
      </c>
      <c r="BF601" s="163">
        <f t="shared" si="5"/>
        <v>0</v>
      </c>
      <c r="BG601" s="163">
        <f t="shared" si="6"/>
        <v>0</v>
      </c>
      <c r="BH601" s="163">
        <f t="shared" si="7"/>
        <v>0</v>
      </c>
      <c r="BI601" s="163">
        <f t="shared" si="8"/>
        <v>0</v>
      </c>
      <c r="BJ601" s="18" t="s">
        <v>97</v>
      </c>
      <c r="BK601" s="163">
        <f t="shared" si="9"/>
        <v>0</v>
      </c>
      <c r="BL601" s="18" t="s">
        <v>248</v>
      </c>
      <c r="BM601" s="162" t="s">
        <v>972</v>
      </c>
    </row>
    <row r="602" spans="1:65" s="2" customFormat="1" ht="16.5" customHeight="1">
      <c r="A602" s="33"/>
      <c r="B602" s="149"/>
      <c r="C602" s="150" t="s">
        <v>973</v>
      </c>
      <c r="D602" s="150" t="s">
        <v>162</v>
      </c>
      <c r="E602" s="151" t="s">
        <v>974</v>
      </c>
      <c r="F602" s="152" t="s">
        <v>975</v>
      </c>
      <c r="G602" s="153" t="s">
        <v>268</v>
      </c>
      <c r="H602" s="154">
        <v>1</v>
      </c>
      <c r="I602" s="155"/>
      <c r="J602" s="156">
        <f t="shared" si="0"/>
        <v>0</v>
      </c>
      <c r="K602" s="157"/>
      <c r="L602" s="34"/>
      <c r="M602" s="158" t="s">
        <v>1</v>
      </c>
      <c r="N602" s="159" t="s">
        <v>43</v>
      </c>
      <c r="O602" s="59"/>
      <c r="P602" s="160">
        <f t="shared" si="1"/>
        <v>0</v>
      </c>
      <c r="Q602" s="160">
        <v>0</v>
      </c>
      <c r="R602" s="160">
        <f t="shared" si="2"/>
        <v>0</v>
      </c>
      <c r="S602" s="160">
        <v>0</v>
      </c>
      <c r="T602" s="161">
        <f t="shared" si="3"/>
        <v>0</v>
      </c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R602" s="162" t="s">
        <v>248</v>
      </c>
      <c r="AT602" s="162" t="s">
        <v>162</v>
      </c>
      <c r="AU602" s="162" t="s">
        <v>97</v>
      </c>
      <c r="AY602" s="18" t="s">
        <v>160</v>
      </c>
      <c r="BE602" s="163">
        <f t="shared" si="4"/>
        <v>0</v>
      </c>
      <c r="BF602" s="163">
        <f t="shared" si="5"/>
        <v>0</v>
      </c>
      <c r="BG602" s="163">
        <f t="shared" si="6"/>
        <v>0</v>
      </c>
      <c r="BH602" s="163">
        <f t="shared" si="7"/>
        <v>0</v>
      </c>
      <c r="BI602" s="163">
        <f t="shared" si="8"/>
        <v>0</v>
      </c>
      <c r="BJ602" s="18" t="s">
        <v>97</v>
      </c>
      <c r="BK602" s="163">
        <f t="shared" si="9"/>
        <v>0</v>
      </c>
      <c r="BL602" s="18" t="s">
        <v>248</v>
      </c>
      <c r="BM602" s="162" t="s">
        <v>976</v>
      </c>
    </row>
    <row r="603" spans="1:65" s="2" customFormat="1" ht="16.5" customHeight="1">
      <c r="A603" s="33"/>
      <c r="B603" s="149"/>
      <c r="C603" s="188" t="s">
        <v>977</v>
      </c>
      <c r="D603" s="188" t="s">
        <v>249</v>
      </c>
      <c r="E603" s="189" t="s">
        <v>978</v>
      </c>
      <c r="F603" s="190" t="s">
        <v>979</v>
      </c>
      <c r="G603" s="191" t="s">
        <v>268</v>
      </c>
      <c r="H603" s="192">
        <v>1</v>
      </c>
      <c r="I603" s="193"/>
      <c r="J603" s="194">
        <f t="shared" si="0"/>
        <v>0</v>
      </c>
      <c r="K603" s="195"/>
      <c r="L603" s="196"/>
      <c r="M603" s="197" t="s">
        <v>1</v>
      </c>
      <c r="N603" s="198" t="s">
        <v>43</v>
      </c>
      <c r="O603" s="59"/>
      <c r="P603" s="160">
        <f t="shared" si="1"/>
        <v>0</v>
      </c>
      <c r="Q603" s="160">
        <v>1.4999999999999999E-4</v>
      </c>
      <c r="R603" s="160">
        <f t="shared" si="2"/>
        <v>1.4999999999999999E-4</v>
      </c>
      <c r="S603" s="160">
        <v>0</v>
      </c>
      <c r="T603" s="161">
        <f t="shared" si="3"/>
        <v>0</v>
      </c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R603" s="162" t="s">
        <v>331</v>
      </c>
      <c r="AT603" s="162" t="s">
        <v>249</v>
      </c>
      <c r="AU603" s="162" t="s">
        <v>97</v>
      </c>
      <c r="AY603" s="18" t="s">
        <v>160</v>
      </c>
      <c r="BE603" s="163">
        <f t="shared" si="4"/>
        <v>0</v>
      </c>
      <c r="BF603" s="163">
        <f t="shared" si="5"/>
        <v>0</v>
      </c>
      <c r="BG603" s="163">
        <f t="shared" si="6"/>
        <v>0</v>
      </c>
      <c r="BH603" s="163">
        <f t="shared" si="7"/>
        <v>0</v>
      </c>
      <c r="BI603" s="163">
        <f t="shared" si="8"/>
        <v>0</v>
      </c>
      <c r="BJ603" s="18" t="s">
        <v>97</v>
      </c>
      <c r="BK603" s="163">
        <f t="shared" si="9"/>
        <v>0</v>
      </c>
      <c r="BL603" s="18" t="s">
        <v>248</v>
      </c>
      <c r="BM603" s="162" t="s">
        <v>980</v>
      </c>
    </row>
    <row r="604" spans="1:65" s="2" customFormat="1" ht="16.5" customHeight="1">
      <c r="A604" s="33"/>
      <c r="B604" s="149"/>
      <c r="C604" s="150" t="s">
        <v>981</v>
      </c>
      <c r="D604" s="150" t="s">
        <v>162</v>
      </c>
      <c r="E604" s="151" t="s">
        <v>982</v>
      </c>
      <c r="F604" s="152" t="s">
        <v>983</v>
      </c>
      <c r="G604" s="153" t="s">
        <v>268</v>
      </c>
      <c r="H604" s="154">
        <v>4</v>
      </c>
      <c r="I604" s="155"/>
      <c r="J604" s="156">
        <f t="shared" si="0"/>
        <v>0</v>
      </c>
      <c r="K604" s="157"/>
      <c r="L604" s="34"/>
      <c r="M604" s="158" t="s">
        <v>1</v>
      </c>
      <c r="N604" s="159" t="s">
        <v>43</v>
      </c>
      <c r="O604" s="59"/>
      <c r="P604" s="160">
        <f t="shared" si="1"/>
        <v>0</v>
      </c>
      <c r="Q604" s="160">
        <v>0</v>
      </c>
      <c r="R604" s="160">
        <f t="shared" si="2"/>
        <v>0</v>
      </c>
      <c r="S604" s="160">
        <v>0</v>
      </c>
      <c r="T604" s="161">
        <f t="shared" si="3"/>
        <v>0</v>
      </c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R604" s="162" t="s">
        <v>248</v>
      </c>
      <c r="AT604" s="162" t="s">
        <v>162</v>
      </c>
      <c r="AU604" s="162" t="s">
        <v>97</v>
      </c>
      <c r="AY604" s="18" t="s">
        <v>160</v>
      </c>
      <c r="BE604" s="163">
        <f t="shared" si="4"/>
        <v>0</v>
      </c>
      <c r="BF604" s="163">
        <f t="shared" si="5"/>
        <v>0</v>
      </c>
      <c r="BG604" s="163">
        <f t="shared" si="6"/>
        <v>0</v>
      </c>
      <c r="BH604" s="163">
        <f t="shared" si="7"/>
        <v>0</v>
      </c>
      <c r="BI604" s="163">
        <f t="shared" si="8"/>
        <v>0</v>
      </c>
      <c r="BJ604" s="18" t="s">
        <v>97</v>
      </c>
      <c r="BK604" s="163">
        <f t="shared" si="9"/>
        <v>0</v>
      </c>
      <c r="BL604" s="18" t="s">
        <v>248</v>
      </c>
      <c r="BM604" s="162" t="s">
        <v>984</v>
      </c>
    </row>
    <row r="605" spans="1:65" s="2" customFormat="1" ht="16.5" customHeight="1">
      <c r="A605" s="33"/>
      <c r="B605" s="149"/>
      <c r="C605" s="188" t="s">
        <v>985</v>
      </c>
      <c r="D605" s="188" t="s">
        <v>249</v>
      </c>
      <c r="E605" s="189" t="s">
        <v>986</v>
      </c>
      <c r="F605" s="190" t="s">
        <v>987</v>
      </c>
      <c r="G605" s="191" t="s">
        <v>268</v>
      </c>
      <c r="H605" s="192">
        <v>4</v>
      </c>
      <c r="I605" s="193"/>
      <c r="J605" s="194">
        <f t="shared" si="0"/>
        <v>0</v>
      </c>
      <c r="K605" s="195"/>
      <c r="L605" s="196"/>
      <c r="M605" s="197" t="s">
        <v>1</v>
      </c>
      <c r="N605" s="198" t="s">
        <v>43</v>
      </c>
      <c r="O605" s="59"/>
      <c r="P605" s="160">
        <f t="shared" si="1"/>
        <v>0</v>
      </c>
      <c r="Q605" s="160">
        <v>9.0000000000000006E-5</v>
      </c>
      <c r="R605" s="160">
        <f t="shared" si="2"/>
        <v>3.6000000000000002E-4</v>
      </c>
      <c r="S605" s="160">
        <v>0</v>
      </c>
      <c r="T605" s="161">
        <f t="shared" si="3"/>
        <v>0</v>
      </c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R605" s="162" t="s">
        <v>331</v>
      </c>
      <c r="AT605" s="162" t="s">
        <v>249</v>
      </c>
      <c r="AU605" s="162" t="s">
        <v>97</v>
      </c>
      <c r="AY605" s="18" t="s">
        <v>160</v>
      </c>
      <c r="BE605" s="163">
        <f t="shared" si="4"/>
        <v>0</v>
      </c>
      <c r="BF605" s="163">
        <f t="shared" si="5"/>
        <v>0</v>
      </c>
      <c r="BG605" s="163">
        <f t="shared" si="6"/>
        <v>0</v>
      </c>
      <c r="BH605" s="163">
        <f t="shared" si="7"/>
        <v>0</v>
      </c>
      <c r="BI605" s="163">
        <f t="shared" si="8"/>
        <v>0</v>
      </c>
      <c r="BJ605" s="18" t="s">
        <v>97</v>
      </c>
      <c r="BK605" s="163">
        <f t="shared" si="9"/>
        <v>0</v>
      </c>
      <c r="BL605" s="18" t="s">
        <v>248</v>
      </c>
      <c r="BM605" s="162" t="s">
        <v>988</v>
      </c>
    </row>
    <row r="606" spans="1:65" s="2" customFormat="1" ht="16.5" customHeight="1">
      <c r="A606" s="33"/>
      <c r="B606" s="149"/>
      <c r="C606" s="150" t="s">
        <v>989</v>
      </c>
      <c r="D606" s="150" t="s">
        <v>162</v>
      </c>
      <c r="E606" s="151" t="s">
        <v>990</v>
      </c>
      <c r="F606" s="152" t="s">
        <v>991</v>
      </c>
      <c r="G606" s="153" t="s">
        <v>268</v>
      </c>
      <c r="H606" s="154">
        <v>4</v>
      </c>
      <c r="I606" s="155"/>
      <c r="J606" s="156">
        <f t="shared" si="0"/>
        <v>0</v>
      </c>
      <c r="K606" s="157"/>
      <c r="L606" s="34"/>
      <c r="M606" s="158" t="s">
        <v>1</v>
      </c>
      <c r="N606" s="159" t="s">
        <v>43</v>
      </c>
      <c r="O606" s="59"/>
      <c r="P606" s="160">
        <f t="shared" si="1"/>
        <v>0</v>
      </c>
      <c r="Q606" s="160">
        <v>0</v>
      </c>
      <c r="R606" s="160">
        <f t="shared" si="2"/>
        <v>0</v>
      </c>
      <c r="S606" s="160">
        <v>0</v>
      </c>
      <c r="T606" s="161">
        <f t="shared" si="3"/>
        <v>0</v>
      </c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R606" s="162" t="s">
        <v>248</v>
      </c>
      <c r="AT606" s="162" t="s">
        <v>162</v>
      </c>
      <c r="AU606" s="162" t="s">
        <v>97</v>
      </c>
      <c r="AY606" s="18" t="s">
        <v>160</v>
      </c>
      <c r="BE606" s="163">
        <f t="shared" si="4"/>
        <v>0</v>
      </c>
      <c r="BF606" s="163">
        <f t="shared" si="5"/>
        <v>0</v>
      </c>
      <c r="BG606" s="163">
        <f t="shared" si="6"/>
        <v>0</v>
      </c>
      <c r="BH606" s="163">
        <f t="shared" si="7"/>
        <v>0</v>
      </c>
      <c r="BI606" s="163">
        <f t="shared" si="8"/>
        <v>0</v>
      </c>
      <c r="BJ606" s="18" t="s">
        <v>97</v>
      </c>
      <c r="BK606" s="163">
        <f t="shared" si="9"/>
        <v>0</v>
      </c>
      <c r="BL606" s="18" t="s">
        <v>248</v>
      </c>
      <c r="BM606" s="162" t="s">
        <v>992</v>
      </c>
    </row>
    <row r="607" spans="1:65" s="2" customFormat="1" ht="16.5" customHeight="1">
      <c r="A607" s="33"/>
      <c r="B607" s="149"/>
      <c r="C607" s="150" t="s">
        <v>993</v>
      </c>
      <c r="D607" s="150" t="s">
        <v>162</v>
      </c>
      <c r="E607" s="151" t="s">
        <v>994</v>
      </c>
      <c r="F607" s="152" t="s">
        <v>995</v>
      </c>
      <c r="G607" s="153" t="s">
        <v>790</v>
      </c>
      <c r="H607" s="207"/>
      <c r="I607" s="155"/>
      <c r="J607" s="156">
        <f t="shared" si="0"/>
        <v>0</v>
      </c>
      <c r="K607" s="157"/>
      <c r="L607" s="34"/>
      <c r="M607" s="158" t="s">
        <v>1</v>
      </c>
      <c r="N607" s="159" t="s">
        <v>43</v>
      </c>
      <c r="O607" s="59"/>
      <c r="P607" s="160">
        <f t="shared" si="1"/>
        <v>0</v>
      </c>
      <c r="Q607" s="160">
        <v>0</v>
      </c>
      <c r="R607" s="160">
        <f t="shared" si="2"/>
        <v>0</v>
      </c>
      <c r="S607" s="160">
        <v>0</v>
      </c>
      <c r="T607" s="161">
        <f t="shared" si="3"/>
        <v>0</v>
      </c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R607" s="162" t="s">
        <v>248</v>
      </c>
      <c r="AT607" s="162" t="s">
        <v>162</v>
      </c>
      <c r="AU607" s="162" t="s">
        <v>97</v>
      </c>
      <c r="AY607" s="18" t="s">
        <v>160</v>
      </c>
      <c r="BE607" s="163">
        <f t="shared" si="4"/>
        <v>0</v>
      </c>
      <c r="BF607" s="163">
        <f t="shared" si="5"/>
        <v>0</v>
      </c>
      <c r="BG607" s="163">
        <f t="shared" si="6"/>
        <v>0</v>
      </c>
      <c r="BH607" s="163">
        <f t="shared" si="7"/>
        <v>0</v>
      </c>
      <c r="BI607" s="163">
        <f t="shared" si="8"/>
        <v>0</v>
      </c>
      <c r="BJ607" s="18" t="s">
        <v>97</v>
      </c>
      <c r="BK607" s="163">
        <f t="shared" si="9"/>
        <v>0</v>
      </c>
      <c r="BL607" s="18" t="s">
        <v>248</v>
      </c>
      <c r="BM607" s="162" t="s">
        <v>996</v>
      </c>
    </row>
    <row r="608" spans="1:65" s="12" customFormat="1" ht="22.95" customHeight="1">
      <c r="B608" s="136"/>
      <c r="D608" s="137" t="s">
        <v>76</v>
      </c>
      <c r="E608" s="147" t="s">
        <v>997</v>
      </c>
      <c r="F608" s="147" t="s">
        <v>91</v>
      </c>
      <c r="I608" s="139"/>
      <c r="J608" s="148">
        <f>BK608</f>
        <v>0</v>
      </c>
      <c r="L608" s="136"/>
      <c r="M608" s="141"/>
      <c r="N608" s="142"/>
      <c r="O608" s="142"/>
      <c r="P608" s="143">
        <f>SUM(P609:P610)</f>
        <v>0</v>
      </c>
      <c r="Q608" s="142"/>
      <c r="R608" s="143">
        <f>SUM(R609:R610)</f>
        <v>6.0000000000000001E-3</v>
      </c>
      <c r="S608" s="142"/>
      <c r="T608" s="144">
        <f>SUM(T609:T610)</f>
        <v>0</v>
      </c>
      <c r="AR608" s="137" t="s">
        <v>97</v>
      </c>
      <c r="AT608" s="145" t="s">
        <v>76</v>
      </c>
      <c r="AU608" s="145" t="s">
        <v>82</v>
      </c>
      <c r="AY608" s="137" t="s">
        <v>160</v>
      </c>
      <c r="BK608" s="146">
        <f>SUM(BK609:BK610)</f>
        <v>0</v>
      </c>
    </row>
    <row r="609" spans="1:65" s="2" customFormat="1" ht="16.5" customHeight="1">
      <c r="A609" s="33"/>
      <c r="B609" s="149"/>
      <c r="C609" s="150" t="s">
        <v>998</v>
      </c>
      <c r="D609" s="150" t="s">
        <v>162</v>
      </c>
      <c r="E609" s="151" t="s">
        <v>999</v>
      </c>
      <c r="F609" s="152" t="s">
        <v>1000</v>
      </c>
      <c r="G609" s="153" t="s">
        <v>268</v>
      </c>
      <c r="H609" s="154">
        <v>30</v>
      </c>
      <c r="I609" s="155"/>
      <c r="J609" s="156">
        <f>ROUND(I609*H609,2)</f>
        <v>0</v>
      </c>
      <c r="K609" s="157"/>
      <c r="L609" s="34"/>
      <c r="M609" s="158" t="s">
        <v>1</v>
      </c>
      <c r="N609" s="159" t="s">
        <v>43</v>
      </c>
      <c r="O609" s="59"/>
      <c r="P609" s="160">
        <f>O609*H609</f>
        <v>0</v>
      </c>
      <c r="Q609" s="160">
        <v>0</v>
      </c>
      <c r="R609" s="160">
        <f>Q609*H609</f>
        <v>0</v>
      </c>
      <c r="S609" s="160">
        <v>0</v>
      </c>
      <c r="T609" s="161">
        <f>S609*H609</f>
        <v>0</v>
      </c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R609" s="162" t="s">
        <v>248</v>
      </c>
      <c r="AT609" s="162" t="s">
        <v>162</v>
      </c>
      <c r="AU609" s="162" t="s">
        <v>97</v>
      </c>
      <c r="AY609" s="18" t="s">
        <v>160</v>
      </c>
      <c r="BE609" s="163">
        <f>IF(N609="základní",J609,0)</f>
        <v>0</v>
      </c>
      <c r="BF609" s="163">
        <f>IF(N609="snížená",J609,0)</f>
        <v>0</v>
      </c>
      <c r="BG609" s="163">
        <f>IF(N609="zákl. přenesená",J609,0)</f>
        <v>0</v>
      </c>
      <c r="BH609" s="163">
        <f>IF(N609="sníž. přenesená",J609,0)</f>
        <v>0</v>
      </c>
      <c r="BI609" s="163">
        <f>IF(N609="nulová",J609,0)</f>
        <v>0</v>
      </c>
      <c r="BJ609" s="18" t="s">
        <v>97</v>
      </c>
      <c r="BK609" s="163">
        <f>ROUND(I609*H609,2)</f>
        <v>0</v>
      </c>
      <c r="BL609" s="18" t="s">
        <v>248</v>
      </c>
      <c r="BM609" s="162" t="s">
        <v>1001</v>
      </c>
    </row>
    <row r="610" spans="1:65" s="2" customFormat="1" ht="16.5" customHeight="1">
      <c r="A610" s="33"/>
      <c r="B610" s="149"/>
      <c r="C610" s="188" t="s">
        <v>1002</v>
      </c>
      <c r="D610" s="188" t="s">
        <v>249</v>
      </c>
      <c r="E610" s="189" t="s">
        <v>1003</v>
      </c>
      <c r="F610" s="190" t="s">
        <v>1004</v>
      </c>
      <c r="G610" s="191" t="s">
        <v>268</v>
      </c>
      <c r="H610" s="192">
        <v>30</v>
      </c>
      <c r="I610" s="193"/>
      <c r="J610" s="194">
        <f>ROUND(I610*H610,2)</f>
        <v>0</v>
      </c>
      <c r="K610" s="195"/>
      <c r="L610" s="196"/>
      <c r="M610" s="197" t="s">
        <v>1</v>
      </c>
      <c r="N610" s="198" t="s">
        <v>43</v>
      </c>
      <c r="O610" s="59"/>
      <c r="P610" s="160">
        <f>O610*H610</f>
        <v>0</v>
      </c>
      <c r="Q610" s="160">
        <v>2.0000000000000001E-4</v>
      </c>
      <c r="R610" s="160">
        <f>Q610*H610</f>
        <v>6.0000000000000001E-3</v>
      </c>
      <c r="S610" s="160">
        <v>0</v>
      </c>
      <c r="T610" s="161">
        <f>S610*H610</f>
        <v>0</v>
      </c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R610" s="162" t="s">
        <v>331</v>
      </c>
      <c r="AT610" s="162" t="s">
        <v>249</v>
      </c>
      <c r="AU610" s="162" t="s">
        <v>97</v>
      </c>
      <c r="AY610" s="18" t="s">
        <v>160</v>
      </c>
      <c r="BE610" s="163">
        <f>IF(N610="základní",J610,0)</f>
        <v>0</v>
      </c>
      <c r="BF610" s="163">
        <f>IF(N610="snížená",J610,0)</f>
        <v>0</v>
      </c>
      <c r="BG610" s="163">
        <f>IF(N610="zákl. přenesená",J610,0)</f>
        <v>0</v>
      </c>
      <c r="BH610" s="163">
        <f>IF(N610="sníž. přenesená",J610,0)</f>
        <v>0</v>
      </c>
      <c r="BI610" s="163">
        <f>IF(N610="nulová",J610,0)</f>
        <v>0</v>
      </c>
      <c r="BJ610" s="18" t="s">
        <v>97</v>
      </c>
      <c r="BK610" s="163">
        <f>ROUND(I610*H610,2)</f>
        <v>0</v>
      </c>
      <c r="BL610" s="18" t="s">
        <v>248</v>
      </c>
      <c r="BM610" s="162" t="s">
        <v>1005</v>
      </c>
    </row>
    <row r="611" spans="1:65" s="12" customFormat="1" ht="22.95" customHeight="1">
      <c r="B611" s="136"/>
      <c r="D611" s="137" t="s">
        <v>76</v>
      </c>
      <c r="E611" s="147" t="s">
        <v>1006</v>
      </c>
      <c r="F611" s="147" t="s">
        <v>1007</v>
      </c>
      <c r="I611" s="139"/>
      <c r="J611" s="148">
        <f>BK611</f>
        <v>0</v>
      </c>
      <c r="L611" s="136"/>
      <c r="M611" s="141"/>
      <c r="N611" s="142"/>
      <c r="O611" s="142"/>
      <c r="P611" s="143">
        <f>SUM(P612:P733)</f>
        <v>0</v>
      </c>
      <c r="Q611" s="142"/>
      <c r="R611" s="143">
        <f>SUM(R612:R733)</f>
        <v>21.853009420000003</v>
      </c>
      <c r="S611" s="142"/>
      <c r="T611" s="144">
        <f>SUM(T612:T733)</f>
        <v>20.222618000000001</v>
      </c>
      <c r="AR611" s="137" t="s">
        <v>97</v>
      </c>
      <c r="AT611" s="145" t="s">
        <v>76</v>
      </c>
      <c r="AU611" s="145" t="s">
        <v>82</v>
      </c>
      <c r="AY611" s="137" t="s">
        <v>160</v>
      </c>
      <c r="BK611" s="146">
        <f>SUM(BK612:BK733)</f>
        <v>0</v>
      </c>
    </row>
    <row r="612" spans="1:65" s="2" customFormat="1" ht="16.5" customHeight="1">
      <c r="A612" s="33"/>
      <c r="B612" s="149"/>
      <c r="C612" s="150" t="s">
        <v>1008</v>
      </c>
      <c r="D612" s="150" t="s">
        <v>162</v>
      </c>
      <c r="E612" s="151" t="s">
        <v>1009</v>
      </c>
      <c r="F612" s="152" t="s">
        <v>1010</v>
      </c>
      <c r="G612" s="153" t="s">
        <v>176</v>
      </c>
      <c r="H612" s="154">
        <v>19.045999999999999</v>
      </c>
      <c r="I612" s="155"/>
      <c r="J612" s="156">
        <f>ROUND(I612*H612,2)</f>
        <v>0</v>
      </c>
      <c r="K612" s="157"/>
      <c r="L612" s="34"/>
      <c r="M612" s="158" t="s">
        <v>1</v>
      </c>
      <c r="N612" s="159" t="s">
        <v>43</v>
      </c>
      <c r="O612" s="59"/>
      <c r="P612" s="160">
        <f>O612*H612</f>
        <v>0</v>
      </c>
      <c r="Q612" s="160">
        <v>1.08E-3</v>
      </c>
      <c r="R612" s="160">
        <f>Q612*H612</f>
        <v>2.056968E-2</v>
      </c>
      <c r="S612" s="160">
        <v>0</v>
      </c>
      <c r="T612" s="161">
        <f>S612*H612</f>
        <v>0</v>
      </c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R612" s="162" t="s">
        <v>248</v>
      </c>
      <c r="AT612" s="162" t="s">
        <v>162</v>
      </c>
      <c r="AU612" s="162" t="s">
        <v>97</v>
      </c>
      <c r="AY612" s="18" t="s">
        <v>160</v>
      </c>
      <c r="BE612" s="163">
        <f>IF(N612="základní",J612,0)</f>
        <v>0</v>
      </c>
      <c r="BF612" s="163">
        <f>IF(N612="snížená",J612,0)</f>
        <v>0</v>
      </c>
      <c r="BG612" s="163">
        <f>IF(N612="zákl. přenesená",J612,0)</f>
        <v>0</v>
      </c>
      <c r="BH612" s="163">
        <f>IF(N612="sníž. přenesená",J612,0)</f>
        <v>0</v>
      </c>
      <c r="BI612" s="163">
        <f>IF(N612="nulová",J612,0)</f>
        <v>0</v>
      </c>
      <c r="BJ612" s="18" t="s">
        <v>97</v>
      </c>
      <c r="BK612" s="163">
        <f>ROUND(I612*H612,2)</f>
        <v>0</v>
      </c>
      <c r="BL612" s="18" t="s">
        <v>248</v>
      </c>
      <c r="BM612" s="162" t="s">
        <v>1011</v>
      </c>
    </row>
    <row r="613" spans="1:65" s="14" customFormat="1">
      <c r="B613" s="172"/>
      <c r="D613" s="165" t="s">
        <v>168</v>
      </c>
      <c r="E613" s="173" t="s">
        <v>1</v>
      </c>
      <c r="F613" s="174" t="s">
        <v>1012</v>
      </c>
      <c r="H613" s="175">
        <v>6.3949999999999996</v>
      </c>
      <c r="I613" s="176"/>
      <c r="L613" s="172"/>
      <c r="M613" s="177"/>
      <c r="N613" s="178"/>
      <c r="O613" s="178"/>
      <c r="P613" s="178"/>
      <c r="Q613" s="178"/>
      <c r="R613" s="178"/>
      <c r="S613" s="178"/>
      <c r="T613" s="179"/>
      <c r="AT613" s="173" t="s">
        <v>168</v>
      </c>
      <c r="AU613" s="173" t="s">
        <v>97</v>
      </c>
      <c r="AV613" s="14" t="s">
        <v>97</v>
      </c>
      <c r="AW613" s="14" t="s">
        <v>32</v>
      </c>
      <c r="AX613" s="14" t="s">
        <v>77</v>
      </c>
      <c r="AY613" s="173" t="s">
        <v>160</v>
      </c>
    </row>
    <row r="614" spans="1:65" s="13" customFormat="1">
      <c r="B614" s="164"/>
      <c r="D614" s="165" t="s">
        <v>168</v>
      </c>
      <c r="E614" s="166" t="s">
        <v>1</v>
      </c>
      <c r="F614" s="167" t="s">
        <v>1013</v>
      </c>
      <c r="H614" s="166" t="s">
        <v>1</v>
      </c>
      <c r="I614" s="168"/>
      <c r="L614" s="164"/>
      <c r="M614" s="169"/>
      <c r="N614" s="170"/>
      <c r="O614" s="170"/>
      <c r="P614" s="170"/>
      <c r="Q614" s="170"/>
      <c r="R614" s="170"/>
      <c r="S614" s="170"/>
      <c r="T614" s="171"/>
      <c r="AT614" s="166" t="s">
        <v>168</v>
      </c>
      <c r="AU614" s="166" t="s">
        <v>97</v>
      </c>
      <c r="AV614" s="13" t="s">
        <v>82</v>
      </c>
      <c r="AW614" s="13" t="s">
        <v>32</v>
      </c>
      <c r="AX614" s="13" t="s">
        <v>77</v>
      </c>
      <c r="AY614" s="166" t="s">
        <v>160</v>
      </c>
    </row>
    <row r="615" spans="1:65" s="14" customFormat="1">
      <c r="B615" s="172"/>
      <c r="D615" s="165" t="s">
        <v>168</v>
      </c>
      <c r="E615" s="173" t="s">
        <v>1</v>
      </c>
      <c r="F615" s="174" t="s">
        <v>1014</v>
      </c>
      <c r="H615" s="175">
        <v>0.48</v>
      </c>
      <c r="I615" s="176"/>
      <c r="L615" s="172"/>
      <c r="M615" s="177"/>
      <c r="N615" s="178"/>
      <c r="O615" s="178"/>
      <c r="P615" s="178"/>
      <c r="Q615" s="178"/>
      <c r="R615" s="178"/>
      <c r="S615" s="178"/>
      <c r="T615" s="179"/>
      <c r="AT615" s="173" t="s">
        <v>168</v>
      </c>
      <c r="AU615" s="173" t="s">
        <v>97</v>
      </c>
      <c r="AV615" s="14" t="s">
        <v>97</v>
      </c>
      <c r="AW615" s="14" t="s">
        <v>32</v>
      </c>
      <c r="AX615" s="14" t="s">
        <v>77</v>
      </c>
      <c r="AY615" s="173" t="s">
        <v>160</v>
      </c>
    </row>
    <row r="616" spans="1:65" s="13" customFormat="1">
      <c r="B616" s="164"/>
      <c r="D616" s="165" t="s">
        <v>168</v>
      </c>
      <c r="E616" s="166" t="s">
        <v>1</v>
      </c>
      <c r="F616" s="167" t="s">
        <v>1015</v>
      </c>
      <c r="H616" s="166" t="s">
        <v>1</v>
      </c>
      <c r="I616" s="168"/>
      <c r="L616" s="164"/>
      <c r="M616" s="169"/>
      <c r="N616" s="170"/>
      <c r="O616" s="170"/>
      <c r="P616" s="170"/>
      <c r="Q616" s="170"/>
      <c r="R616" s="170"/>
      <c r="S616" s="170"/>
      <c r="T616" s="171"/>
      <c r="AT616" s="166" t="s">
        <v>168</v>
      </c>
      <c r="AU616" s="166" t="s">
        <v>97</v>
      </c>
      <c r="AV616" s="13" t="s">
        <v>82</v>
      </c>
      <c r="AW616" s="13" t="s">
        <v>32</v>
      </c>
      <c r="AX616" s="13" t="s">
        <v>77</v>
      </c>
      <c r="AY616" s="166" t="s">
        <v>160</v>
      </c>
    </row>
    <row r="617" spans="1:65" s="14" customFormat="1">
      <c r="B617" s="172"/>
      <c r="D617" s="165" t="s">
        <v>168</v>
      </c>
      <c r="E617" s="173" t="s">
        <v>1</v>
      </c>
      <c r="F617" s="174" t="s">
        <v>1016</v>
      </c>
      <c r="H617" s="175">
        <v>1.472</v>
      </c>
      <c r="I617" s="176"/>
      <c r="L617" s="172"/>
      <c r="M617" s="177"/>
      <c r="N617" s="178"/>
      <c r="O617" s="178"/>
      <c r="P617" s="178"/>
      <c r="Q617" s="178"/>
      <c r="R617" s="178"/>
      <c r="S617" s="178"/>
      <c r="T617" s="179"/>
      <c r="AT617" s="173" t="s">
        <v>168</v>
      </c>
      <c r="AU617" s="173" t="s">
        <v>97</v>
      </c>
      <c r="AV617" s="14" t="s">
        <v>97</v>
      </c>
      <c r="AW617" s="14" t="s">
        <v>32</v>
      </c>
      <c r="AX617" s="14" t="s">
        <v>77</v>
      </c>
      <c r="AY617" s="173" t="s">
        <v>160</v>
      </c>
    </row>
    <row r="618" spans="1:65" s="13" customFormat="1">
      <c r="B618" s="164"/>
      <c r="D618" s="165" t="s">
        <v>168</v>
      </c>
      <c r="E618" s="166" t="s">
        <v>1</v>
      </c>
      <c r="F618" s="167" t="s">
        <v>1015</v>
      </c>
      <c r="H618" s="166" t="s">
        <v>1</v>
      </c>
      <c r="I618" s="168"/>
      <c r="L618" s="164"/>
      <c r="M618" s="169"/>
      <c r="N618" s="170"/>
      <c r="O618" s="170"/>
      <c r="P618" s="170"/>
      <c r="Q618" s="170"/>
      <c r="R618" s="170"/>
      <c r="S618" s="170"/>
      <c r="T618" s="171"/>
      <c r="AT618" s="166" t="s">
        <v>168</v>
      </c>
      <c r="AU618" s="166" t="s">
        <v>97</v>
      </c>
      <c r="AV618" s="13" t="s">
        <v>82</v>
      </c>
      <c r="AW618" s="13" t="s">
        <v>32</v>
      </c>
      <c r="AX618" s="13" t="s">
        <v>77</v>
      </c>
      <c r="AY618" s="166" t="s">
        <v>160</v>
      </c>
    </row>
    <row r="619" spans="1:65" s="14" customFormat="1">
      <c r="B619" s="172"/>
      <c r="D619" s="165" t="s">
        <v>168</v>
      </c>
      <c r="E619" s="173" t="s">
        <v>1</v>
      </c>
      <c r="F619" s="174" t="s">
        <v>1017</v>
      </c>
      <c r="H619" s="175">
        <v>0.46100000000000002</v>
      </c>
      <c r="I619" s="176"/>
      <c r="L619" s="172"/>
      <c r="M619" s="177"/>
      <c r="N619" s="178"/>
      <c r="O619" s="178"/>
      <c r="P619" s="178"/>
      <c r="Q619" s="178"/>
      <c r="R619" s="178"/>
      <c r="S619" s="178"/>
      <c r="T619" s="179"/>
      <c r="AT619" s="173" t="s">
        <v>168</v>
      </c>
      <c r="AU619" s="173" t="s">
        <v>97</v>
      </c>
      <c r="AV619" s="14" t="s">
        <v>97</v>
      </c>
      <c r="AW619" s="14" t="s">
        <v>32</v>
      </c>
      <c r="AX619" s="14" t="s">
        <v>77</v>
      </c>
      <c r="AY619" s="173" t="s">
        <v>160</v>
      </c>
    </row>
    <row r="620" spans="1:65" s="13" customFormat="1">
      <c r="B620" s="164"/>
      <c r="D620" s="165" t="s">
        <v>168</v>
      </c>
      <c r="E620" s="166" t="s">
        <v>1</v>
      </c>
      <c r="F620" s="167" t="s">
        <v>1018</v>
      </c>
      <c r="H620" s="166" t="s">
        <v>1</v>
      </c>
      <c r="I620" s="168"/>
      <c r="L620" s="164"/>
      <c r="M620" s="169"/>
      <c r="N620" s="170"/>
      <c r="O620" s="170"/>
      <c r="P620" s="170"/>
      <c r="Q620" s="170"/>
      <c r="R620" s="170"/>
      <c r="S620" s="170"/>
      <c r="T620" s="171"/>
      <c r="AT620" s="166" t="s">
        <v>168</v>
      </c>
      <c r="AU620" s="166" t="s">
        <v>97</v>
      </c>
      <c r="AV620" s="13" t="s">
        <v>82</v>
      </c>
      <c r="AW620" s="13" t="s">
        <v>32</v>
      </c>
      <c r="AX620" s="13" t="s">
        <v>77</v>
      </c>
      <c r="AY620" s="166" t="s">
        <v>160</v>
      </c>
    </row>
    <row r="621" spans="1:65" s="14" customFormat="1">
      <c r="B621" s="172"/>
      <c r="D621" s="165" t="s">
        <v>168</v>
      </c>
      <c r="E621" s="173" t="s">
        <v>1</v>
      </c>
      <c r="F621" s="174" t="s">
        <v>1019</v>
      </c>
      <c r="H621" s="175">
        <v>0.69599999999999995</v>
      </c>
      <c r="I621" s="176"/>
      <c r="L621" s="172"/>
      <c r="M621" s="177"/>
      <c r="N621" s="178"/>
      <c r="O621" s="178"/>
      <c r="P621" s="178"/>
      <c r="Q621" s="178"/>
      <c r="R621" s="178"/>
      <c r="S621" s="178"/>
      <c r="T621" s="179"/>
      <c r="AT621" s="173" t="s">
        <v>168</v>
      </c>
      <c r="AU621" s="173" t="s">
        <v>97</v>
      </c>
      <c r="AV621" s="14" t="s">
        <v>97</v>
      </c>
      <c r="AW621" s="14" t="s">
        <v>32</v>
      </c>
      <c r="AX621" s="14" t="s">
        <v>77</v>
      </c>
      <c r="AY621" s="173" t="s">
        <v>160</v>
      </c>
    </row>
    <row r="622" spans="1:65" s="13" customFormat="1">
      <c r="B622" s="164"/>
      <c r="D622" s="165" t="s">
        <v>168</v>
      </c>
      <c r="E622" s="166" t="s">
        <v>1</v>
      </c>
      <c r="F622" s="167" t="s">
        <v>1020</v>
      </c>
      <c r="H622" s="166" t="s">
        <v>1</v>
      </c>
      <c r="I622" s="168"/>
      <c r="L622" s="164"/>
      <c r="M622" s="169"/>
      <c r="N622" s="170"/>
      <c r="O622" s="170"/>
      <c r="P622" s="170"/>
      <c r="Q622" s="170"/>
      <c r="R622" s="170"/>
      <c r="S622" s="170"/>
      <c r="T622" s="171"/>
      <c r="AT622" s="166" t="s">
        <v>168</v>
      </c>
      <c r="AU622" s="166" t="s">
        <v>97</v>
      </c>
      <c r="AV622" s="13" t="s">
        <v>82</v>
      </c>
      <c r="AW622" s="13" t="s">
        <v>32</v>
      </c>
      <c r="AX622" s="13" t="s">
        <v>77</v>
      </c>
      <c r="AY622" s="166" t="s">
        <v>160</v>
      </c>
    </row>
    <row r="623" spans="1:65" s="14" customFormat="1">
      <c r="B623" s="172"/>
      <c r="D623" s="165" t="s">
        <v>168</v>
      </c>
      <c r="E623" s="173" t="s">
        <v>1</v>
      </c>
      <c r="F623" s="174" t="s">
        <v>1021</v>
      </c>
      <c r="H623" s="175">
        <v>0.88</v>
      </c>
      <c r="I623" s="176"/>
      <c r="L623" s="172"/>
      <c r="M623" s="177"/>
      <c r="N623" s="178"/>
      <c r="O623" s="178"/>
      <c r="P623" s="178"/>
      <c r="Q623" s="178"/>
      <c r="R623" s="178"/>
      <c r="S623" s="178"/>
      <c r="T623" s="179"/>
      <c r="AT623" s="173" t="s">
        <v>168</v>
      </c>
      <c r="AU623" s="173" t="s">
        <v>97</v>
      </c>
      <c r="AV623" s="14" t="s">
        <v>97</v>
      </c>
      <c r="AW623" s="14" t="s">
        <v>32</v>
      </c>
      <c r="AX623" s="14" t="s">
        <v>77</v>
      </c>
      <c r="AY623" s="173" t="s">
        <v>160</v>
      </c>
    </row>
    <row r="624" spans="1:65" s="13" customFormat="1">
      <c r="B624" s="164"/>
      <c r="D624" s="165" t="s">
        <v>168</v>
      </c>
      <c r="E624" s="166" t="s">
        <v>1</v>
      </c>
      <c r="F624" s="167" t="s">
        <v>1022</v>
      </c>
      <c r="H624" s="166" t="s">
        <v>1</v>
      </c>
      <c r="I624" s="168"/>
      <c r="L624" s="164"/>
      <c r="M624" s="169"/>
      <c r="N624" s="170"/>
      <c r="O624" s="170"/>
      <c r="P624" s="170"/>
      <c r="Q624" s="170"/>
      <c r="R624" s="170"/>
      <c r="S624" s="170"/>
      <c r="T624" s="171"/>
      <c r="AT624" s="166" t="s">
        <v>168</v>
      </c>
      <c r="AU624" s="166" t="s">
        <v>97</v>
      </c>
      <c r="AV624" s="13" t="s">
        <v>82</v>
      </c>
      <c r="AW624" s="13" t="s">
        <v>32</v>
      </c>
      <c r="AX624" s="13" t="s">
        <v>77</v>
      </c>
      <c r="AY624" s="166" t="s">
        <v>160</v>
      </c>
    </row>
    <row r="625" spans="1:65" s="14" customFormat="1">
      <c r="B625" s="172"/>
      <c r="D625" s="165" t="s">
        <v>168</v>
      </c>
      <c r="E625" s="173" t="s">
        <v>1</v>
      </c>
      <c r="F625" s="174" t="s">
        <v>1023</v>
      </c>
      <c r="H625" s="175">
        <v>8.6620000000000008</v>
      </c>
      <c r="I625" s="176"/>
      <c r="L625" s="172"/>
      <c r="M625" s="177"/>
      <c r="N625" s="178"/>
      <c r="O625" s="178"/>
      <c r="P625" s="178"/>
      <c r="Q625" s="178"/>
      <c r="R625" s="178"/>
      <c r="S625" s="178"/>
      <c r="T625" s="179"/>
      <c r="AT625" s="173" t="s">
        <v>168</v>
      </c>
      <c r="AU625" s="173" t="s">
        <v>97</v>
      </c>
      <c r="AV625" s="14" t="s">
        <v>97</v>
      </c>
      <c r="AW625" s="14" t="s">
        <v>32</v>
      </c>
      <c r="AX625" s="14" t="s">
        <v>77</v>
      </c>
      <c r="AY625" s="173" t="s">
        <v>160</v>
      </c>
    </row>
    <row r="626" spans="1:65" s="15" customFormat="1">
      <c r="B626" s="180"/>
      <c r="D626" s="165" t="s">
        <v>168</v>
      </c>
      <c r="E626" s="181" t="s">
        <v>1</v>
      </c>
      <c r="F626" s="182" t="s">
        <v>173</v>
      </c>
      <c r="H626" s="183">
        <v>19.045999999999999</v>
      </c>
      <c r="I626" s="184"/>
      <c r="L626" s="180"/>
      <c r="M626" s="185"/>
      <c r="N626" s="186"/>
      <c r="O626" s="186"/>
      <c r="P626" s="186"/>
      <c r="Q626" s="186"/>
      <c r="R626" s="186"/>
      <c r="S626" s="186"/>
      <c r="T626" s="187"/>
      <c r="AT626" s="181" t="s">
        <v>168</v>
      </c>
      <c r="AU626" s="181" t="s">
        <v>97</v>
      </c>
      <c r="AV626" s="15" t="s">
        <v>166</v>
      </c>
      <c r="AW626" s="15" t="s">
        <v>32</v>
      </c>
      <c r="AX626" s="15" t="s">
        <v>82</v>
      </c>
      <c r="AY626" s="181" t="s">
        <v>160</v>
      </c>
    </row>
    <row r="627" spans="1:65" s="2" customFormat="1" ht="16.5" customHeight="1">
      <c r="A627" s="33"/>
      <c r="B627" s="149"/>
      <c r="C627" s="150" t="s">
        <v>1024</v>
      </c>
      <c r="D627" s="150" t="s">
        <v>162</v>
      </c>
      <c r="E627" s="151" t="s">
        <v>1025</v>
      </c>
      <c r="F627" s="152" t="s">
        <v>1026</v>
      </c>
      <c r="G627" s="153" t="s">
        <v>262</v>
      </c>
      <c r="H627" s="154">
        <v>48</v>
      </c>
      <c r="I627" s="155"/>
      <c r="J627" s="156">
        <f>ROUND(I627*H627,2)</f>
        <v>0</v>
      </c>
      <c r="K627" s="157"/>
      <c r="L627" s="34"/>
      <c r="M627" s="158" t="s">
        <v>1</v>
      </c>
      <c r="N627" s="159" t="s">
        <v>43</v>
      </c>
      <c r="O627" s="59"/>
      <c r="P627" s="160">
        <f>O627*H627</f>
        <v>0</v>
      </c>
      <c r="Q627" s="160">
        <v>0</v>
      </c>
      <c r="R627" s="160">
        <f>Q627*H627</f>
        <v>0</v>
      </c>
      <c r="S627" s="160">
        <v>6.6E-3</v>
      </c>
      <c r="T627" s="161">
        <f>S627*H627</f>
        <v>0.31679999999999997</v>
      </c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R627" s="162" t="s">
        <v>248</v>
      </c>
      <c r="AT627" s="162" t="s">
        <v>162</v>
      </c>
      <c r="AU627" s="162" t="s">
        <v>97</v>
      </c>
      <c r="AY627" s="18" t="s">
        <v>160</v>
      </c>
      <c r="BE627" s="163">
        <f>IF(N627="základní",J627,0)</f>
        <v>0</v>
      </c>
      <c r="BF627" s="163">
        <f>IF(N627="snížená",J627,0)</f>
        <v>0</v>
      </c>
      <c r="BG627" s="163">
        <f>IF(N627="zákl. přenesená",J627,0)</f>
        <v>0</v>
      </c>
      <c r="BH627" s="163">
        <f>IF(N627="sníž. přenesená",J627,0)</f>
        <v>0</v>
      </c>
      <c r="BI627" s="163">
        <f>IF(N627="nulová",J627,0)</f>
        <v>0</v>
      </c>
      <c r="BJ627" s="18" t="s">
        <v>97</v>
      </c>
      <c r="BK627" s="163">
        <f>ROUND(I627*H627,2)</f>
        <v>0</v>
      </c>
      <c r="BL627" s="18" t="s">
        <v>248</v>
      </c>
      <c r="BM627" s="162" t="s">
        <v>1027</v>
      </c>
    </row>
    <row r="628" spans="1:65" s="13" customFormat="1">
      <c r="B628" s="164"/>
      <c r="D628" s="165" t="s">
        <v>168</v>
      </c>
      <c r="E628" s="166" t="s">
        <v>1</v>
      </c>
      <c r="F628" s="167" t="s">
        <v>1013</v>
      </c>
      <c r="H628" s="166" t="s">
        <v>1</v>
      </c>
      <c r="I628" s="168"/>
      <c r="L628" s="164"/>
      <c r="M628" s="169"/>
      <c r="N628" s="170"/>
      <c r="O628" s="170"/>
      <c r="P628" s="170"/>
      <c r="Q628" s="170"/>
      <c r="R628" s="170"/>
      <c r="S628" s="170"/>
      <c r="T628" s="171"/>
      <c r="AT628" s="166" t="s">
        <v>168</v>
      </c>
      <c r="AU628" s="166" t="s">
        <v>97</v>
      </c>
      <c r="AV628" s="13" t="s">
        <v>82</v>
      </c>
      <c r="AW628" s="13" t="s">
        <v>32</v>
      </c>
      <c r="AX628" s="13" t="s">
        <v>77</v>
      </c>
      <c r="AY628" s="166" t="s">
        <v>160</v>
      </c>
    </row>
    <row r="629" spans="1:65" s="14" customFormat="1">
      <c r="B629" s="172"/>
      <c r="D629" s="165" t="s">
        <v>168</v>
      </c>
      <c r="E629" s="173" t="s">
        <v>1</v>
      </c>
      <c r="F629" s="174" t="s">
        <v>1028</v>
      </c>
      <c r="H629" s="175">
        <v>48</v>
      </c>
      <c r="I629" s="176"/>
      <c r="L629" s="172"/>
      <c r="M629" s="177"/>
      <c r="N629" s="178"/>
      <c r="O629" s="178"/>
      <c r="P629" s="178"/>
      <c r="Q629" s="178"/>
      <c r="R629" s="178"/>
      <c r="S629" s="178"/>
      <c r="T629" s="179"/>
      <c r="AT629" s="173" t="s">
        <v>168</v>
      </c>
      <c r="AU629" s="173" t="s">
        <v>97</v>
      </c>
      <c r="AV629" s="14" t="s">
        <v>97</v>
      </c>
      <c r="AW629" s="14" t="s">
        <v>32</v>
      </c>
      <c r="AX629" s="14" t="s">
        <v>77</v>
      </c>
      <c r="AY629" s="173" t="s">
        <v>160</v>
      </c>
    </row>
    <row r="630" spans="1:65" s="15" customFormat="1">
      <c r="B630" s="180"/>
      <c r="D630" s="165" t="s">
        <v>168</v>
      </c>
      <c r="E630" s="181" t="s">
        <v>1</v>
      </c>
      <c r="F630" s="182" t="s">
        <v>173</v>
      </c>
      <c r="H630" s="183">
        <v>48</v>
      </c>
      <c r="I630" s="184"/>
      <c r="L630" s="180"/>
      <c r="M630" s="185"/>
      <c r="N630" s="186"/>
      <c r="O630" s="186"/>
      <c r="P630" s="186"/>
      <c r="Q630" s="186"/>
      <c r="R630" s="186"/>
      <c r="S630" s="186"/>
      <c r="T630" s="187"/>
      <c r="AT630" s="181" t="s">
        <v>168</v>
      </c>
      <c r="AU630" s="181" t="s">
        <v>97</v>
      </c>
      <c r="AV630" s="15" t="s">
        <v>166</v>
      </c>
      <c r="AW630" s="15" t="s">
        <v>32</v>
      </c>
      <c r="AX630" s="15" t="s">
        <v>82</v>
      </c>
      <c r="AY630" s="181" t="s">
        <v>160</v>
      </c>
    </row>
    <row r="631" spans="1:65" s="2" customFormat="1" ht="16.5" customHeight="1">
      <c r="A631" s="33"/>
      <c r="B631" s="149"/>
      <c r="C631" s="150" t="s">
        <v>1029</v>
      </c>
      <c r="D631" s="150" t="s">
        <v>162</v>
      </c>
      <c r="E631" s="151" t="s">
        <v>1030</v>
      </c>
      <c r="F631" s="152" t="s">
        <v>1031</v>
      </c>
      <c r="G631" s="153" t="s">
        <v>262</v>
      </c>
      <c r="H631" s="154">
        <v>115</v>
      </c>
      <c r="I631" s="155"/>
      <c r="J631" s="156">
        <f>ROUND(I631*H631,2)</f>
        <v>0</v>
      </c>
      <c r="K631" s="157"/>
      <c r="L631" s="34"/>
      <c r="M631" s="158" t="s">
        <v>1</v>
      </c>
      <c r="N631" s="159" t="s">
        <v>43</v>
      </c>
      <c r="O631" s="59"/>
      <c r="P631" s="160">
        <f>O631*H631</f>
        <v>0</v>
      </c>
      <c r="Q631" s="160">
        <v>0</v>
      </c>
      <c r="R631" s="160">
        <f>Q631*H631</f>
        <v>0</v>
      </c>
      <c r="S631" s="160">
        <v>1.2319999999999999E-2</v>
      </c>
      <c r="T631" s="161">
        <f>S631*H631</f>
        <v>1.4167999999999998</v>
      </c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R631" s="162" t="s">
        <v>248</v>
      </c>
      <c r="AT631" s="162" t="s">
        <v>162</v>
      </c>
      <c r="AU631" s="162" t="s">
        <v>97</v>
      </c>
      <c r="AY631" s="18" t="s">
        <v>160</v>
      </c>
      <c r="BE631" s="163">
        <f>IF(N631="základní",J631,0)</f>
        <v>0</v>
      </c>
      <c r="BF631" s="163">
        <f>IF(N631="snížená",J631,0)</f>
        <v>0</v>
      </c>
      <c r="BG631" s="163">
        <f>IF(N631="zákl. přenesená",J631,0)</f>
        <v>0</v>
      </c>
      <c r="BH631" s="163">
        <f>IF(N631="sníž. přenesená",J631,0)</f>
        <v>0</v>
      </c>
      <c r="BI631" s="163">
        <f>IF(N631="nulová",J631,0)</f>
        <v>0</v>
      </c>
      <c r="BJ631" s="18" t="s">
        <v>97</v>
      </c>
      <c r="BK631" s="163">
        <f>ROUND(I631*H631,2)</f>
        <v>0</v>
      </c>
      <c r="BL631" s="18" t="s">
        <v>248</v>
      </c>
      <c r="BM631" s="162" t="s">
        <v>1032</v>
      </c>
    </row>
    <row r="632" spans="1:65" s="13" customFormat="1">
      <c r="B632" s="164"/>
      <c r="D632" s="165" t="s">
        <v>168</v>
      </c>
      <c r="E632" s="166" t="s">
        <v>1</v>
      </c>
      <c r="F632" s="167" t="s">
        <v>1015</v>
      </c>
      <c r="H632" s="166" t="s">
        <v>1</v>
      </c>
      <c r="I632" s="168"/>
      <c r="L632" s="164"/>
      <c r="M632" s="169"/>
      <c r="N632" s="170"/>
      <c r="O632" s="170"/>
      <c r="P632" s="170"/>
      <c r="Q632" s="170"/>
      <c r="R632" s="170"/>
      <c r="S632" s="170"/>
      <c r="T632" s="171"/>
      <c r="AT632" s="166" t="s">
        <v>168</v>
      </c>
      <c r="AU632" s="166" t="s">
        <v>97</v>
      </c>
      <c r="AV632" s="13" t="s">
        <v>82</v>
      </c>
      <c r="AW632" s="13" t="s">
        <v>32</v>
      </c>
      <c r="AX632" s="13" t="s">
        <v>77</v>
      </c>
      <c r="AY632" s="166" t="s">
        <v>160</v>
      </c>
    </row>
    <row r="633" spans="1:65" s="14" customFormat="1">
      <c r="B633" s="172"/>
      <c r="D633" s="165" t="s">
        <v>168</v>
      </c>
      <c r="E633" s="173" t="s">
        <v>1</v>
      </c>
      <c r="F633" s="174" t="s">
        <v>1033</v>
      </c>
      <c r="H633" s="175">
        <v>115</v>
      </c>
      <c r="I633" s="176"/>
      <c r="L633" s="172"/>
      <c r="M633" s="177"/>
      <c r="N633" s="178"/>
      <c r="O633" s="178"/>
      <c r="P633" s="178"/>
      <c r="Q633" s="178"/>
      <c r="R633" s="178"/>
      <c r="S633" s="178"/>
      <c r="T633" s="179"/>
      <c r="AT633" s="173" t="s">
        <v>168</v>
      </c>
      <c r="AU633" s="173" t="s">
        <v>97</v>
      </c>
      <c r="AV633" s="14" t="s">
        <v>97</v>
      </c>
      <c r="AW633" s="14" t="s">
        <v>32</v>
      </c>
      <c r="AX633" s="14" t="s">
        <v>77</v>
      </c>
      <c r="AY633" s="173" t="s">
        <v>160</v>
      </c>
    </row>
    <row r="634" spans="1:65" s="15" customFormat="1">
      <c r="B634" s="180"/>
      <c r="D634" s="165" t="s">
        <v>168</v>
      </c>
      <c r="E634" s="181" t="s">
        <v>1</v>
      </c>
      <c r="F634" s="182" t="s">
        <v>173</v>
      </c>
      <c r="H634" s="183">
        <v>115</v>
      </c>
      <c r="I634" s="184"/>
      <c r="L634" s="180"/>
      <c r="M634" s="185"/>
      <c r="N634" s="186"/>
      <c r="O634" s="186"/>
      <c r="P634" s="186"/>
      <c r="Q634" s="186"/>
      <c r="R634" s="186"/>
      <c r="S634" s="186"/>
      <c r="T634" s="187"/>
      <c r="AT634" s="181" t="s">
        <v>168</v>
      </c>
      <c r="AU634" s="181" t="s">
        <v>97</v>
      </c>
      <c r="AV634" s="15" t="s">
        <v>166</v>
      </c>
      <c r="AW634" s="15" t="s">
        <v>32</v>
      </c>
      <c r="AX634" s="15" t="s">
        <v>82</v>
      </c>
      <c r="AY634" s="181" t="s">
        <v>160</v>
      </c>
    </row>
    <row r="635" spans="1:65" s="2" customFormat="1" ht="16.5" customHeight="1">
      <c r="A635" s="33"/>
      <c r="B635" s="149"/>
      <c r="C635" s="150" t="s">
        <v>1034</v>
      </c>
      <c r="D635" s="150" t="s">
        <v>162</v>
      </c>
      <c r="E635" s="151" t="s">
        <v>1035</v>
      </c>
      <c r="F635" s="152" t="s">
        <v>1036</v>
      </c>
      <c r="G635" s="153" t="s">
        <v>262</v>
      </c>
      <c r="H635" s="154">
        <v>36</v>
      </c>
      <c r="I635" s="155"/>
      <c r="J635" s="156">
        <f>ROUND(I635*H635,2)</f>
        <v>0</v>
      </c>
      <c r="K635" s="157"/>
      <c r="L635" s="34"/>
      <c r="M635" s="158" t="s">
        <v>1</v>
      </c>
      <c r="N635" s="159" t="s">
        <v>43</v>
      </c>
      <c r="O635" s="59"/>
      <c r="P635" s="160">
        <f>O635*H635</f>
        <v>0</v>
      </c>
      <c r="Q635" s="160">
        <v>0</v>
      </c>
      <c r="R635" s="160">
        <f>Q635*H635</f>
        <v>0</v>
      </c>
      <c r="S635" s="160">
        <v>1.2319999999999999E-2</v>
      </c>
      <c r="T635" s="161">
        <f>S635*H635</f>
        <v>0.44351999999999997</v>
      </c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R635" s="162" t="s">
        <v>248</v>
      </c>
      <c r="AT635" s="162" t="s">
        <v>162</v>
      </c>
      <c r="AU635" s="162" t="s">
        <v>97</v>
      </c>
      <c r="AY635" s="18" t="s">
        <v>160</v>
      </c>
      <c r="BE635" s="163">
        <f>IF(N635="základní",J635,0)</f>
        <v>0</v>
      </c>
      <c r="BF635" s="163">
        <f>IF(N635="snížená",J635,0)</f>
        <v>0</v>
      </c>
      <c r="BG635" s="163">
        <f>IF(N635="zákl. přenesená",J635,0)</f>
        <v>0</v>
      </c>
      <c r="BH635" s="163">
        <f>IF(N635="sníž. přenesená",J635,0)</f>
        <v>0</v>
      </c>
      <c r="BI635" s="163">
        <f>IF(N635="nulová",J635,0)</f>
        <v>0</v>
      </c>
      <c r="BJ635" s="18" t="s">
        <v>97</v>
      </c>
      <c r="BK635" s="163">
        <f>ROUND(I635*H635,2)</f>
        <v>0</v>
      </c>
      <c r="BL635" s="18" t="s">
        <v>248</v>
      </c>
      <c r="BM635" s="162" t="s">
        <v>1037</v>
      </c>
    </row>
    <row r="636" spans="1:65" s="13" customFormat="1">
      <c r="B636" s="164"/>
      <c r="D636" s="165" t="s">
        <v>168</v>
      </c>
      <c r="E636" s="166" t="s">
        <v>1</v>
      </c>
      <c r="F636" s="167" t="s">
        <v>1015</v>
      </c>
      <c r="H636" s="166" t="s">
        <v>1</v>
      </c>
      <c r="I636" s="168"/>
      <c r="L636" s="164"/>
      <c r="M636" s="169"/>
      <c r="N636" s="170"/>
      <c r="O636" s="170"/>
      <c r="P636" s="170"/>
      <c r="Q636" s="170"/>
      <c r="R636" s="170"/>
      <c r="S636" s="170"/>
      <c r="T636" s="171"/>
      <c r="AT636" s="166" t="s">
        <v>168</v>
      </c>
      <c r="AU636" s="166" t="s">
        <v>97</v>
      </c>
      <c r="AV636" s="13" t="s">
        <v>82</v>
      </c>
      <c r="AW636" s="13" t="s">
        <v>32</v>
      </c>
      <c r="AX636" s="13" t="s">
        <v>77</v>
      </c>
      <c r="AY636" s="166" t="s">
        <v>160</v>
      </c>
    </row>
    <row r="637" spans="1:65" s="14" customFormat="1">
      <c r="B637" s="172"/>
      <c r="D637" s="165" t="s">
        <v>168</v>
      </c>
      <c r="E637" s="173" t="s">
        <v>1</v>
      </c>
      <c r="F637" s="174" t="s">
        <v>1038</v>
      </c>
      <c r="H637" s="175">
        <v>36</v>
      </c>
      <c r="I637" s="176"/>
      <c r="L637" s="172"/>
      <c r="M637" s="177"/>
      <c r="N637" s="178"/>
      <c r="O637" s="178"/>
      <c r="P637" s="178"/>
      <c r="Q637" s="178"/>
      <c r="R637" s="178"/>
      <c r="S637" s="178"/>
      <c r="T637" s="179"/>
      <c r="AT637" s="173" t="s">
        <v>168</v>
      </c>
      <c r="AU637" s="173" t="s">
        <v>97</v>
      </c>
      <c r="AV637" s="14" t="s">
        <v>97</v>
      </c>
      <c r="AW637" s="14" t="s">
        <v>32</v>
      </c>
      <c r="AX637" s="14" t="s">
        <v>77</v>
      </c>
      <c r="AY637" s="173" t="s">
        <v>160</v>
      </c>
    </row>
    <row r="638" spans="1:65" s="15" customFormat="1">
      <c r="B638" s="180"/>
      <c r="D638" s="165" t="s">
        <v>168</v>
      </c>
      <c r="E638" s="181" t="s">
        <v>1</v>
      </c>
      <c r="F638" s="182" t="s">
        <v>173</v>
      </c>
      <c r="H638" s="183">
        <v>36</v>
      </c>
      <c r="I638" s="184"/>
      <c r="L638" s="180"/>
      <c r="M638" s="185"/>
      <c r="N638" s="186"/>
      <c r="O638" s="186"/>
      <c r="P638" s="186"/>
      <c r="Q638" s="186"/>
      <c r="R638" s="186"/>
      <c r="S638" s="186"/>
      <c r="T638" s="187"/>
      <c r="AT638" s="181" t="s">
        <v>168</v>
      </c>
      <c r="AU638" s="181" t="s">
        <v>97</v>
      </c>
      <c r="AV638" s="15" t="s">
        <v>166</v>
      </c>
      <c r="AW638" s="15" t="s">
        <v>32</v>
      </c>
      <c r="AX638" s="15" t="s">
        <v>82</v>
      </c>
      <c r="AY638" s="181" t="s">
        <v>160</v>
      </c>
    </row>
    <row r="639" spans="1:65" s="2" customFormat="1" ht="16.5" customHeight="1">
      <c r="A639" s="33"/>
      <c r="B639" s="149"/>
      <c r="C639" s="150" t="s">
        <v>1039</v>
      </c>
      <c r="D639" s="150" t="s">
        <v>162</v>
      </c>
      <c r="E639" s="151" t="s">
        <v>1040</v>
      </c>
      <c r="F639" s="152" t="s">
        <v>1041</v>
      </c>
      <c r="G639" s="153" t="s">
        <v>262</v>
      </c>
      <c r="H639" s="154">
        <v>18.399999999999999</v>
      </c>
      <c r="I639" s="155"/>
      <c r="J639" s="156">
        <f>ROUND(I639*H639,2)</f>
        <v>0</v>
      </c>
      <c r="K639" s="157"/>
      <c r="L639" s="34"/>
      <c r="M639" s="158" t="s">
        <v>1</v>
      </c>
      <c r="N639" s="159" t="s">
        <v>43</v>
      </c>
      <c r="O639" s="59"/>
      <c r="P639" s="160">
        <f>O639*H639</f>
        <v>0</v>
      </c>
      <c r="Q639" s="160">
        <v>0</v>
      </c>
      <c r="R639" s="160">
        <f>Q639*H639</f>
        <v>0</v>
      </c>
      <c r="S639" s="160">
        <v>2.4750000000000001E-2</v>
      </c>
      <c r="T639" s="161">
        <f>S639*H639</f>
        <v>0.45539999999999997</v>
      </c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R639" s="162" t="s">
        <v>248</v>
      </c>
      <c r="AT639" s="162" t="s">
        <v>162</v>
      </c>
      <c r="AU639" s="162" t="s">
        <v>97</v>
      </c>
      <c r="AY639" s="18" t="s">
        <v>160</v>
      </c>
      <c r="BE639" s="163">
        <f>IF(N639="základní",J639,0)</f>
        <v>0</v>
      </c>
      <c r="BF639" s="163">
        <f>IF(N639="snížená",J639,0)</f>
        <v>0</v>
      </c>
      <c r="BG639" s="163">
        <f>IF(N639="zákl. přenesená",J639,0)</f>
        <v>0</v>
      </c>
      <c r="BH639" s="163">
        <f>IF(N639="sníž. přenesená",J639,0)</f>
        <v>0</v>
      </c>
      <c r="BI639" s="163">
        <f>IF(N639="nulová",J639,0)</f>
        <v>0</v>
      </c>
      <c r="BJ639" s="18" t="s">
        <v>97</v>
      </c>
      <c r="BK639" s="163">
        <f>ROUND(I639*H639,2)</f>
        <v>0</v>
      </c>
      <c r="BL639" s="18" t="s">
        <v>248</v>
      </c>
      <c r="BM639" s="162" t="s">
        <v>1042</v>
      </c>
    </row>
    <row r="640" spans="1:65" s="13" customFormat="1">
      <c r="B640" s="164"/>
      <c r="D640" s="165" t="s">
        <v>168</v>
      </c>
      <c r="E640" s="166" t="s">
        <v>1</v>
      </c>
      <c r="F640" s="167" t="s">
        <v>1018</v>
      </c>
      <c r="H640" s="166" t="s">
        <v>1</v>
      </c>
      <c r="I640" s="168"/>
      <c r="L640" s="164"/>
      <c r="M640" s="169"/>
      <c r="N640" s="170"/>
      <c r="O640" s="170"/>
      <c r="P640" s="170"/>
      <c r="Q640" s="170"/>
      <c r="R640" s="170"/>
      <c r="S640" s="170"/>
      <c r="T640" s="171"/>
      <c r="AT640" s="166" t="s">
        <v>168</v>
      </c>
      <c r="AU640" s="166" t="s">
        <v>97</v>
      </c>
      <c r="AV640" s="13" t="s">
        <v>82</v>
      </c>
      <c r="AW640" s="13" t="s">
        <v>32</v>
      </c>
      <c r="AX640" s="13" t="s">
        <v>77</v>
      </c>
      <c r="AY640" s="166" t="s">
        <v>160</v>
      </c>
    </row>
    <row r="641" spans="1:65" s="14" customFormat="1">
      <c r="B641" s="172"/>
      <c r="D641" s="165" t="s">
        <v>168</v>
      </c>
      <c r="E641" s="173" t="s">
        <v>1</v>
      </c>
      <c r="F641" s="174" t="s">
        <v>1043</v>
      </c>
      <c r="H641" s="175">
        <v>18.399999999999999</v>
      </c>
      <c r="I641" s="176"/>
      <c r="L641" s="172"/>
      <c r="M641" s="177"/>
      <c r="N641" s="178"/>
      <c r="O641" s="178"/>
      <c r="P641" s="178"/>
      <c r="Q641" s="178"/>
      <c r="R641" s="178"/>
      <c r="S641" s="178"/>
      <c r="T641" s="179"/>
      <c r="AT641" s="173" t="s">
        <v>168</v>
      </c>
      <c r="AU641" s="173" t="s">
        <v>97</v>
      </c>
      <c r="AV641" s="14" t="s">
        <v>97</v>
      </c>
      <c r="AW641" s="14" t="s">
        <v>32</v>
      </c>
      <c r="AX641" s="14" t="s">
        <v>77</v>
      </c>
      <c r="AY641" s="173" t="s">
        <v>160</v>
      </c>
    </row>
    <row r="642" spans="1:65" s="15" customFormat="1">
      <c r="B642" s="180"/>
      <c r="D642" s="165" t="s">
        <v>168</v>
      </c>
      <c r="E642" s="181" t="s">
        <v>1</v>
      </c>
      <c r="F642" s="182" t="s">
        <v>173</v>
      </c>
      <c r="H642" s="183">
        <v>18.399999999999999</v>
      </c>
      <c r="I642" s="184"/>
      <c r="L642" s="180"/>
      <c r="M642" s="185"/>
      <c r="N642" s="186"/>
      <c r="O642" s="186"/>
      <c r="P642" s="186"/>
      <c r="Q642" s="186"/>
      <c r="R642" s="186"/>
      <c r="S642" s="186"/>
      <c r="T642" s="187"/>
      <c r="AT642" s="181" t="s">
        <v>168</v>
      </c>
      <c r="AU642" s="181" t="s">
        <v>97</v>
      </c>
      <c r="AV642" s="15" t="s">
        <v>166</v>
      </c>
      <c r="AW642" s="15" t="s">
        <v>32</v>
      </c>
      <c r="AX642" s="15" t="s">
        <v>82</v>
      </c>
      <c r="AY642" s="181" t="s">
        <v>160</v>
      </c>
    </row>
    <row r="643" spans="1:65" s="2" customFormat="1" ht="16.5" customHeight="1">
      <c r="A643" s="33"/>
      <c r="B643" s="149"/>
      <c r="C643" s="150" t="s">
        <v>1044</v>
      </c>
      <c r="D643" s="150" t="s">
        <v>162</v>
      </c>
      <c r="E643" s="151" t="s">
        <v>1045</v>
      </c>
      <c r="F643" s="152" t="s">
        <v>1046</v>
      </c>
      <c r="G643" s="153" t="s">
        <v>262</v>
      </c>
      <c r="H643" s="154">
        <v>20</v>
      </c>
      <c r="I643" s="155"/>
      <c r="J643" s="156">
        <f>ROUND(I643*H643,2)</f>
        <v>0</v>
      </c>
      <c r="K643" s="157"/>
      <c r="L643" s="34"/>
      <c r="M643" s="158" t="s">
        <v>1</v>
      </c>
      <c r="N643" s="159" t="s">
        <v>43</v>
      </c>
      <c r="O643" s="59"/>
      <c r="P643" s="160">
        <f>O643*H643</f>
        <v>0</v>
      </c>
      <c r="Q643" s="160">
        <v>0</v>
      </c>
      <c r="R643" s="160">
        <f>Q643*H643</f>
        <v>0</v>
      </c>
      <c r="S643" s="160">
        <v>2.4750000000000001E-2</v>
      </c>
      <c r="T643" s="161">
        <f>S643*H643</f>
        <v>0.495</v>
      </c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R643" s="162" t="s">
        <v>248</v>
      </c>
      <c r="AT643" s="162" t="s">
        <v>162</v>
      </c>
      <c r="AU643" s="162" t="s">
        <v>97</v>
      </c>
      <c r="AY643" s="18" t="s">
        <v>160</v>
      </c>
      <c r="BE643" s="163">
        <f>IF(N643="základní",J643,0)</f>
        <v>0</v>
      </c>
      <c r="BF643" s="163">
        <f>IF(N643="snížená",J643,0)</f>
        <v>0</v>
      </c>
      <c r="BG643" s="163">
        <f>IF(N643="zákl. přenesená",J643,0)</f>
        <v>0</v>
      </c>
      <c r="BH643" s="163">
        <f>IF(N643="sníž. přenesená",J643,0)</f>
        <v>0</v>
      </c>
      <c r="BI643" s="163">
        <f>IF(N643="nulová",J643,0)</f>
        <v>0</v>
      </c>
      <c r="BJ643" s="18" t="s">
        <v>97</v>
      </c>
      <c r="BK643" s="163">
        <f>ROUND(I643*H643,2)</f>
        <v>0</v>
      </c>
      <c r="BL643" s="18" t="s">
        <v>248</v>
      </c>
      <c r="BM643" s="162" t="s">
        <v>1047</v>
      </c>
    </row>
    <row r="644" spans="1:65" s="13" customFormat="1">
      <c r="B644" s="164"/>
      <c r="D644" s="165" t="s">
        <v>168</v>
      </c>
      <c r="E644" s="166" t="s">
        <v>1</v>
      </c>
      <c r="F644" s="167" t="s">
        <v>1020</v>
      </c>
      <c r="H644" s="166" t="s">
        <v>1</v>
      </c>
      <c r="I644" s="168"/>
      <c r="L644" s="164"/>
      <c r="M644" s="169"/>
      <c r="N644" s="170"/>
      <c r="O644" s="170"/>
      <c r="P644" s="170"/>
      <c r="Q644" s="170"/>
      <c r="R644" s="170"/>
      <c r="S644" s="170"/>
      <c r="T644" s="171"/>
      <c r="AT644" s="166" t="s">
        <v>168</v>
      </c>
      <c r="AU644" s="166" t="s">
        <v>97</v>
      </c>
      <c r="AV644" s="13" t="s">
        <v>82</v>
      </c>
      <c r="AW644" s="13" t="s">
        <v>32</v>
      </c>
      <c r="AX644" s="13" t="s">
        <v>77</v>
      </c>
      <c r="AY644" s="166" t="s">
        <v>160</v>
      </c>
    </row>
    <row r="645" spans="1:65" s="14" customFormat="1">
      <c r="B645" s="172"/>
      <c r="D645" s="165" t="s">
        <v>168</v>
      </c>
      <c r="E645" s="173" t="s">
        <v>1</v>
      </c>
      <c r="F645" s="174" t="s">
        <v>1048</v>
      </c>
      <c r="H645" s="175">
        <v>20</v>
      </c>
      <c r="I645" s="176"/>
      <c r="L645" s="172"/>
      <c r="M645" s="177"/>
      <c r="N645" s="178"/>
      <c r="O645" s="178"/>
      <c r="P645" s="178"/>
      <c r="Q645" s="178"/>
      <c r="R645" s="178"/>
      <c r="S645" s="178"/>
      <c r="T645" s="179"/>
      <c r="AT645" s="173" t="s">
        <v>168</v>
      </c>
      <c r="AU645" s="173" t="s">
        <v>97</v>
      </c>
      <c r="AV645" s="14" t="s">
        <v>97</v>
      </c>
      <c r="AW645" s="14" t="s">
        <v>32</v>
      </c>
      <c r="AX645" s="14" t="s">
        <v>77</v>
      </c>
      <c r="AY645" s="173" t="s">
        <v>160</v>
      </c>
    </row>
    <row r="646" spans="1:65" s="15" customFormat="1">
      <c r="B646" s="180"/>
      <c r="D646" s="165" t="s">
        <v>168</v>
      </c>
      <c r="E646" s="181" t="s">
        <v>1</v>
      </c>
      <c r="F646" s="182" t="s">
        <v>173</v>
      </c>
      <c r="H646" s="183">
        <v>20</v>
      </c>
      <c r="I646" s="184"/>
      <c r="L646" s="180"/>
      <c r="M646" s="185"/>
      <c r="N646" s="186"/>
      <c r="O646" s="186"/>
      <c r="P646" s="186"/>
      <c r="Q646" s="186"/>
      <c r="R646" s="186"/>
      <c r="S646" s="186"/>
      <c r="T646" s="187"/>
      <c r="AT646" s="181" t="s">
        <v>168</v>
      </c>
      <c r="AU646" s="181" t="s">
        <v>97</v>
      </c>
      <c r="AV646" s="15" t="s">
        <v>166</v>
      </c>
      <c r="AW646" s="15" t="s">
        <v>32</v>
      </c>
      <c r="AX646" s="15" t="s">
        <v>82</v>
      </c>
      <c r="AY646" s="181" t="s">
        <v>160</v>
      </c>
    </row>
    <row r="647" spans="1:65" s="2" customFormat="1" ht="21.75" customHeight="1">
      <c r="A647" s="33"/>
      <c r="B647" s="149"/>
      <c r="C647" s="150" t="s">
        <v>1049</v>
      </c>
      <c r="D647" s="150" t="s">
        <v>162</v>
      </c>
      <c r="E647" s="151" t="s">
        <v>1050</v>
      </c>
      <c r="F647" s="152" t="s">
        <v>1051</v>
      </c>
      <c r="G647" s="153" t="s">
        <v>262</v>
      </c>
      <c r="H647" s="154">
        <v>1.8</v>
      </c>
      <c r="I647" s="155"/>
      <c r="J647" s="156">
        <f>ROUND(I647*H647,2)</f>
        <v>0</v>
      </c>
      <c r="K647" s="157"/>
      <c r="L647" s="34"/>
      <c r="M647" s="158" t="s">
        <v>1</v>
      </c>
      <c r="N647" s="159" t="s">
        <v>43</v>
      </c>
      <c r="O647" s="59"/>
      <c r="P647" s="160">
        <f>O647*H647</f>
        <v>0</v>
      </c>
      <c r="Q647" s="160">
        <v>0</v>
      </c>
      <c r="R647" s="160">
        <f>Q647*H647</f>
        <v>0</v>
      </c>
      <c r="S647" s="160">
        <v>0</v>
      </c>
      <c r="T647" s="161">
        <f>S647*H647</f>
        <v>0</v>
      </c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R647" s="162" t="s">
        <v>248</v>
      </c>
      <c r="AT647" s="162" t="s">
        <v>162</v>
      </c>
      <c r="AU647" s="162" t="s">
        <v>97</v>
      </c>
      <c r="AY647" s="18" t="s">
        <v>160</v>
      </c>
      <c r="BE647" s="163">
        <f>IF(N647="základní",J647,0)</f>
        <v>0</v>
      </c>
      <c r="BF647" s="163">
        <f>IF(N647="snížená",J647,0)</f>
        <v>0</v>
      </c>
      <c r="BG647" s="163">
        <f>IF(N647="zákl. přenesená",J647,0)</f>
        <v>0</v>
      </c>
      <c r="BH647" s="163">
        <f>IF(N647="sníž. přenesená",J647,0)</f>
        <v>0</v>
      </c>
      <c r="BI647" s="163">
        <f>IF(N647="nulová",J647,0)</f>
        <v>0</v>
      </c>
      <c r="BJ647" s="18" t="s">
        <v>97</v>
      </c>
      <c r="BK647" s="163">
        <f>ROUND(I647*H647,2)</f>
        <v>0</v>
      </c>
      <c r="BL647" s="18" t="s">
        <v>248</v>
      </c>
      <c r="BM647" s="162" t="s">
        <v>1052</v>
      </c>
    </row>
    <row r="648" spans="1:65" s="13" customFormat="1">
      <c r="B648" s="164"/>
      <c r="D648" s="165" t="s">
        <v>168</v>
      </c>
      <c r="E648" s="166" t="s">
        <v>1</v>
      </c>
      <c r="F648" s="167" t="s">
        <v>1053</v>
      </c>
      <c r="H648" s="166" t="s">
        <v>1</v>
      </c>
      <c r="I648" s="168"/>
      <c r="L648" s="164"/>
      <c r="M648" s="169"/>
      <c r="N648" s="170"/>
      <c r="O648" s="170"/>
      <c r="P648" s="170"/>
      <c r="Q648" s="170"/>
      <c r="R648" s="170"/>
      <c r="S648" s="170"/>
      <c r="T648" s="171"/>
      <c r="AT648" s="166" t="s">
        <v>168</v>
      </c>
      <c r="AU648" s="166" t="s">
        <v>97</v>
      </c>
      <c r="AV648" s="13" t="s">
        <v>82</v>
      </c>
      <c r="AW648" s="13" t="s">
        <v>32</v>
      </c>
      <c r="AX648" s="13" t="s">
        <v>77</v>
      </c>
      <c r="AY648" s="166" t="s">
        <v>160</v>
      </c>
    </row>
    <row r="649" spans="1:65" s="14" customFormat="1">
      <c r="B649" s="172"/>
      <c r="D649" s="165" t="s">
        <v>168</v>
      </c>
      <c r="E649" s="173" t="s">
        <v>1</v>
      </c>
      <c r="F649" s="174" t="s">
        <v>1054</v>
      </c>
      <c r="H649" s="175">
        <v>1.8</v>
      </c>
      <c r="I649" s="176"/>
      <c r="L649" s="172"/>
      <c r="M649" s="177"/>
      <c r="N649" s="178"/>
      <c r="O649" s="178"/>
      <c r="P649" s="178"/>
      <c r="Q649" s="178"/>
      <c r="R649" s="178"/>
      <c r="S649" s="178"/>
      <c r="T649" s="179"/>
      <c r="AT649" s="173" t="s">
        <v>168</v>
      </c>
      <c r="AU649" s="173" t="s">
        <v>97</v>
      </c>
      <c r="AV649" s="14" t="s">
        <v>97</v>
      </c>
      <c r="AW649" s="14" t="s">
        <v>32</v>
      </c>
      <c r="AX649" s="14" t="s">
        <v>77</v>
      </c>
      <c r="AY649" s="173" t="s">
        <v>160</v>
      </c>
    </row>
    <row r="650" spans="1:65" s="15" customFormat="1">
      <c r="B650" s="180"/>
      <c r="D650" s="165" t="s">
        <v>168</v>
      </c>
      <c r="E650" s="181" t="s">
        <v>1</v>
      </c>
      <c r="F650" s="182" t="s">
        <v>173</v>
      </c>
      <c r="H650" s="183">
        <v>1.8</v>
      </c>
      <c r="I650" s="184"/>
      <c r="L650" s="180"/>
      <c r="M650" s="185"/>
      <c r="N650" s="186"/>
      <c r="O650" s="186"/>
      <c r="P650" s="186"/>
      <c r="Q650" s="186"/>
      <c r="R650" s="186"/>
      <c r="S650" s="186"/>
      <c r="T650" s="187"/>
      <c r="AT650" s="181" t="s">
        <v>168</v>
      </c>
      <c r="AU650" s="181" t="s">
        <v>97</v>
      </c>
      <c r="AV650" s="15" t="s">
        <v>166</v>
      </c>
      <c r="AW650" s="15" t="s">
        <v>32</v>
      </c>
      <c r="AX650" s="15" t="s">
        <v>82</v>
      </c>
      <c r="AY650" s="181" t="s">
        <v>160</v>
      </c>
    </row>
    <row r="651" spans="1:65" s="2" customFormat="1" ht="16.5" customHeight="1">
      <c r="A651" s="33"/>
      <c r="B651" s="149"/>
      <c r="C651" s="188" t="s">
        <v>1055</v>
      </c>
      <c r="D651" s="188" t="s">
        <v>249</v>
      </c>
      <c r="E651" s="189" t="s">
        <v>1056</v>
      </c>
      <c r="F651" s="190" t="s">
        <v>1057</v>
      </c>
      <c r="G651" s="191" t="s">
        <v>176</v>
      </c>
      <c r="H651" s="192">
        <v>0.02</v>
      </c>
      <c r="I651" s="193"/>
      <c r="J651" s="194">
        <f>ROUND(I651*H651,2)</f>
        <v>0</v>
      </c>
      <c r="K651" s="195"/>
      <c r="L651" s="196"/>
      <c r="M651" s="197" t="s">
        <v>1</v>
      </c>
      <c r="N651" s="198" t="s">
        <v>43</v>
      </c>
      <c r="O651" s="59"/>
      <c r="P651" s="160">
        <f>O651*H651</f>
        <v>0</v>
      </c>
      <c r="Q651" s="160">
        <v>0.55000000000000004</v>
      </c>
      <c r="R651" s="160">
        <f>Q651*H651</f>
        <v>1.1000000000000001E-2</v>
      </c>
      <c r="S651" s="160">
        <v>0</v>
      </c>
      <c r="T651" s="161">
        <f>S651*H651</f>
        <v>0</v>
      </c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R651" s="162" t="s">
        <v>331</v>
      </c>
      <c r="AT651" s="162" t="s">
        <v>249</v>
      </c>
      <c r="AU651" s="162" t="s">
        <v>97</v>
      </c>
      <c r="AY651" s="18" t="s">
        <v>160</v>
      </c>
      <c r="BE651" s="163">
        <f>IF(N651="základní",J651,0)</f>
        <v>0</v>
      </c>
      <c r="BF651" s="163">
        <f>IF(N651="snížená",J651,0)</f>
        <v>0</v>
      </c>
      <c r="BG651" s="163">
        <f>IF(N651="zákl. přenesená",J651,0)</f>
        <v>0</v>
      </c>
      <c r="BH651" s="163">
        <f>IF(N651="sníž. přenesená",J651,0)</f>
        <v>0</v>
      </c>
      <c r="BI651" s="163">
        <f>IF(N651="nulová",J651,0)</f>
        <v>0</v>
      </c>
      <c r="BJ651" s="18" t="s">
        <v>97</v>
      </c>
      <c r="BK651" s="163">
        <f>ROUND(I651*H651,2)</f>
        <v>0</v>
      </c>
      <c r="BL651" s="18" t="s">
        <v>248</v>
      </c>
      <c r="BM651" s="162" t="s">
        <v>1058</v>
      </c>
    </row>
    <row r="652" spans="1:65" s="14" customFormat="1">
      <c r="B652" s="172"/>
      <c r="D652" s="165" t="s">
        <v>168</v>
      </c>
      <c r="E652" s="173" t="s">
        <v>1</v>
      </c>
      <c r="F652" s="174" t="s">
        <v>1059</v>
      </c>
      <c r="H652" s="175">
        <v>0.02</v>
      </c>
      <c r="I652" s="176"/>
      <c r="L652" s="172"/>
      <c r="M652" s="177"/>
      <c r="N652" s="178"/>
      <c r="O652" s="178"/>
      <c r="P652" s="178"/>
      <c r="Q652" s="178"/>
      <c r="R652" s="178"/>
      <c r="S652" s="178"/>
      <c r="T652" s="179"/>
      <c r="AT652" s="173" t="s">
        <v>168</v>
      </c>
      <c r="AU652" s="173" t="s">
        <v>97</v>
      </c>
      <c r="AV652" s="14" t="s">
        <v>97</v>
      </c>
      <c r="AW652" s="14" t="s">
        <v>32</v>
      </c>
      <c r="AX652" s="14" t="s">
        <v>82</v>
      </c>
      <c r="AY652" s="173" t="s">
        <v>160</v>
      </c>
    </row>
    <row r="653" spans="1:65" s="2" customFormat="1" ht="21.75" customHeight="1">
      <c r="A653" s="33"/>
      <c r="B653" s="149"/>
      <c r="C653" s="150" t="s">
        <v>1060</v>
      </c>
      <c r="D653" s="150" t="s">
        <v>162</v>
      </c>
      <c r="E653" s="151" t="s">
        <v>1061</v>
      </c>
      <c r="F653" s="152" t="s">
        <v>1062</v>
      </c>
      <c r="G653" s="153" t="s">
        <v>262</v>
      </c>
      <c r="H653" s="154">
        <v>80.98</v>
      </c>
      <c r="I653" s="155"/>
      <c r="J653" s="156">
        <f>ROUND(I653*H653,2)</f>
        <v>0</v>
      </c>
      <c r="K653" s="157"/>
      <c r="L653" s="34"/>
      <c r="M653" s="158" t="s">
        <v>1</v>
      </c>
      <c r="N653" s="159" t="s">
        <v>43</v>
      </c>
      <c r="O653" s="59"/>
      <c r="P653" s="160">
        <f>O653*H653</f>
        <v>0</v>
      </c>
      <c r="Q653" s="160">
        <v>0</v>
      </c>
      <c r="R653" s="160">
        <f>Q653*H653</f>
        <v>0</v>
      </c>
      <c r="S653" s="160">
        <v>0</v>
      </c>
      <c r="T653" s="161">
        <f>S653*H653</f>
        <v>0</v>
      </c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R653" s="162" t="s">
        <v>248</v>
      </c>
      <c r="AT653" s="162" t="s">
        <v>162</v>
      </c>
      <c r="AU653" s="162" t="s">
        <v>97</v>
      </c>
      <c r="AY653" s="18" t="s">
        <v>160</v>
      </c>
      <c r="BE653" s="163">
        <f>IF(N653="základní",J653,0)</f>
        <v>0</v>
      </c>
      <c r="BF653" s="163">
        <f>IF(N653="snížená",J653,0)</f>
        <v>0</v>
      </c>
      <c r="BG653" s="163">
        <f>IF(N653="zákl. přenesená",J653,0)</f>
        <v>0</v>
      </c>
      <c r="BH653" s="163">
        <f>IF(N653="sníž. přenesená",J653,0)</f>
        <v>0</v>
      </c>
      <c r="BI653" s="163">
        <f>IF(N653="nulová",J653,0)</f>
        <v>0</v>
      </c>
      <c r="BJ653" s="18" t="s">
        <v>97</v>
      </c>
      <c r="BK653" s="163">
        <f>ROUND(I653*H653,2)</f>
        <v>0</v>
      </c>
      <c r="BL653" s="18" t="s">
        <v>248</v>
      </c>
      <c r="BM653" s="162" t="s">
        <v>1063</v>
      </c>
    </row>
    <row r="654" spans="1:65" s="13" customFormat="1">
      <c r="B654" s="164"/>
      <c r="D654" s="165" t="s">
        <v>168</v>
      </c>
      <c r="E654" s="166" t="s">
        <v>1</v>
      </c>
      <c r="F654" s="167" t="s">
        <v>1064</v>
      </c>
      <c r="H654" s="166" t="s">
        <v>1</v>
      </c>
      <c r="I654" s="168"/>
      <c r="L654" s="164"/>
      <c r="M654" s="169"/>
      <c r="N654" s="170"/>
      <c r="O654" s="170"/>
      <c r="P654" s="170"/>
      <c r="Q654" s="170"/>
      <c r="R654" s="170"/>
      <c r="S654" s="170"/>
      <c r="T654" s="171"/>
      <c r="AT654" s="166" t="s">
        <v>168</v>
      </c>
      <c r="AU654" s="166" t="s">
        <v>97</v>
      </c>
      <c r="AV654" s="13" t="s">
        <v>82</v>
      </c>
      <c r="AW654" s="13" t="s">
        <v>32</v>
      </c>
      <c r="AX654" s="13" t="s">
        <v>77</v>
      </c>
      <c r="AY654" s="166" t="s">
        <v>160</v>
      </c>
    </row>
    <row r="655" spans="1:65" s="14" customFormat="1">
      <c r="B655" s="172"/>
      <c r="D655" s="165" t="s">
        <v>168</v>
      </c>
      <c r="E655" s="173" t="s">
        <v>1</v>
      </c>
      <c r="F655" s="174" t="s">
        <v>1065</v>
      </c>
      <c r="H655" s="175">
        <v>51.9</v>
      </c>
      <c r="I655" s="176"/>
      <c r="L655" s="172"/>
      <c r="M655" s="177"/>
      <c r="N655" s="178"/>
      <c r="O655" s="178"/>
      <c r="P655" s="178"/>
      <c r="Q655" s="178"/>
      <c r="R655" s="178"/>
      <c r="S655" s="178"/>
      <c r="T655" s="179"/>
      <c r="AT655" s="173" t="s">
        <v>168</v>
      </c>
      <c r="AU655" s="173" t="s">
        <v>97</v>
      </c>
      <c r="AV655" s="14" t="s">
        <v>97</v>
      </c>
      <c r="AW655" s="14" t="s">
        <v>32</v>
      </c>
      <c r="AX655" s="14" t="s">
        <v>77</v>
      </c>
      <c r="AY655" s="173" t="s">
        <v>160</v>
      </c>
    </row>
    <row r="656" spans="1:65" s="13" customFormat="1">
      <c r="B656" s="164"/>
      <c r="D656" s="165" t="s">
        <v>168</v>
      </c>
      <c r="E656" s="166" t="s">
        <v>1</v>
      </c>
      <c r="F656" s="167" t="s">
        <v>1066</v>
      </c>
      <c r="H656" s="166" t="s">
        <v>1</v>
      </c>
      <c r="I656" s="168"/>
      <c r="L656" s="164"/>
      <c r="M656" s="169"/>
      <c r="N656" s="170"/>
      <c r="O656" s="170"/>
      <c r="P656" s="170"/>
      <c r="Q656" s="170"/>
      <c r="R656" s="170"/>
      <c r="S656" s="170"/>
      <c r="T656" s="171"/>
      <c r="AT656" s="166" t="s">
        <v>168</v>
      </c>
      <c r="AU656" s="166" t="s">
        <v>97</v>
      </c>
      <c r="AV656" s="13" t="s">
        <v>82</v>
      </c>
      <c r="AW656" s="13" t="s">
        <v>32</v>
      </c>
      <c r="AX656" s="13" t="s">
        <v>77</v>
      </c>
      <c r="AY656" s="166" t="s">
        <v>160</v>
      </c>
    </row>
    <row r="657" spans="1:65" s="14" customFormat="1">
      <c r="B657" s="172"/>
      <c r="D657" s="165" t="s">
        <v>168</v>
      </c>
      <c r="E657" s="173" t="s">
        <v>1</v>
      </c>
      <c r="F657" s="174" t="s">
        <v>1067</v>
      </c>
      <c r="H657" s="175">
        <v>18.18</v>
      </c>
      <c r="I657" s="176"/>
      <c r="L657" s="172"/>
      <c r="M657" s="177"/>
      <c r="N657" s="178"/>
      <c r="O657" s="178"/>
      <c r="P657" s="178"/>
      <c r="Q657" s="178"/>
      <c r="R657" s="178"/>
      <c r="S657" s="178"/>
      <c r="T657" s="179"/>
      <c r="AT657" s="173" t="s">
        <v>168</v>
      </c>
      <c r="AU657" s="173" t="s">
        <v>97</v>
      </c>
      <c r="AV657" s="14" t="s">
        <v>97</v>
      </c>
      <c r="AW657" s="14" t="s">
        <v>32</v>
      </c>
      <c r="AX657" s="14" t="s">
        <v>77</v>
      </c>
      <c r="AY657" s="173" t="s">
        <v>160</v>
      </c>
    </row>
    <row r="658" spans="1:65" s="13" customFormat="1">
      <c r="B658" s="164"/>
      <c r="D658" s="165" t="s">
        <v>168</v>
      </c>
      <c r="E658" s="166" t="s">
        <v>1</v>
      </c>
      <c r="F658" s="167" t="s">
        <v>1068</v>
      </c>
      <c r="H658" s="166" t="s">
        <v>1</v>
      </c>
      <c r="I658" s="168"/>
      <c r="L658" s="164"/>
      <c r="M658" s="169"/>
      <c r="N658" s="170"/>
      <c r="O658" s="170"/>
      <c r="P658" s="170"/>
      <c r="Q658" s="170"/>
      <c r="R658" s="170"/>
      <c r="S658" s="170"/>
      <c r="T658" s="171"/>
      <c r="AT658" s="166" t="s">
        <v>168</v>
      </c>
      <c r="AU658" s="166" t="s">
        <v>97</v>
      </c>
      <c r="AV658" s="13" t="s">
        <v>82</v>
      </c>
      <c r="AW658" s="13" t="s">
        <v>32</v>
      </c>
      <c r="AX658" s="13" t="s">
        <v>77</v>
      </c>
      <c r="AY658" s="166" t="s">
        <v>160</v>
      </c>
    </row>
    <row r="659" spans="1:65" s="14" customFormat="1">
      <c r="B659" s="172"/>
      <c r="D659" s="165" t="s">
        <v>168</v>
      </c>
      <c r="E659" s="173" t="s">
        <v>1</v>
      </c>
      <c r="F659" s="174" t="s">
        <v>1069</v>
      </c>
      <c r="H659" s="175">
        <v>10.9</v>
      </c>
      <c r="I659" s="176"/>
      <c r="L659" s="172"/>
      <c r="M659" s="177"/>
      <c r="N659" s="178"/>
      <c r="O659" s="178"/>
      <c r="P659" s="178"/>
      <c r="Q659" s="178"/>
      <c r="R659" s="178"/>
      <c r="S659" s="178"/>
      <c r="T659" s="179"/>
      <c r="AT659" s="173" t="s">
        <v>168</v>
      </c>
      <c r="AU659" s="173" t="s">
        <v>97</v>
      </c>
      <c r="AV659" s="14" t="s">
        <v>97</v>
      </c>
      <c r="AW659" s="14" t="s">
        <v>32</v>
      </c>
      <c r="AX659" s="14" t="s">
        <v>77</v>
      </c>
      <c r="AY659" s="173" t="s">
        <v>160</v>
      </c>
    </row>
    <row r="660" spans="1:65" s="15" customFormat="1">
      <c r="B660" s="180"/>
      <c r="D660" s="165" t="s">
        <v>168</v>
      </c>
      <c r="E660" s="181" t="s">
        <v>1</v>
      </c>
      <c r="F660" s="182" t="s">
        <v>173</v>
      </c>
      <c r="H660" s="183">
        <v>80.98</v>
      </c>
      <c r="I660" s="184"/>
      <c r="L660" s="180"/>
      <c r="M660" s="185"/>
      <c r="N660" s="186"/>
      <c r="O660" s="186"/>
      <c r="P660" s="186"/>
      <c r="Q660" s="186"/>
      <c r="R660" s="186"/>
      <c r="S660" s="186"/>
      <c r="T660" s="187"/>
      <c r="AT660" s="181" t="s">
        <v>168</v>
      </c>
      <c r="AU660" s="181" t="s">
        <v>97</v>
      </c>
      <c r="AV660" s="15" t="s">
        <v>166</v>
      </c>
      <c r="AW660" s="15" t="s">
        <v>32</v>
      </c>
      <c r="AX660" s="15" t="s">
        <v>82</v>
      </c>
      <c r="AY660" s="181" t="s">
        <v>160</v>
      </c>
    </row>
    <row r="661" spans="1:65" s="2" customFormat="1" ht="16.5" customHeight="1">
      <c r="A661" s="33"/>
      <c r="B661" s="149"/>
      <c r="C661" s="188" t="s">
        <v>1070</v>
      </c>
      <c r="D661" s="188" t="s">
        <v>249</v>
      </c>
      <c r="E661" s="189" t="s">
        <v>1071</v>
      </c>
      <c r="F661" s="190" t="s">
        <v>1072</v>
      </c>
      <c r="G661" s="191" t="s">
        <v>176</v>
      </c>
      <c r="H661" s="192">
        <v>1.46</v>
      </c>
      <c r="I661" s="193"/>
      <c r="J661" s="194">
        <f>ROUND(I661*H661,2)</f>
        <v>0</v>
      </c>
      <c r="K661" s="195"/>
      <c r="L661" s="196"/>
      <c r="M661" s="197" t="s">
        <v>1</v>
      </c>
      <c r="N661" s="198" t="s">
        <v>43</v>
      </c>
      <c r="O661" s="59"/>
      <c r="P661" s="160">
        <f>O661*H661</f>
        <v>0</v>
      </c>
      <c r="Q661" s="160">
        <v>0.55000000000000004</v>
      </c>
      <c r="R661" s="160">
        <f>Q661*H661</f>
        <v>0.80300000000000005</v>
      </c>
      <c r="S661" s="160">
        <v>0</v>
      </c>
      <c r="T661" s="161">
        <f>S661*H661</f>
        <v>0</v>
      </c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R661" s="162" t="s">
        <v>331</v>
      </c>
      <c r="AT661" s="162" t="s">
        <v>249</v>
      </c>
      <c r="AU661" s="162" t="s">
        <v>97</v>
      </c>
      <c r="AY661" s="18" t="s">
        <v>160</v>
      </c>
      <c r="BE661" s="163">
        <f>IF(N661="základní",J661,0)</f>
        <v>0</v>
      </c>
      <c r="BF661" s="163">
        <f>IF(N661="snížená",J661,0)</f>
        <v>0</v>
      </c>
      <c r="BG661" s="163">
        <f>IF(N661="zákl. přenesená",J661,0)</f>
        <v>0</v>
      </c>
      <c r="BH661" s="163">
        <f>IF(N661="sníž. přenesená",J661,0)</f>
        <v>0</v>
      </c>
      <c r="BI661" s="163">
        <f>IF(N661="nulová",J661,0)</f>
        <v>0</v>
      </c>
      <c r="BJ661" s="18" t="s">
        <v>97</v>
      </c>
      <c r="BK661" s="163">
        <f>ROUND(I661*H661,2)</f>
        <v>0</v>
      </c>
      <c r="BL661" s="18" t="s">
        <v>248</v>
      </c>
      <c r="BM661" s="162" t="s">
        <v>1073</v>
      </c>
    </row>
    <row r="662" spans="1:65" s="13" customFormat="1">
      <c r="B662" s="164"/>
      <c r="D662" s="165" t="s">
        <v>168</v>
      </c>
      <c r="E662" s="166" t="s">
        <v>1</v>
      </c>
      <c r="F662" s="167" t="s">
        <v>1064</v>
      </c>
      <c r="H662" s="166" t="s">
        <v>1</v>
      </c>
      <c r="I662" s="168"/>
      <c r="L662" s="164"/>
      <c r="M662" s="169"/>
      <c r="N662" s="170"/>
      <c r="O662" s="170"/>
      <c r="P662" s="170"/>
      <c r="Q662" s="170"/>
      <c r="R662" s="170"/>
      <c r="S662" s="170"/>
      <c r="T662" s="171"/>
      <c r="AT662" s="166" t="s">
        <v>168</v>
      </c>
      <c r="AU662" s="166" t="s">
        <v>97</v>
      </c>
      <c r="AV662" s="13" t="s">
        <v>82</v>
      </c>
      <c r="AW662" s="13" t="s">
        <v>32</v>
      </c>
      <c r="AX662" s="13" t="s">
        <v>77</v>
      </c>
      <c r="AY662" s="166" t="s">
        <v>160</v>
      </c>
    </row>
    <row r="663" spans="1:65" s="14" customFormat="1">
      <c r="B663" s="172"/>
      <c r="D663" s="165" t="s">
        <v>168</v>
      </c>
      <c r="E663" s="173" t="s">
        <v>1</v>
      </c>
      <c r="F663" s="174" t="s">
        <v>1074</v>
      </c>
      <c r="H663" s="175">
        <v>0.79900000000000004</v>
      </c>
      <c r="I663" s="176"/>
      <c r="L663" s="172"/>
      <c r="M663" s="177"/>
      <c r="N663" s="178"/>
      <c r="O663" s="178"/>
      <c r="P663" s="178"/>
      <c r="Q663" s="178"/>
      <c r="R663" s="178"/>
      <c r="S663" s="178"/>
      <c r="T663" s="179"/>
      <c r="AT663" s="173" t="s">
        <v>168</v>
      </c>
      <c r="AU663" s="173" t="s">
        <v>97</v>
      </c>
      <c r="AV663" s="14" t="s">
        <v>97</v>
      </c>
      <c r="AW663" s="14" t="s">
        <v>32</v>
      </c>
      <c r="AX663" s="14" t="s">
        <v>77</v>
      </c>
      <c r="AY663" s="173" t="s">
        <v>160</v>
      </c>
    </row>
    <row r="664" spans="1:65" s="13" customFormat="1">
      <c r="B664" s="164"/>
      <c r="D664" s="165" t="s">
        <v>168</v>
      </c>
      <c r="E664" s="166" t="s">
        <v>1</v>
      </c>
      <c r="F664" s="167" t="s">
        <v>1066</v>
      </c>
      <c r="H664" s="166" t="s">
        <v>1</v>
      </c>
      <c r="I664" s="168"/>
      <c r="L664" s="164"/>
      <c r="M664" s="169"/>
      <c r="N664" s="170"/>
      <c r="O664" s="170"/>
      <c r="P664" s="170"/>
      <c r="Q664" s="170"/>
      <c r="R664" s="170"/>
      <c r="S664" s="170"/>
      <c r="T664" s="171"/>
      <c r="AT664" s="166" t="s">
        <v>168</v>
      </c>
      <c r="AU664" s="166" t="s">
        <v>97</v>
      </c>
      <c r="AV664" s="13" t="s">
        <v>82</v>
      </c>
      <c r="AW664" s="13" t="s">
        <v>32</v>
      </c>
      <c r="AX664" s="13" t="s">
        <v>77</v>
      </c>
      <c r="AY664" s="166" t="s">
        <v>160</v>
      </c>
    </row>
    <row r="665" spans="1:65" s="14" customFormat="1">
      <c r="B665" s="172"/>
      <c r="D665" s="165" t="s">
        <v>168</v>
      </c>
      <c r="E665" s="173" t="s">
        <v>1</v>
      </c>
      <c r="F665" s="174" t="s">
        <v>1075</v>
      </c>
      <c r="H665" s="175">
        <v>0.39200000000000002</v>
      </c>
      <c r="I665" s="176"/>
      <c r="L665" s="172"/>
      <c r="M665" s="177"/>
      <c r="N665" s="178"/>
      <c r="O665" s="178"/>
      <c r="P665" s="178"/>
      <c r="Q665" s="178"/>
      <c r="R665" s="178"/>
      <c r="S665" s="178"/>
      <c r="T665" s="179"/>
      <c r="AT665" s="173" t="s">
        <v>168</v>
      </c>
      <c r="AU665" s="173" t="s">
        <v>97</v>
      </c>
      <c r="AV665" s="14" t="s">
        <v>97</v>
      </c>
      <c r="AW665" s="14" t="s">
        <v>32</v>
      </c>
      <c r="AX665" s="14" t="s">
        <v>77</v>
      </c>
      <c r="AY665" s="173" t="s">
        <v>160</v>
      </c>
    </row>
    <row r="666" spans="1:65" s="13" customFormat="1">
      <c r="B666" s="164"/>
      <c r="D666" s="165" t="s">
        <v>168</v>
      </c>
      <c r="E666" s="166" t="s">
        <v>1</v>
      </c>
      <c r="F666" s="167" t="s">
        <v>1068</v>
      </c>
      <c r="H666" s="166" t="s">
        <v>1</v>
      </c>
      <c r="I666" s="168"/>
      <c r="L666" s="164"/>
      <c r="M666" s="169"/>
      <c r="N666" s="170"/>
      <c r="O666" s="170"/>
      <c r="P666" s="170"/>
      <c r="Q666" s="170"/>
      <c r="R666" s="170"/>
      <c r="S666" s="170"/>
      <c r="T666" s="171"/>
      <c r="AT666" s="166" t="s">
        <v>168</v>
      </c>
      <c r="AU666" s="166" t="s">
        <v>97</v>
      </c>
      <c r="AV666" s="13" t="s">
        <v>82</v>
      </c>
      <c r="AW666" s="13" t="s">
        <v>32</v>
      </c>
      <c r="AX666" s="13" t="s">
        <v>77</v>
      </c>
      <c r="AY666" s="166" t="s">
        <v>160</v>
      </c>
    </row>
    <row r="667" spans="1:65" s="14" customFormat="1">
      <c r="B667" s="172"/>
      <c r="D667" s="165" t="s">
        <v>168</v>
      </c>
      <c r="E667" s="173" t="s">
        <v>1</v>
      </c>
      <c r="F667" s="174" t="s">
        <v>1076</v>
      </c>
      <c r="H667" s="175">
        <v>0.26900000000000002</v>
      </c>
      <c r="I667" s="176"/>
      <c r="L667" s="172"/>
      <c r="M667" s="177"/>
      <c r="N667" s="178"/>
      <c r="O667" s="178"/>
      <c r="P667" s="178"/>
      <c r="Q667" s="178"/>
      <c r="R667" s="178"/>
      <c r="S667" s="178"/>
      <c r="T667" s="179"/>
      <c r="AT667" s="173" t="s">
        <v>168</v>
      </c>
      <c r="AU667" s="173" t="s">
        <v>97</v>
      </c>
      <c r="AV667" s="14" t="s">
        <v>97</v>
      </c>
      <c r="AW667" s="14" t="s">
        <v>32</v>
      </c>
      <c r="AX667" s="14" t="s">
        <v>77</v>
      </c>
      <c r="AY667" s="173" t="s">
        <v>160</v>
      </c>
    </row>
    <row r="668" spans="1:65" s="15" customFormat="1">
      <c r="B668" s="180"/>
      <c r="D668" s="165" t="s">
        <v>168</v>
      </c>
      <c r="E668" s="181" t="s">
        <v>1</v>
      </c>
      <c r="F668" s="182" t="s">
        <v>173</v>
      </c>
      <c r="H668" s="183">
        <v>1.46</v>
      </c>
      <c r="I668" s="184"/>
      <c r="L668" s="180"/>
      <c r="M668" s="185"/>
      <c r="N668" s="186"/>
      <c r="O668" s="186"/>
      <c r="P668" s="186"/>
      <c r="Q668" s="186"/>
      <c r="R668" s="186"/>
      <c r="S668" s="186"/>
      <c r="T668" s="187"/>
      <c r="AT668" s="181" t="s">
        <v>168</v>
      </c>
      <c r="AU668" s="181" t="s">
        <v>97</v>
      </c>
      <c r="AV668" s="15" t="s">
        <v>166</v>
      </c>
      <c r="AW668" s="15" t="s">
        <v>32</v>
      </c>
      <c r="AX668" s="15" t="s">
        <v>82</v>
      </c>
      <c r="AY668" s="181" t="s">
        <v>160</v>
      </c>
    </row>
    <row r="669" spans="1:65" s="2" customFormat="1" ht="16.5" customHeight="1">
      <c r="A669" s="33"/>
      <c r="B669" s="149"/>
      <c r="C669" s="150" t="s">
        <v>1077</v>
      </c>
      <c r="D669" s="150" t="s">
        <v>162</v>
      </c>
      <c r="E669" s="151" t="s">
        <v>1078</v>
      </c>
      <c r="F669" s="152" t="s">
        <v>1079</v>
      </c>
      <c r="G669" s="153" t="s">
        <v>262</v>
      </c>
      <c r="H669" s="154">
        <v>48</v>
      </c>
      <c r="I669" s="155"/>
      <c r="J669" s="156">
        <f>ROUND(I669*H669,2)</f>
        <v>0</v>
      </c>
      <c r="K669" s="157"/>
      <c r="L669" s="34"/>
      <c r="M669" s="158" t="s">
        <v>1</v>
      </c>
      <c r="N669" s="159" t="s">
        <v>43</v>
      </c>
      <c r="O669" s="59"/>
      <c r="P669" s="160">
        <f>O669*H669</f>
        <v>0</v>
      </c>
      <c r="Q669" s="160">
        <v>7.3200000000000001E-3</v>
      </c>
      <c r="R669" s="160">
        <f>Q669*H669</f>
        <v>0.35136000000000001</v>
      </c>
      <c r="S669" s="160">
        <v>0</v>
      </c>
      <c r="T669" s="161">
        <f>S669*H669</f>
        <v>0</v>
      </c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R669" s="162" t="s">
        <v>248</v>
      </c>
      <c r="AT669" s="162" t="s">
        <v>162</v>
      </c>
      <c r="AU669" s="162" t="s">
        <v>97</v>
      </c>
      <c r="AY669" s="18" t="s">
        <v>160</v>
      </c>
      <c r="BE669" s="163">
        <f>IF(N669="základní",J669,0)</f>
        <v>0</v>
      </c>
      <c r="BF669" s="163">
        <f>IF(N669="snížená",J669,0)</f>
        <v>0</v>
      </c>
      <c r="BG669" s="163">
        <f>IF(N669="zákl. přenesená",J669,0)</f>
        <v>0</v>
      </c>
      <c r="BH669" s="163">
        <f>IF(N669="sníž. přenesená",J669,0)</f>
        <v>0</v>
      </c>
      <c r="BI669" s="163">
        <f>IF(N669="nulová",J669,0)</f>
        <v>0</v>
      </c>
      <c r="BJ669" s="18" t="s">
        <v>97</v>
      </c>
      <c r="BK669" s="163">
        <f>ROUND(I669*H669,2)</f>
        <v>0</v>
      </c>
      <c r="BL669" s="18" t="s">
        <v>248</v>
      </c>
      <c r="BM669" s="162" t="s">
        <v>1080</v>
      </c>
    </row>
    <row r="670" spans="1:65" s="13" customFormat="1">
      <c r="B670" s="164"/>
      <c r="D670" s="165" t="s">
        <v>168</v>
      </c>
      <c r="E670" s="166" t="s">
        <v>1</v>
      </c>
      <c r="F670" s="167" t="s">
        <v>1013</v>
      </c>
      <c r="H670" s="166" t="s">
        <v>1</v>
      </c>
      <c r="I670" s="168"/>
      <c r="L670" s="164"/>
      <c r="M670" s="169"/>
      <c r="N670" s="170"/>
      <c r="O670" s="170"/>
      <c r="P670" s="170"/>
      <c r="Q670" s="170"/>
      <c r="R670" s="170"/>
      <c r="S670" s="170"/>
      <c r="T670" s="171"/>
      <c r="AT670" s="166" t="s">
        <v>168</v>
      </c>
      <c r="AU670" s="166" t="s">
        <v>97</v>
      </c>
      <c r="AV670" s="13" t="s">
        <v>82</v>
      </c>
      <c r="AW670" s="13" t="s">
        <v>32</v>
      </c>
      <c r="AX670" s="13" t="s">
        <v>77</v>
      </c>
      <c r="AY670" s="166" t="s">
        <v>160</v>
      </c>
    </row>
    <row r="671" spans="1:65" s="14" customFormat="1">
      <c r="B671" s="172"/>
      <c r="D671" s="165" t="s">
        <v>168</v>
      </c>
      <c r="E671" s="173" t="s">
        <v>1</v>
      </c>
      <c r="F671" s="174" t="s">
        <v>1028</v>
      </c>
      <c r="H671" s="175">
        <v>48</v>
      </c>
      <c r="I671" s="176"/>
      <c r="L671" s="172"/>
      <c r="M671" s="177"/>
      <c r="N671" s="178"/>
      <c r="O671" s="178"/>
      <c r="P671" s="178"/>
      <c r="Q671" s="178"/>
      <c r="R671" s="178"/>
      <c r="S671" s="178"/>
      <c r="T671" s="179"/>
      <c r="AT671" s="173" t="s">
        <v>168</v>
      </c>
      <c r="AU671" s="173" t="s">
        <v>97</v>
      </c>
      <c r="AV671" s="14" t="s">
        <v>97</v>
      </c>
      <c r="AW671" s="14" t="s">
        <v>32</v>
      </c>
      <c r="AX671" s="14" t="s">
        <v>77</v>
      </c>
      <c r="AY671" s="173" t="s">
        <v>160</v>
      </c>
    </row>
    <row r="672" spans="1:65" s="15" customFormat="1">
      <c r="B672" s="180"/>
      <c r="D672" s="165" t="s">
        <v>168</v>
      </c>
      <c r="E672" s="181" t="s">
        <v>1</v>
      </c>
      <c r="F672" s="182" t="s">
        <v>173</v>
      </c>
      <c r="H672" s="183">
        <v>48</v>
      </c>
      <c r="I672" s="184"/>
      <c r="L672" s="180"/>
      <c r="M672" s="185"/>
      <c r="N672" s="186"/>
      <c r="O672" s="186"/>
      <c r="P672" s="186"/>
      <c r="Q672" s="186"/>
      <c r="R672" s="186"/>
      <c r="S672" s="186"/>
      <c r="T672" s="187"/>
      <c r="AT672" s="181" t="s">
        <v>168</v>
      </c>
      <c r="AU672" s="181" t="s">
        <v>97</v>
      </c>
      <c r="AV672" s="15" t="s">
        <v>166</v>
      </c>
      <c r="AW672" s="15" t="s">
        <v>32</v>
      </c>
      <c r="AX672" s="15" t="s">
        <v>82</v>
      </c>
      <c r="AY672" s="181" t="s">
        <v>160</v>
      </c>
    </row>
    <row r="673" spans="1:65" s="2" customFormat="1" ht="16.5" customHeight="1">
      <c r="A673" s="33"/>
      <c r="B673" s="149"/>
      <c r="C673" s="150" t="s">
        <v>1081</v>
      </c>
      <c r="D673" s="150" t="s">
        <v>162</v>
      </c>
      <c r="E673" s="151" t="s">
        <v>1082</v>
      </c>
      <c r="F673" s="152" t="s">
        <v>1083</v>
      </c>
      <c r="G673" s="153" t="s">
        <v>262</v>
      </c>
      <c r="H673" s="154">
        <v>151</v>
      </c>
      <c r="I673" s="155"/>
      <c r="J673" s="156">
        <f>ROUND(I673*H673,2)</f>
        <v>0</v>
      </c>
      <c r="K673" s="157"/>
      <c r="L673" s="34"/>
      <c r="M673" s="158" t="s">
        <v>1</v>
      </c>
      <c r="N673" s="159" t="s">
        <v>43</v>
      </c>
      <c r="O673" s="59"/>
      <c r="P673" s="160">
        <f>O673*H673</f>
        <v>0</v>
      </c>
      <c r="Q673" s="160">
        <v>1.363E-2</v>
      </c>
      <c r="R673" s="160">
        <f>Q673*H673</f>
        <v>2.0581299999999998</v>
      </c>
      <c r="S673" s="160">
        <v>0</v>
      </c>
      <c r="T673" s="161">
        <f>S673*H673</f>
        <v>0</v>
      </c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R673" s="162" t="s">
        <v>248</v>
      </c>
      <c r="AT673" s="162" t="s">
        <v>162</v>
      </c>
      <c r="AU673" s="162" t="s">
        <v>97</v>
      </c>
      <c r="AY673" s="18" t="s">
        <v>160</v>
      </c>
      <c r="BE673" s="163">
        <f>IF(N673="základní",J673,0)</f>
        <v>0</v>
      </c>
      <c r="BF673" s="163">
        <f>IF(N673="snížená",J673,0)</f>
        <v>0</v>
      </c>
      <c r="BG673" s="163">
        <f>IF(N673="zákl. přenesená",J673,0)</f>
        <v>0</v>
      </c>
      <c r="BH673" s="163">
        <f>IF(N673="sníž. přenesená",J673,0)</f>
        <v>0</v>
      </c>
      <c r="BI673" s="163">
        <f>IF(N673="nulová",J673,0)</f>
        <v>0</v>
      </c>
      <c r="BJ673" s="18" t="s">
        <v>97</v>
      </c>
      <c r="BK673" s="163">
        <f>ROUND(I673*H673,2)</f>
        <v>0</v>
      </c>
      <c r="BL673" s="18" t="s">
        <v>248</v>
      </c>
      <c r="BM673" s="162" t="s">
        <v>1084</v>
      </c>
    </row>
    <row r="674" spans="1:65" s="13" customFormat="1">
      <c r="B674" s="164"/>
      <c r="D674" s="165" t="s">
        <v>168</v>
      </c>
      <c r="E674" s="166" t="s">
        <v>1</v>
      </c>
      <c r="F674" s="167" t="s">
        <v>1015</v>
      </c>
      <c r="H674" s="166" t="s">
        <v>1</v>
      </c>
      <c r="I674" s="168"/>
      <c r="L674" s="164"/>
      <c r="M674" s="169"/>
      <c r="N674" s="170"/>
      <c r="O674" s="170"/>
      <c r="P674" s="170"/>
      <c r="Q674" s="170"/>
      <c r="R674" s="170"/>
      <c r="S674" s="170"/>
      <c r="T674" s="171"/>
      <c r="AT674" s="166" t="s">
        <v>168</v>
      </c>
      <c r="AU674" s="166" t="s">
        <v>97</v>
      </c>
      <c r="AV674" s="13" t="s">
        <v>82</v>
      </c>
      <c r="AW674" s="13" t="s">
        <v>32</v>
      </c>
      <c r="AX674" s="13" t="s">
        <v>77</v>
      </c>
      <c r="AY674" s="166" t="s">
        <v>160</v>
      </c>
    </row>
    <row r="675" spans="1:65" s="14" customFormat="1">
      <c r="B675" s="172"/>
      <c r="D675" s="165" t="s">
        <v>168</v>
      </c>
      <c r="E675" s="173" t="s">
        <v>1</v>
      </c>
      <c r="F675" s="174" t="s">
        <v>1033</v>
      </c>
      <c r="H675" s="175">
        <v>115</v>
      </c>
      <c r="I675" s="176"/>
      <c r="L675" s="172"/>
      <c r="M675" s="177"/>
      <c r="N675" s="178"/>
      <c r="O675" s="178"/>
      <c r="P675" s="178"/>
      <c r="Q675" s="178"/>
      <c r="R675" s="178"/>
      <c r="S675" s="178"/>
      <c r="T675" s="179"/>
      <c r="AT675" s="173" t="s">
        <v>168</v>
      </c>
      <c r="AU675" s="173" t="s">
        <v>97</v>
      </c>
      <c r="AV675" s="14" t="s">
        <v>97</v>
      </c>
      <c r="AW675" s="14" t="s">
        <v>32</v>
      </c>
      <c r="AX675" s="14" t="s">
        <v>77</v>
      </c>
      <c r="AY675" s="173" t="s">
        <v>160</v>
      </c>
    </row>
    <row r="676" spans="1:65" s="13" customFormat="1">
      <c r="B676" s="164"/>
      <c r="D676" s="165" t="s">
        <v>168</v>
      </c>
      <c r="E676" s="166" t="s">
        <v>1</v>
      </c>
      <c r="F676" s="167" t="s">
        <v>1015</v>
      </c>
      <c r="H676" s="166" t="s">
        <v>1</v>
      </c>
      <c r="I676" s="168"/>
      <c r="L676" s="164"/>
      <c r="M676" s="169"/>
      <c r="N676" s="170"/>
      <c r="O676" s="170"/>
      <c r="P676" s="170"/>
      <c r="Q676" s="170"/>
      <c r="R676" s="170"/>
      <c r="S676" s="170"/>
      <c r="T676" s="171"/>
      <c r="AT676" s="166" t="s">
        <v>168</v>
      </c>
      <c r="AU676" s="166" t="s">
        <v>97</v>
      </c>
      <c r="AV676" s="13" t="s">
        <v>82</v>
      </c>
      <c r="AW676" s="13" t="s">
        <v>32</v>
      </c>
      <c r="AX676" s="13" t="s">
        <v>77</v>
      </c>
      <c r="AY676" s="166" t="s">
        <v>160</v>
      </c>
    </row>
    <row r="677" spans="1:65" s="14" customFormat="1">
      <c r="B677" s="172"/>
      <c r="D677" s="165" t="s">
        <v>168</v>
      </c>
      <c r="E677" s="173" t="s">
        <v>1</v>
      </c>
      <c r="F677" s="174" t="s">
        <v>1038</v>
      </c>
      <c r="H677" s="175">
        <v>36</v>
      </c>
      <c r="I677" s="176"/>
      <c r="L677" s="172"/>
      <c r="M677" s="177"/>
      <c r="N677" s="178"/>
      <c r="O677" s="178"/>
      <c r="P677" s="178"/>
      <c r="Q677" s="178"/>
      <c r="R677" s="178"/>
      <c r="S677" s="178"/>
      <c r="T677" s="179"/>
      <c r="AT677" s="173" t="s">
        <v>168</v>
      </c>
      <c r="AU677" s="173" t="s">
        <v>97</v>
      </c>
      <c r="AV677" s="14" t="s">
        <v>97</v>
      </c>
      <c r="AW677" s="14" t="s">
        <v>32</v>
      </c>
      <c r="AX677" s="14" t="s">
        <v>77</v>
      </c>
      <c r="AY677" s="173" t="s">
        <v>160</v>
      </c>
    </row>
    <row r="678" spans="1:65" s="15" customFormat="1">
      <c r="B678" s="180"/>
      <c r="D678" s="165" t="s">
        <v>168</v>
      </c>
      <c r="E678" s="181" t="s">
        <v>1</v>
      </c>
      <c r="F678" s="182" t="s">
        <v>173</v>
      </c>
      <c r="H678" s="183">
        <v>151</v>
      </c>
      <c r="I678" s="184"/>
      <c r="L678" s="180"/>
      <c r="M678" s="185"/>
      <c r="N678" s="186"/>
      <c r="O678" s="186"/>
      <c r="P678" s="186"/>
      <c r="Q678" s="186"/>
      <c r="R678" s="186"/>
      <c r="S678" s="186"/>
      <c r="T678" s="187"/>
      <c r="AT678" s="181" t="s">
        <v>168</v>
      </c>
      <c r="AU678" s="181" t="s">
        <v>97</v>
      </c>
      <c r="AV678" s="15" t="s">
        <v>166</v>
      </c>
      <c r="AW678" s="15" t="s">
        <v>32</v>
      </c>
      <c r="AX678" s="15" t="s">
        <v>82</v>
      </c>
      <c r="AY678" s="181" t="s">
        <v>160</v>
      </c>
    </row>
    <row r="679" spans="1:65" s="2" customFormat="1" ht="16.5" customHeight="1">
      <c r="A679" s="33"/>
      <c r="B679" s="149"/>
      <c r="C679" s="150" t="s">
        <v>1085</v>
      </c>
      <c r="D679" s="150" t="s">
        <v>162</v>
      </c>
      <c r="E679" s="151" t="s">
        <v>1086</v>
      </c>
      <c r="F679" s="152" t="s">
        <v>1087</v>
      </c>
      <c r="G679" s="153" t="s">
        <v>262</v>
      </c>
      <c r="H679" s="154">
        <v>38.4</v>
      </c>
      <c r="I679" s="155"/>
      <c r="J679" s="156">
        <f>ROUND(I679*H679,2)</f>
        <v>0</v>
      </c>
      <c r="K679" s="157"/>
      <c r="L679" s="34"/>
      <c r="M679" s="158" t="s">
        <v>1</v>
      </c>
      <c r="N679" s="159" t="s">
        <v>43</v>
      </c>
      <c r="O679" s="59"/>
      <c r="P679" s="160">
        <f>O679*H679</f>
        <v>0</v>
      </c>
      <c r="Q679" s="160">
        <v>2.733E-2</v>
      </c>
      <c r="R679" s="160">
        <f>Q679*H679</f>
        <v>1.049472</v>
      </c>
      <c r="S679" s="160">
        <v>0</v>
      </c>
      <c r="T679" s="161">
        <f>S679*H679</f>
        <v>0</v>
      </c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R679" s="162" t="s">
        <v>248</v>
      </c>
      <c r="AT679" s="162" t="s">
        <v>162</v>
      </c>
      <c r="AU679" s="162" t="s">
        <v>97</v>
      </c>
      <c r="AY679" s="18" t="s">
        <v>160</v>
      </c>
      <c r="BE679" s="163">
        <f>IF(N679="základní",J679,0)</f>
        <v>0</v>
      </c>
      <c r="BF679" s="163">
        <f>IF(N679="snížená",J679,0)</f>
        <v>0</v>
      </c>
      <c r="BG679" s="163">
        <f>IF(N679="zákl. přenesená",J679,0)</f>
        <v>0</v>
      </c>
      <c r="BH679" s="163">
        <f>IF(N679="sníž. přenesená",J679,0)</f>
        <v>0</v>
      </c>
      <c r="BI679" s="163">
        <f>IF(N679="nulová",J679,0)</f>
        <v>0</v>
      </c>
      <c r="BJ679" s="18" t="s">
        <v>97</v>
      </c>
      <c r="BK679" s="163">
        <f>ROUND(I679*H679,2)</f>
        <v>0</v>
      </c>
      <c r="BL679" s="18" t="s">
        <v>248</v>
      </c>
      <c r="BM679" s="162" t="s">
        <v>1088</v>
      </c>
    </row>
    <row r="680" spans="1:65" s="13" customFormat="1">
      <c r="B680" s="164"/>
      <c r="D680" s="165" t="s">
        <v>168</v>
      </c>
      <c r="E680" s="166" t="s">
        <v>1</v>
      </c>
      <c r="F680" s="167" t="s">
        <v>1018</v>
      </c>
      <c r="H680" s="166" t="s">
        <v>1</v>
      </c>
      <c r="I680" s="168"/>
      <c r="L680" s="164"/>
      <c r="M680" s="169"/>
      <c r="N680" s="170"/>
      <c r="O680" s="170"/>
      <c r="P680" s="170"/>
      <c r="Q680" s="170"/>
      <c r="R680" s="170"/>
      <c r="S680" s="170"/>
      <c r="T680" s="171"/>
      <c r="AT680" s="166" t="s">
        <v>168</v>
      </c>
      <c r="AU680" s="166" t="s">
        <v>97</v>
      </c>
      <c r="AV680" s="13" t="s">
        <v>82</v>
      </c>
      <c r="AW680" s="13" t="s">
        <v>32</v>
      </c>
      <c r="AX680" s="13" t="s">
        <v>77</v>
      </c>
      <c r="AY680" s="166" t="s">
        <v>160</v>
      </c>
    </row>
    <row r="681" spans="1:65" s="14" customFormat="1">
      <c r="B681" s="172"/>
      <c r="D681" s="165" t="s">
        <v>168</v>
      </c>
      <c r="E681" s="173" t="s">
        <v>1</v>
      </c>
      <c r="F681" s="174" t="s">
        <v>1043</v>
      </c>
      <c r="H681" s="175">
        <v>18.399999999999999</v>
      </c>
      <c r="I681" s="176"/>
      <c r="L681" s="172"/>
      <c r="M681" s="177"/>
      <c r="N681" s="178"/>
      <c r="O681" s="178"/>
      <c r="P681" s="178"/>
      <c r="Q681" s="178"/>
      <c r="R681" s="178"/>
      <c r="S681" s="178"/>
      <c r="T681" s="179"/>
      <c r="AT681" s="173" t="s">
        <v>168</v>
      </c>
      <c r="AU681" s="173" t="s">
        <v>97</v>
      </c>
      <c r="AV681" s="14" t="s">
        <v>97</v>
      </c>
      <c r="AW681" s="14" t="s">
        <v>32</v>
      </c>
      <c r="AX681" s="14" t="s">
        <v>77</v>
      </c>
      <c r="AY681" s="173" t="s">
        <v>160</v>
      </c>
    </row>
    <row r="682" spans="1:65" s="13" customFormat="1">
      <c r="B682" s="164"/>
      <c r="D682" s="165" t="s">
        <v>168</v>
      </c>
      <c r="E682" s="166" t="s">
        <v>1</v>
      </c>
      <c r="F682" s="167" t="s">
        <v>1020</v>
      </c>
      <c r="H682" s="166" t="s">
        <v>1</v>
      </c>
      <c r="I682" s="168"/>
      <c r="L682" s="164"/>
      <c r="M682" s="169"/>
      <c r="N682" s="170"/>
      <c r="O682" s="170"/>
      <c r="P682" s="170"/>
      <c r="Q682" s="170"/>
      <c r="R682" s="170"/>
      <c r="S682" s="170"/>
      <c r="T682" s="171"/>
      <c r="AT682" s="166" t="s">
        <v>168</v>
      </c>
      <c r="AU682" s="166" t="s">
        <v>97</v>
      </c>
      <c r="AV682" s="13" t="s">
        <v>82</v>
      </c>
      <c r="AW682" s="13" t="s">
        <v>32</v>
      </c>
      <c r="AX682" s="13" t="s">
        <v>77</v>
      </c>
      <c r="AY682" s="166" t="s">
        <v>160</v>
      </c>
    </row>
    <row r="683" spans="1:65" s="14" customFormat="1">
      <c r="B683" s="172"/>
      <c r="D683" s="165" t="s">
        <v>168</v>
      </c>
      <c r="E683" s="173" t="s">
        <v>1</v>
      </c>
      <c r="F683" s="174" t="s">
        <v>1048</v>
      </c>
      <c r="H683" s="175">
        <v>20</v>
      </c>
      <c r="I683" s="176"/>
      <c r="L683" s="172"/>
      <c r="M683" s="177"/>
      <c r="N683" s="178"/>
      <c r="O683" s="178"/>
      <c r="P683" s="178"/>
      <c r="Q683" s="178"/>
      <c r="R683" s="178"/>
      <c r="S683" s="178"/>
      <c r="T683" s="179"/>
      <c r="AT683" s="173" t="s">
        <v>168</v>
      </c>
      <c r="AU683" s="173" t="s">
        <v>97</v>
      </c>
      <c r="AV683" s="14" t="s">
        <v>97</v>
      </c>
      <c r="AW683" s="14" t="s">
        <v>32</v>
      </c>
      <c r="AX683" s="14" t="s">
        <v>77</v>
      </c>
      <c r="AY683" s="173" t="s">
        <v>160</v>
      </c>
    </row>
    <row r="684" spans="1:65" s="15" customFormat="1">
      <c r="B684" s="180"/>
      <c r="D684" s="165" t="s">
        <v>168</v>
      </c>
      <c r="E684" s="181" t="s">
        <v>1</v>
      </c>
      <c r="F684" s="182" t="s">
        <v>173</v>
      </c>
      <c r="H684" s="183">
        <v>38.4</v>
      </c>
      <c r="I684" s="184"/>
      <c r="L684" s="180"/>
      <c r="M684" s="185"/>
      <c r="N684" s="186"/>
      <c r="O684" s="186"/>
      <c r="P684" s="186"/>
      <c r="Q684" s="186"/>
      <c r="R684" s="186"/>
      <c r="S684" s="186"/>
      <c r="T684" s="187"/>
      <c r="AT684" s="181" t="s">
        <v>168</v>
      </c>
      <c r="AU684" s="181" t="s">
        <v>97</v>
      </c>
      <c r="AV684" s="15" t="s">
        <v>166</v>
      </c>
      <c r="AW684" s="15" t="s">
        <v>32</v>
      </c>
      <c r="AX684" s="15" t="s">
        <v>82</v>
      </c>
      <c r="AY684" s="181" t="s">
        <v>160</v>
      </c>
    </row>
    <row r="685" spans="1:65" s="2" customFormat="1" ht="21.75" customHeight="1">
      <c r="A685" s="33"/>
      <c r="B685" s="149"/>
      <c r="C685" s="150" t="s">
        <v>1089</v>
      </c>
      <c r="D685" s="150" t="s">
        <v>162</v>
      </c>
      <c r="E685" s="151" t="s">
        <v>1090</v>
      </c>
      <c r="F685" s="152" t="s">
        <v>1091</v>
      </c>
      <c r="G685" s="153" t="s">
        <v>165</v>
      </c>
      <c r="H685" s="154">
        <v>601.07899999999995</v>
      </c>
      <c r="I685" s="155"/>
      <c r="J685" s="156">
        <f>ROUND(I685*H685,2)</f>
        <v>0</v>
      </c>
      <c r="K685" s="157"/>
      <c r="L685" s="34"/>
      <c r="M685" s="158" t="s">
        <v>1</v>
      </c>
      <c r="N685" s="159" t="s">
        <v>43</v>
      </c>
      <c r="O685" s="59"/>
      <c r="P685" s="160">
        <f>O685*H685</f>
        <v>0</v>
      </c>
      <c r="Q685" s="160">
        <v>0</v>
      </c>
      <c r="R685" s="160">
        <f>Q685*H685</f>
        <v>0</v>
      </c>
      <c r="S685" s="160">
        <v>0</v>
      </c>
      <c r="T685" s="161">
        <f>S685*H685</f>
        <v>0</v>
      </c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R685" s="162" t="s">
        <v>248</v>
      </c>
      <c r="AT685" s="162" t="s">
        <v>162</v>
      </c>
      <c r="AU685" s="162" t="s">
        <v>97</v>
      </c>
      <c r="AY685" s="18" t="s">
        <v>160</v>
      </c>
      <c r="BE685" s="163">
        <f>IF(N685="základní",J685,0)</f>
        <v>0</v>
      </c>
      <c r="BF685" s="163">
        <f>IF(N685="snížená",J685,0)</f>
        <v>0</v>
      </c>
      <c r="BG685" s="163">
        <f>IF(N685="zákl. přenesená",J685,0)</f>
        <v>0</v>
      </c>
      <c r="BH685" s="163">
        <f>IF(N685="sníž. přenesená",J685,0)</f>
        <v>0</v>
      </c>
      <c r="BI685" s="163">
        <f>IF(N685="nulová",J685,0)</f>
        <v>0</v>
      </c>
      <c r="BJ685" s="18" t="s">
        <v>97</v>
      </c>
      <c r="BK685" s="163">
        <f>ROUND(I685*H685,2)</f>
        <v>0</v>
      </c>
      <c r="BL685" s="18" t="s">
        <v>248</v>
      </c>
      <c r="BM685" s="162" t="s">
        <v>1092</v>
      </c>
    </row>
    <row r="686" spans="1:65" s="14" customFormat="1">
      <c r="B686" s="172"/>
      <c r="D686" s="165" t="s">
        <v>168</v>
      </c>
      <c r="E686" s="173" t="s">
        <v>1</v>
      </c>
      <c r="F686" s="174" t="s">
        <v>1093</v>
      </c>
      <c r="H686" s="175">
        <v>420.798</v>
      </c>
      <c r="I686" s="176"/>
      <c r="L686" s="172"/>
      <c r="M686" s="177"/>
      <c r="N686" s="178"/>
      <c r="O686" s="178"/>
      <c r="P686" s="178"/>
      <c r="Q686" s="178"/>
      <c r="R686" s="178"/>
      <c r="S686" s="178"/>
      <c r="T686" s="179"/>
      <c r="AT686" s="173" t="s">
        <v>168</v>
      </c>
      <c r="AU686" s="173" t="s">
        <v>97</v>
      </c>
      <c r="AV686" s="14" t="s">
        <v>97</v>
      </c>
      <c r="AW686" s="14" t="s">
        <v>32</v>
      </c>
      <c r="AX686" s="14" t="s">
        <v>77</v>
      </c>
      <c r="AY686" s="173" t="s">
        <v>160</v>
      </c>
    </row>
    <row r="687" spans="1:65" s="14" customFormat="1">
      <c r="B687" s="172"/>
      <c r="D687" s="165" t="s">
        <v>168</v>
      </c>
      <c r="E687" s="173" t="s">
        <v>1</v>
      </c>
      <c r="F687" s="174" t="s">
        <v>1094</v>
      </c>
      <c r="H687" s="175">
        <v>72.066000000000003</v>
      </c>
      <c r="I687" s="176"/>
      <c r="L687" s="172"/>
      <c r="M687" s="177"/>
      <c r="N687" s="178"/>
      <c r="O687" s="178"/>
      <c r="P687" s="178"/>
      <c r="Q687" s="178"/>
      <c r="R687" s="178"/>
      <c r="S687" s="178"/>
      <c r="T687" s="179"/>
      <c r="AT687" s="173" t="s">
        <v>168</v>
      </c>
      <c r="AU687" s="173" t="s">
        <v>97</v>
      </c>
      <c r="AV687" s="14" t="s">
        <v>97</v>
      </c>
      <c r="AW687" s="14" t="s">
        <v>32</v>
      </c>
      <c r="AX687" s="14" t="s">
        <v>77</v>
      </c>
      <c r="AY687" s="173" t="s">
        <v>160</v>
      </c>
    </row>
    <row r="688" spans="1:65" s="14" customFormat="1">
      <c r="B688" s="172"/>
      <c r="D688" s="165" t="s">
        <v>168</v>
      </c>
      <c r="E688" s="173" t="s">
        <v>1</v>
      </c>
      <c r="F688" s="174" t="s">
        <v>1095</v>
      </c>
      <c r="H688" s="175">
        <v>31.556999999999999</v>
      </c>
      <c r="I688" s="176"/>
      <c r="L688" s="172"/>
      <c r="M688" s="177"/>
      <c r="N688" s="178"/>
      <c r="O688" s="178"/>
      <c r="P688" s="178"/>
      <c r="Q688" s="178"/>
      <c r="R688" s="178"/>
      <c r="S688" s="178"/>
      <c r="T688" s="179"/>
      <c r="AT688" s="173" t="s">
        <v>168</v>
      </c>
      <c r="AU688" s="173" t="s">
        <v>97</v>
      </c>
      <c r="AV688" s="14" t="s">
        <v>97</v>
      </c>
      <c r="AW688" s="14" t="s">
        <v>32</v>
      </c>
      <c r="AX688" s="14" t="s">
        <v>77</v>
      </c>
      <c r="AY688" s="173" t="s">
        <v>160</v>
      </c>
    </row>
    <row r="689" spans="1:65" s="14" customFormat="1">
      <c r="B689" s="172"/>
      <c r="D689" s="165" t="s">
        <v>168</v>
      </c>
      <c r="E689" s="173" t="s">
        <v>1</v>
      </c>
      <c r="F689" s="174" t="s">
        <v>1096</v>
      </c>
      <c r="H689" s="175">
        <v>36.018000000000001</v>
      </c>
      <c r="I689" s="176"/>
      <c r="L689" s="172"/>
      <c r="M689" s="177"/>
      <c r="N689" s="178"/>
      <c r="O689" s="178"/>
      <c r="P689" s="178"/>
      <c r="Q689" s="178"/>
      <c r="R689" s="178"/>
      <c r="S689" s="178"/>
      <c r="T689" s="179"/>
      <c r="AT689" s="173" t="s">
        <v>168</v>
      </c>
      <c r="AU689" s="173" t="s">
        <v>97</v>
      </c>
      <c r="AV689" s="14" t="s">
        <v>97</v>
      </c>
      <c r="AW689" s="14" t="s">
        <v>32</v>
      </c>
      <c r="AX689" s="14" t="s">
        <v>77</v>
      </c>
      <c r="AY689" s="173" t="s">
        <v>160</v>
      </c>
    </row>
    <row r="690" spans="1:65" s="14" customFormat="1">
      <c r="B690" s="172"/>
      <c r="D690" s="165" t="s">
        <v>168</v>
      </c>
      <c r="E690" s="173" t="s">
        <v>1</v>
      </c>
      <c r="F690" s="174" t="s">
        <v>1097</v>
      </c>
      <c r="H690" s="175">
        <v>37.44</v>
      </c>
      <c r="I690" s="176"/>
      <c r="L690" s="172"/>
      <c r="M690" s="177"/>
      <c r="N690" s="178"/>
      <c r="O690" s="178"/>
      <c r="P690" s="178"/>
      <c r="Q690" s="178"/>
      <c r="R690" s="178"/>
      <c r="S690" s="178"/>
      <c r="T690" s="179"/>
      <c r="AT690" s="173" t="s">
        <v>168</v>
      </c>
      <c r="AU690" s="173" t="s">
        <v>97</v>
      </c>
      <c r="AV690" s="14" t="s">
        <v>97</v>
      </c>
      <c r="AW690" s="14" t="s">
        <v>32</v>
      </c>
      <c r="AX690" s="14" t="s">
        <v>77</v>
      </c>
      <c r="AY690" s="173" t="s">
        <v>160</v>
      </c>
    </row>
    <row r="691" spans="1:65" s="14" customFormat="1">
      <c r="B691" s="172"/>
      <c r="D691" s="165" t="s">
        <v>168</v>
      </c>
      <c r="E691" s="173" t="s">
        <v>1</v>
      </c>
      <c r="F691" s="174" t="s">
        <v>1098</v>
      </c>
      <c r="H691" s="175">
        <v>3.2</v>
      </c>
      <c r="I691" s="176"/>
      <c r="L691" s="172"/>
      <c r="M691" s="177"/>
      <c r="N691" s="178"/>
      <c r="O691" s="178"/>
      <c r="P691" s="178"/>
      <c r="Q691" s="178"/>
      <c r="R691" s="178"/>
      <c r="S691" s="178"/>
      <c r="T691" s="179"/>
      <c r="AT691" s="173" t="s">
        <v>168</v>
      </c>
      <c r="AU691" s="173" t="s">
        <v>97</v>
      </c>
      <c r="AV691" s="14" t="s">
        <v>97</v>
      </c>
      <c r="AW691" s="14" t="s">
        <v>32</v>
      </c>
      <c r="AX691" s="14" t="s">
        <v>77</v>
      </c>
      <c r="AY691" s="173" t="s">
        <v>160</v>
      </c>
    </row>
    <row r="692" spans="1:65" s="15" customFormat="1">
      <c r="B692" s="180"/>
      <c r="D692" s="165" t="s">
        <v>168</v>
      </c>
      <c r="E692" s="181" t="s">
        <v>1</v>
      </c>
      <c r="F692" s="182" t="s">
        <v>173</v>
      </c>
      <c r="H692" s="183">
        <v>601.07899999999995</v>
      </c>
      <c r="I692" s="184"/>
      <c r="L692" s="180"/>
      <c r="M692" s="185"/>
      <c r="N692" s="186"/>
      <c r="O692" s="186"/>
      <c r="P692" s="186"/>
      <c r="Q692" s="186"/>
      <c r="R692" s="186"/>
      <c r="S692" s="186"/>
      <c r="T692" s="187"/>
      <c r="AT692" s="181" t="s">
        <v>168</v>
      </c>
      <c r="AU692" s="181" t="s">
        <v>97</v>
      </c>
      <c r="AV692" s="15" t="s">
        <v>166</v>
      </c>
      <c r="AW692" s="15" t="s">
        <v>32</v>
      </c>
      <c r="AX692" s="15" t="s">
        <v>82</v>
      </c>
      <c r="AY692" s="181" t="s">
        <v>160</v>
      </c>
    </row>
    <row r="693" spans="1:65" s="2" customFormat="1" ht="16.5" customHeight="1">
      <c r="A693" s="33"/>
      <c r="B693" s="149"/>
      <c r="C693" s="188" t="s">
        <v>1099</v>
      </c>
      <c r="D693" s="188" t="s">
        <v>249</v>
      </c>
      <c r="E693" s="189" t="s">
        <v>1100</v>
      </c>
      <c r="F693" s="190" t="s">
        <v>1101</v>
      </c>
      <c r="G693" s="191" t="s">
        <v>176</v>
      </c>
      <c r="H693" s="192">
        <v>5.5540000000000003</v>
      </c>
      <c r="I693" s="193"/>
      <c r="J693" s="194">
        <f>ROUND(I693*H693,2)</f>
        <v>0</v>
      </c>
      <c r="K693" s="195"/>
      <c r="L693" s="196"/>
      <c r="M693" s="197" t="s">
        <v>1</v>
      </c>
      <c r="N693" s="198" t="s">
        <v>43</v>
      </c>
      <c r="O693" s="59"/>
      <c r="P693" s="160">
        <f>O693*H693</f>
        <v>0</v>
      </c>
      <c r="Q693" s="160">
        <v>0.55000000000000004</v>
      </c>
      <c r="R693" s="160">
        <f>Q693*H693</f>
        <v>3.0547000000000004</v>
      </c>
      <c r="S693" s="160">
        <v>0</v>
      </c>
      <c r="T693" s="161">
        <f>S693*H693</f>
        <v>0</v>
      </c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R693" s="162" t="s">
        <v>331</v>
      </c>
      <c r="AT693" s="162" t="s">
        <v>249</v>
      </c>
      <c r="AU693" s="162" t="s">
        <v>97</v>
      </c>
      <c r="AY693" s="18" t="s">
        <v>160</v>
      </c>
      <c r="BE693" s="163">
        <f>IF(N693="základní",J693,0)</f>
        <v>0</v>
      </c>
      <c r="BF693" s="163">
        <f>IF(N693="snížená",J693,0)</f>
        <v>0</v>
      </c>
      <c r="BG693" s="163">
        <f>IF(N693="zákl. přenesená",J693,0)</f>
        <v>0</v>
      </c>
      <c r="BH693" s="163">
        <f>IF(N693="sníž. přenesená",J693,0)</f>
        <v>0</v>
      </c>
      <c r="BI693" s="163">
        <f>IF(N693="nulová",J693,0)</f>
        <v>0</v>
      </c>
      <c r="BJ693" s="18" t="s">
        <v>97</v>
      </c>
      <c r="BK693" s="163">
        <f>ROUND(I693*H693,2)</f>
        <v>0</v>
      </c>
      <c r="BL693" s="18" t="s">
        <v>248</v>
      </c>
      <c r="BM693" s="162" t="s">
        <v>1102</v>
      </c>
    </row>
    <row r="694" spans="1:65" s="14" customFormat="1">
      <c r="B694" s="172"/>
      <c r="D694" s="165" t="s">
        <v>168</v>
      </c>
      <c r="E694" s="173" t="s">
        <v>1</v>
      </c>
      <c r="F694" s="174" t="s">
        <v>1103</v>
      </c>
      <c r="H694" s="175">
        <v>5.5540000000000003</v>
      </c>
      <c r="I694" s="176"/>
      <c r="L694" s="172"/>
      <c r="M694" s="177"/>
      <c r="N694" s="178"/>
      <c r="O694" s="178"/>
      <c r="P694" s="178"/>
      <c r="Q694" s="178"/>
      <c r="R694" s="178"/>
      <c r="S694" s="178"/>
      <c r="T694" s="179"/>
      <c r="AT694" s="173" t="s">
        <v>168</v>
      </c>
      <c r="AU694" s="173" t="s">
        <v>97</v>
      </c>
      <c r="AV694" s="14" t="s">
        <v>97</v>
      </c>
      <c r="AW694" s="14" t="s">
        <v>32</v>
      </c>
      <c r="AX694" s="14" t="s">
        <v>82</v>
      </c>
      <c r="AY694" s="173" t="s">
        <v>160</v>
      </c>
    </row>
    <row r="695" spans="1:65" s="2" customFormat="1" ht="16.5" customHeight="1">
      <c r="A695" s="33"/>
      <c r="B695" s="149"/>
      <c r="C695" s="150" t="s">
        <v>1104</v>
      </c>
      <c r="D695" s="150" t="s">
        <v>162</v>
      </c>
      <c r="E695" s="151" t="s">
        <v>1105</v>
      </c>
      <c r="F695" s="152" t="s">
        <v>1106</v>
      </c>
      <c r="G695" s="153" t="s">
        <v>262</v>
      </c>
      <c r="H695" s="154">
        <v>559.928</v>
      </c>
      <c r="I695" s="155"/>
      <c r="J695" s="156">
        <f>ROUND(I695*H695,2)</f>
        <v>0</v>
      </c>
      <c r="K695" s="157"/>
      <c r="L695" s="34"/>
      <c r="M695" s="158" t="s">
        <v>1</v>
      </c>
      <c r="N695" s="159" t="s">
        <v>43</v>
      </c>
      <c r="O695" s="59"/>
      <c r="P695" s="160">
        <f>O695*H695</f>
        <v>0</v>
      </c>
      <c r="Q695" s="160">
        <v>2.0000000000000002E-5</v>
      </c>
      <c r="R695" s="160">
        <f>Q695*H695</f>
        <v>1.1198560000000001E-2</v>
      </c>
      <c r="S695" s="160">
        <v>0</v>
      </c>
      <c r="T695" s="161">
        <f>S695*H695</f>
        <v>0</v>
      </c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R695" s="162" t="s">
        <v>248</v>
      </c>
      <c r="AT695" s="162" t="s">
        <v>162</v>
      </c>
      <c r="AU695" s="162" t="s">
        <v>97</v>
      </c>
      <c r="AY695" s="18" t="s">
        <v>160</v>
      </c>
      <c r="BE695" s="163">
        <f>IF(N695="základní",J695,0)</f>
        <v>0</v>
      </c>
      <c r="BF695" s="163">
        <f>IF(N695="snížená",J695,0)</f>
        <v>0</v>
      </c>
      <c r="BG695" s="163">
        <f>IF(N695="zákl. přenesená",J695,0)</f>
        <v>0</v>
      </c>
      <c r="BH695" s="163">
        <f>IF(N695="sníž. přenesená",J695,0)</f>
        <v>0</v>
      </c>
      <c r="BI695" s="163">
        <f>IF(N695="nulová",J695,0)</f>
        <v>0</v>
      </c>
      <c r="BJ695" s="18" t="s">
        <v>97</v>
      </c>
      <c r="BK695" s="163">
        <f>ROUND(I695*H695,2)</f>
        <v>0</v>
      </c>
      <c r="BL695" s="18" t="s">
        <v>248</v>
      </c>
      <c r="BM695" s="162" t="s">
        <v>1107</v>
      </c>
    </row>
    <row r="696" spans="1:65" s="14" customFormat="1">
      <c r="B696" s="172"/>
      <c r="D696" s="165" t="s">
        <v>168</v>
      </c>
      <c r="E696" s="173" t="s">
        <v>1</v>
      </c>
      <c r="F696" s="174" t="s">
        <v>1108</v>
      </c>
      <c r="H696" s="175">
        <v>40.432000000000002</v>
      </c>
      <c r="I696" s="176"/>
      <c r="L696" s="172"/>
      <c r="M696" s="177"/>
      <c r="N696" s="178"/>
      <c r="O696" s="178"/>
      <c r="P696" s="178"/>
      <c r="Q696" s="178"/>
      <c r="R696" s="178"/>
      <c r="S696" s="178"/>
      <c r="T696" s="179"/>
      <c r="AT696" s="173" t="s">
        <v>168</v>
      </c>
      <c r="AU696" s="173" t="s">
        <v>97</v>
      </c>
      <c r="AV696" s="14" t="s">
        <v>97</v>
      </c>
      <c r="AW696" s="14" t="s">
        <v>32</v>
      </c>
      <c r="AX696" s="14" t="s">
        <v>77</v>
      </c>
      <c r="AY696" s="173" t="s">
        <v>160</v>
      </c>
    </row>
    <row r="697" spans="1:65" s="14" customFormat="1">
      <c r="B697" s="172"/>
      <c r="D697" s="165" t="s">
        <v>168</v>
      </c>
      <c r="E697" s="173" t="s">
        <v>1</v>
      </c>
      <c r="F697" s="174" t="s">
        <v>1109</v>
      </c>
      <c r="H697" s="175">
        <v>4.8</v>
      </c>
      <c r="I697" s="176"/>
      <c r="L697" s="172"/>
      <c r="M697" s="177"/>
      <c r="N697" s="178"/>
      <c r="O697" s="178"/>
      <c r="P697" s="178"/>
      <c r="Q697" s="178"/>
      <c r="R697" s="178"/>
      <c r="S697" s="178"/>
      <c r="T697" s="179"/>
      <c r="AT697" s="173" t="s">
        <v>168</v>
      </c>
      <c r="AU697" s="173" t="s">
        <v>97</v>
      </c>
      <c r="AV697" s="14" t="s">
        <v>97</v>
      </c>
      <c r="AW697" s="14" t="s">
        <v>32</v>
      </c>
      <c r="AX697" s="14" t="s">
        <v>77</v>
      </c>
      <c r="AY697" s="173" t="s">
        <v>160</v>
      </c>
    </row>
    <row r="698" spans="1:65" s="14" customFormat="1">
      <c r="B698" s="172"/>
      <c r="D698" s="165" t="s">
        <v>168</v>
      </c>
      <c r="E698" s="173" t="s">
        <v>1</v>
      </c>
      <c r="F698" s="174" t="s">
        <v>1110</v>
      </c>
      <c r="H698" s="175">
        <v>379.12</v>
      </c>
      <c r="I698" s="176"/>
      <c r="L698" s="172"/>
      <c r="M698" s="177"/>
      <c r="N698" s="178"/>
      <c r="O698" s="178"/>
      <c r="P698" s="178"/>
      <c r="Q698" s="178"/>
      <c r="R698" s="178"/>
      <c r="S698" s="178"/>
      <c r="T698" s="179"/>
      <c r="AT698" s="173" t="s">
        <v>168</v>
      </c>
      <c r="AU698" s="173" t="s">
        <v>97</v>
      </c>
      <c r="AV698" s="14" t="s">
        <v>97</v>
      </c>
      <c r="AW698" s="14" t="s">
        <v>32</v>
      </c>
      <c r="AX698" s="14" t="s">
        <v>77</v>
      </c>
      <c r="AY698" s="173" t="s">
        <v>160</v>
      </c>
    </row>
    <row r="699" spans="1:65" s="14" customFormat="1">
      <c r="B699" s="172"/>
      <c r="D699" s="165" t="s">
        <v>168</v>
      </c>
      <c r="E699" s="173" t="s">
        <v>1</v>
      </c>
      <c r="F699" s="174" t="s">
        <v>1111</v>
      </c>
      <c r="H699" s="175">
        <v>135.57599999999999</v>
      </c>
      <c r="I699" s="176"/>
      <c r="L699" s="172"/>
      <c r="M699" s="177"/>
      <c r="N699" s="178"/>
      <c r="O699" s="178"/>
      <c r="P699" s="178"/>
      <c r="Q699" s="178"/>
      <c r="R699" s="178"/>
      <c r="S699" s="178"/>
      <c r="T699" s="179"/>
      <c r="AT699" s="173" t="s">
        <v>168</v>
      </c>
      <c r="AU699" s="173" t="s">
        <v>97</v>
      </c>
      <c r="AV699" s="14" t="s">
        <v>97</v>
      </c>
      <c r="AW699" s="14" t="s">
        <v>32</v>
      </c>
      <c r="AX699" s="14" t="s">
        <v>77</v>
      </c>
      <c r="AY699" s="173" t="s">
        <v>160</v>
      </c>
    </row>
    <row r="700" spans="1:65" s="15" customFormat="1">
      <c r="B700" s="180"/>
      <c r="D700" s="165" t="s">
        <v>168</v>
      </c>
      <c r="E700" s="181" t="s">
        <v>1</v>
      </c>
      <c r="F700" s="182" t="s">
        <v>173</v>
      </c>
      <c r="H700" s="183">
        <v>559.928</v>
      </c>
      <c r="I700" s="184"/>
      <c r="L700" s="180"/>
      <c r="M700" s="185"/>
      <c r="N700" s="186"/>
      <c r="O700" s="186"/>
      <c r="P700" s="186"/>
      <c r="Q700" s="186"/>
      <c r="R700" s="186"/>
      <c r="S700" s="186"/>
      <c r="T700" s="187"/>
      <c r="AT700" s="181" t="s">
        <v>168</v>
      </c>
      <c r="AU700" s="181" t="s">
        <v>97</v>
      </c>
      <c r="AV700" s="15" t="s">
        <v>166</v>
      </c>
      <c r="AW700" s="15" t="s">
        <v>32</v>
      </c>
      <c r="AX700" s="15" t="s">
        <v>82</v>
      </c>
      <c r="AY700" s="181" t="s">
        <v>160</v>
      </c>
    </row>
    <row r="701" spans="1:65" s="2" customFormat="1" ht="16.5" customHeight="1">
      <c r="A701" s="33"/>
      <c r="B701" s="149"/>
      <c r="C701" s="188" t="s">
        <v>1112</v>
      </c>
      <c r="D701" s="188" t="s">
        <v>249</v>
      </c>
      <c r="E701" s="189" t="s">
        <v>1113</v>
      </c>
      <c r="F701" s="190" t="s">
        <v>1114</v>
      </c>
      <c r="G701" s="191" t="s">
        <v>176</v>
      </c>
      <c r="H701" s="192">
        <v>1.478</v>
      </c>
      <c r="I701" s="193"/>
      <c r="J701" s="194">
        <f>ROUND(I701*H701,2)</f>
        <v>0</v>
      </c>
      <c r="K701" s="195"/>
      <c r="L701" s="196"/>
      <c r="M701" s="197" t="s">
        <v>1</v>
      </c>
      <c r="N701" s="198" t="s">
        <v>43</v>
      </c>
      <c r="O701" s="59"/>
      <c r="P701" s="160">
        <f>O701*H701</f>
        <v>0</v>
      </c>
      <c r="Q701" s="160">
        <v>0.55000000000000004</v>
      </c>
      <c r="R701" s="160">
        <f>Q701*H701</f>
        <v>0.81290000000000007</v>
      </c>
      <c r="S701" s="160">
        <v>0</v>
      </c>
      <c r="T701" s="161">
        <f>S701*H701</f>
        <v>0</v>
      </c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R701" s="162" t="s">
        <v>331</v>
      </c>
      <c r="AT701" s="162" t="s">
        <v>249</v>
      </c>
      <c r="AU701" s="162" t="s">
        <v>97</v>
      </c>
      <c r="AY701" s="18" t="s">
        <v>160</v>
      </c>
      <c r="BE701" s="163">
        <f>IF(N701="základní",J701,0)</f>
        <v>0</v>
      </c>
      <c r="BF701" s="163">
        <f>IF(N701="snížená",J701,0)</f>
        <v>0</v>
      </c>
      <c r="BG701" s="163">
        <f>IF(N701="zákl. přenesená",J701,0)</f>
        <v>0</v>
      </c>
      <c r="BH701" s="163">
        <f>IF(N701="sníž. přenesená",J701,0)</f>
        <v>0</v>
      </c>
      <c r="BI701" s="163">
        <f>IF(N701="nulová",J701,0)</f>
        <v>0</v>
      </c>
      <c r="BJ701" s="18" t="s">
        <v>97</v>
      </c>
      <c r="BK701" s="163">
        <f>ROUND(I701*H701,2)</f>
        <v>0</v>
      </c>
      <c r="BL701" s="18" t="s">
        <v>248</v>
      </c>
      <c r="BM701" s="162" t="s">
        <v>1115</v>
      </c>
    </row>
    <row r="702" spans="1:65" s="14" customFormat="1">
      <c r="B702" s="172"/>
      <c r="D702" s="165" t="s">
        <v>168</v>
      </c>
      <c r="E702" s="173" t="s">
        <v>1</v>
      </c>
      <c r="F702" s="174" t="s">
        <v>1116</v>
      </c>
      <c r="H702" s="175">
        <v>1.478</v>
      </c>
      <c r="I702" s="176"/>
      <c r="L702" s="172"/>
      <c r="M702" s="177"/>
      <c r="N702" s="178"/>
      <c r="O702" s="178"/>
      <c r="P702" s="178"/>
      <c r="Q702" s="178"/>
      <c r="R702" s="178"/>
      <c r="S702" s="178"/>
      <c r="T702" s="179"/>
      <c r="AT702" s="173" t="s">
        <v>168</v>
      </c>
      <c r="AU702" s="173" t="s">
        <v>97</v>
      </c>
      <c r="AV702" s="14" t="s">
        <v>97</v>
      </c>
      <c r="AW702" s="14" t="s">
        <v>32</v>
      </c>
      <c r="AX702" s="14" t="s">
        <v>82</v>
      </c>
      <c r="AY702" s="173" t="s">
        <v>160</v>
      </c>
    </row>
    <row r="703" spans="1:65" s="2" customFormat="1" ht="16.5" customHeight="1">
      <c r="A703" s="33"/>
      <c r="B703" s="149"/>
      <c r="C703" s="150" t="s">
        <v>1117</v>
      </c>
      <c r="D703" s="150" t="s">
        <v>162</v>
      </c>
      <c r="E703" s="151" t="s">
        <v>1118</v>
      </c>
      <c r="F703" s="152" t="s">
        <v>1119</v>
      </c>
      <c r="G703" s="153" t="s">
        <v>176</v>
      </c>
      <c r="H703" s="154">
        <v>16.777000000000001</v>
      </c>
      <c r="I703" s="155"/>
      <c r="J703" s="156">
        <f>ROUND(I703*H703,2)</f>
        <v>0</v>
      </c>
      <c r="K703" s="157"/>
      <c r="L703" s="34"/>
      <c r="M703" s="158" t="s">
        <v>1</v>
      </c>
      <c r="N703" s="159" t="s">
        <v>43</v>
      </c>
      <c r="O703" s="59"/>
      <c r="P703" s="160">
        <f>O703*H703</f>
        <v>0</v>
      </c>
      <c r="Q703" s="160">
        <v>2.2839999999999999E-2</v>
      </c>
      <c r="R703" s="160">
        <f>Q703*H703</f>
        <v>0.38318668</v>
      </c>
      <c r="S703" s="160">
        <v>0</v>
      </c>
      <c r="T703" s="161">
        <f>S703*H703</f>
        <v>0</v>
      </c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R703" s="162" t="s">
        <v>248</v>
      </c>
      <c r="AT703" s="162" t="s">
        <v>162</v>
      </c>
      <c r="AU703" s="162" t="s">
        <v>97</v>
      </c>
      <c r="AY703" s="18" t="s">
        <v>160</v>
      </c>
      <c r="BE703" s="163">
        <f>IF(N703="základní",J703,0)</f>
        <v>0</v>
      </c>
      <c r="BF703" s="163">
        <f>IF(N703="snížená",J703,0)</f>
        <v>0</v>
      </c>
      <c r="BG703" s="163">
        <f>IF(N703="zákl. přenesená",J703,0)</f>
        <v>0</v>
      </c>
      <c r="BH703" s="163">
        <f>IF(N703="sníž. přenesená",J703,0)</f>
        <v>0</v>
      </c>
      <c r="BI703" s="163">
        <f>IF(N703="nulová",J703,0)</f>
        <v>0</v>
      </c>
      <c r="BJ703" s="18" t="s">
        <v>97</v>
      </c>
      <c r="BK703" s="163">
        <f>ROUND(I703*H703,2)</f>
        <v>0</v>
      </c>
      <c r="BL703" s="18" t="s">
        <v>248</v>
      </c>
      <c r="BM703" s="162" t="s">
        <v>1120</v>
      </c>
    </row>
    <row r="704" spans="1:65" s="14" customFormat="1">
      <c r="B704" s="172"/>
      <c r="D704" s="165" t="s">
        <v>168</v>
      </c>
      <c r="E704" s="173" t="s">
        <v>1</v>
      </c>
      <c r="F704" s="174" t="s">
        <v>1012</v>
      </c>
      <c r="H704" s="175">
        <v>6.3949999999999996</v>
      </c>
      <c r="I704" s="176"/>
      <c r="L704" s="172"/>
      <c r="M704" s="177"/>
      <c r="N704" s="178"/>
      <c r="O704" s="178"/>
      <c r="P704" s="178"/>
      <c r="Q704" s="178"/>
      <c r="R704" s="178"/>
      <c r="S704" s="178"/>
      <c r="T704" s="179"/>
      <c r="AT704" s="173" t="s">
        <v>168</v>
      </c>
      <c r="AU704" s="173" t="s">
        <v>97</v>
      </c>
      <c r="AV704" s="14" t="s">
        <v>97</v>
      </c>
      <c r="AW704" s="14" t="s">
        <v>32</v>
      </c>
      <c r="AX704" s="14" t="s">
        <v>77</v>
      </c>
      <c r="AY704" s="173" t="s">
        <v>160</v>
      </c>
    </row>
    <row r="705" spans="1:65" s="13" customFormat="1">
      <c r="B705" s="164"/>
      <c r="D705" s="165" t="s">
        <v>168</v>
      </c>
      <c r="E705" s="166" t="s">
        <v>1</v>
      </c>
      <c r="F705" s="167" t="s">
        <v>1013</v>
      </c>
      <c r="H705" s="166" t="s">
        <v>1</v>
      </c>
      <c r="I705" s="168"/>
      <c r="L705" s="164"/>
      <c r="M705" s="169"/>
      <c r="N705" s="170"/>
      <c r="O705" s="170"/>
      <c r="P705" s="170"/>
      <c r="Q705" s="170"/>
      <c r="R705" s="170"/>
      <c r="S705" s="170"/>
      <c r="T705" s="171"/>
      <c r="AT705" s="166" t="s">
        <v>168</v>
      </c>
      <c r="AU705" s="166" t="s">
        <v>97</v>
      </c>
      <c r="AV705" s="13" t="s">
        <v>82</v>
      </c>
      <c r="AW705" s="13" t="s">
        <v>32</v>
      </c>
      <c r="AX705" s="13" t="s">
        <v>77</v>
      </c>
      <c r="AY705" s="166" t="s">
        <v>160</v>
      </c>
    </row>
    <row r="706" spans="1:65" s="14" customFormat="1">
      <c r="B706" s="172"/>
      <c r="D706" s="165" t="s">
        <v>168</v>
      </c>
      <c r="E706" s="173" t="s">
        <v>1</v>
      </c>
      <c r="F706" s="174" t="s">
        <v>1014</v>
      </c>
      <c r="H706" s="175">
        <v>0.48</v>
      </c>
      <c r="I706" s="176"/>
      <c r="L706" s="172"/>
      <c r="M706" s="177"/>
      <c r="N706" s="178"/>
      <c r="O706" s="178"/>
      <c r="P706" s="178"/>
      <c r="Q706" s="178"/>
      <c r="R706" s="178"/>
      <c r="S706" s="178"/>
      <c r="T706" s="179"/>
      <c r="AT706" s="173" t="s">
        <v>168</v>
      </c>
      <c r="AU706" s="173" t="s">
        <v>97</v>
      </c>
      <c r="AV706" s="14" t="s">
        <v>97</v>
      </c>
      <c r="AW706" s="14" t="s">
        <v>32</v>
      </c>
      <c r="AX706" s="14" t="s">
        <v>77</v>
      </c>
      <c r="AY706" s="173" t="s">
        <v>160</v>
      </c>
    </row>
    <row r="707" spans="1:65" s="13" customFormat="1">
      <c r="B707" s="164"/>
      <c r="D707" s="165" t="s">
        <v>168</v>
      </c>
      <c r="E707" s="166" t="s">
        <v>1</v>
      </c>
      <c r="F707" s="167" t="s">
        <v>1015</v>
      </c>
      <c r="H707" s="166" t="s">
        <v>1</v>
      </c>
      <c r="I707" s="168"/>
      <c r="L707" s="164"/>
      <c r="M707" s="169"/>
      <c r="N707" s="170"/>
      <c r="O707" s="170"/>
      <c r="P707" s="170"/>
      <c r="Q707" s="170"/>
      <c r="R707" s="170"/>
      <c r="S707" s="170"/>
      <c r="T707" s="171"/>
      <c r="AT707" s="166" t="s">
        <v>168</v>
      </c>
      <c r="AU707" s="166" t="s">
        <v>97</v>
      </c>
      <c r="AV707" s="13" t="s">
        <v>82</v>
      </c>
      <c r="AW707" s="13" t="s">
        <v>32</v>
      </c>
      <c r="AX707" s="13" t="s">
        <v>77</v>
      </c>
      <c r="AY707" s="166" t="s">
        <v>160</v>
      </c>
    </row>
    <row r="708" spans="1:65" s="14" customFormat="1">
      <c r="B708" s="172"/>
      <c r="D708" s="165" t="s">
        <v>168</v>
      </c>
      <c r="E708" s="173" t="s">
        <v>1</v>
      </c>
      <c r="F708" s="174" t="s">
        <v>1016</v>
      </c>
      <c r="H708" s="175">
        <v>1.472</v>
      </c>
      <c r="I708" s="176"/>
      <c r="L708" s="172"/>
      <c r="M708" s="177"/>
      <c r="N708" s="178"/>
      <c r="O708" s="178"/>
      <c r="P708" s="178"/>
      <c r="Q708" s="178"/>
      <c r="R708" s="178"/>
      <c r="S708" s="178"/>
      <c r="T708" s="179"/>
      <c r="AT708" s="173" t="s">
        <v>168</v>
      </c>
      <c r="AU708" s="173" t="s">
        <v>97</v>
      </c>
      <c r="AV708" s="14" t="s">
        <v>97</v>
      </c>
      <c r="AW708" s="14" t="s">
        <v>32</v>
      </c>
      <c r="AX708" s="14" t="s">
        <v>77</v>
      </c>
      <c r="AY708" s="173" t="s">
        <v>160</v>
      </c>
    </row>
    <row r="709" spans="1:65" s="13" customFormat="1">
      <c r="B709" s="164"/>
      <c r="D709" s="165" t="s">
        <v>168</v>
      </c>
      <c r="E709" s="166" t="s">
        <v>1</v>
      </c>
      <c r="F709" s="167" t="s">
        <v>1015</v>
      </c>
      <c r="H709" s="166" t="s">
        <v>1</v>
      </c>
      <c r="I709" s="168"/>
      <c r="L709" s="164"/>
      <c r="M709" s="169"/>
      <c r="N709" s="170"/>
      <c r="O709" s="170"/>
      <c r="P709" s="170"/>
      <c r="Q709" s="170"/>
      <c r="R709" s="170"/>
      <c r="S709" s="170"/>
      <c r="T709" s="171"/>
      <c r="AT709" s="166" t="s">
        <v>168</v>
      </c>
      <c r="AU709" s="166" t="s">
        <v>97</v>
      </c>
      <c r="AV709" s="13" t="s">
        <v>82</v>
      </c>
      <c r="AW709" s="13" t="s">
        <v>32</v>
      </c>
      <c r="AX709" s="13" t="s">
        <v>77</v>
      </c>
      <c r="AY709" s="166" t="s">
        <v>160</v>
      </c>
    </row>
    <row r="710" spans="1:65" s="14" customFormat="1">
      <c r="B710" s="172"/>
      <c r="D710" s="165" t="s">
        <v>168</v>
      </c>
      <c r="E710" s="173" t="s">
        <v>1</v>
      </c>
      <c r="F710" s="174" t="s">
        <v>1017</v>
      </c>
      <c r="H710" s="175">
        <v>0.46100000000000002</v>
      </c>
      <c r="I710" s="176"/>
      <c r="L710" s="172"/>
      <c r="M710" s="177"/>
      <c r="N710" s="178"/>
      <c r="O710" s="178"/>
      <c r="P710" s="178"/>
      <c r="Q710" s="178"/>
      <c r="R710" s="178"/>
      <c r="S710" s="178"/>
      <c r="T710" s="179"/>
      <c r="AT710" s="173" t="s">
        <v>168</v>
      </c>
      <c r="AU710" s="173" t="s">
        <v>97</v>
      </c>
      <c r="AV710" s="14" t="s">
        <v>97</v>
      </c>
      <c r="AW710" s="14" t="s">
        <v>32</v>
      </c>
      <c r="AX710" s="14" t="s">
        <v>77</v>
      </c>
      <c r="AY710" s="173" t="s">
        <v>160</v>
      </c>
    </row>
    <row r="711" spans="1:65" s="13" customFormat="1">
      <c r="B711" s="164"/>
      <c r="D711" s="165" t="s">
        <v>168</v>
      </c>
      <c r="E711" s="166" t="s">
        <v>1</v>
      </c>
      <c r="F711" s="167" t="s">
        <v>1018</v>
      </c>
      <c r="H711" s="166" t="s">
        <v>1</v>
      </c>
      <c r="I711" s="168"/>
      <c r="L711" s="164"/>
      <c r="M711" s="169"/>
      <c r="N711" s="170"/>
      <c r="O711" s="170"/>
      <c r="P711" s="170"/>
      <c r="Q711" s="170"/>
      <c r="R711" s="170"/>
      <c r="S711" s="170"/>
      <c r="T711" s="171"/>
      <c r="AT711" s="166" t="s">
        <v>168</v>
      </c>
      <c r="AU711" s="166" t="s">
        <v>97</v>
      </c>
      <c r="AV711" s="13" t="s">
        <v>82</v>
      </c>
      <c r="AW711" s="13" t="s">
        <v>32</v>
      </c>
      <c r="AX711" s="13" t="s">
        <v>77</v>
      </c>
      <c r="AY711" s="166" t="s">
        <v>160</v>
      </c>
    </row>
    <row r="712" spans="1:65" s="14" customFormat="1">
      <c r="B712" s="172"/>
      <c r="D712" s="165" t="s">
        <v>168</v>
      </c>
      <c r="E712" s="173" t="s">
        <v>1</v>
      </c>
      <c r="F712" s="174" t="s">
        <v>1019</v>
      </c>
      <c r="H712" s="175">
        <v>0.69599999999999995</v>
      </c>
      <c r="I712" s="176"/>
      <c r="L712" s="172"/>
      <c r="M712" s="177"/>
      <c r="N712" s="178"/>
      <c r="O712" s="178"/>
      <c r="P712" s="178"/>
      <c r="Q712" s="178"/>
      <c r="R712" s="178"/>
      <c r="S712" s="178"/>
      <c r="T712" s="179"/>
      <c r="AT712" s="173" t="s">
        <v>168</v>
      </c>
      <c r="AU712" s="173" t="s">
        <v>97</v>
      </c>
      <c r="AV712" s="14" t="s">
        <v>97</v>
      </c>
      <c r="AW712" s="14" t="s">
        <v>32</v>
      </c>
      <c r="AX712" s="14" t="s">
        <v>77</v>
      </c>
      <c r="AY712" s="173" t="s">
        <v>160</v>
      </c>
    </row>
    <row r="713" spans="1:65" s="13" customFormat="1">
      <c r="B713" s="164"/>
      <c r="D713" s="165" t="s">
        <v>168</v>
      </c>
      <c r="E713" s="166" t="s">
        <v>1</v>
      </c>
      <c r="F713" s="167" t="s">
        <v>1020</v>
      </c>
      <c r="H713" s="166" t="s">
        <v>1</v>
      </c>
      <c r="I713" s="168"/>
      <c r="L713" s="164"/>
      <c r="M713" s="169"/>
      <c r="N713" s="170"/>
      <c r="O713" s="170"/>
      <c r="P713" s="170"/>
      <c r="Q713" s="170"/>
      <c r="R713" s="170"/>
      <c r="S713" s="170"/>
      <c r="T713" s="171"/>
      <c r="AT713" s="166" t="s">
        <v>168</v>
      </c>
      <c r="AU713" s="166" t="s">
        <v>97</v>
      </c>
      <c r="AV713" s="13" t="s">
        <v>82</v>
      </c>
      <c r="AW713" s="13" t="s">
        <v>32</v>
      </c>
      <c r="AX713" s="13" t="s">
        <v>77</v>
      </c>
      <c r="AY713" s="166" t="s">
        <v>160</v>
      </c>
    </row>
    <row r="714" spans="1:65" s="14" customFormat="1">
      <c r="B714" s="172"/>
      <c r="D714" s="165" t="s">
        <v>168</v>
      </c>
      <c r="E714" s="173" t="s">
        <v>1</v>
      </c>
      <c r="F714" s="174" t="s">
        <v>1021</v>
      </c>
      <c r="H714" s="175">
        <v>0.88</v>
      </c>
      <c r="I714" s="176"/>
      <c r="L714" s="172"/>
      <c r="M714" s="177"/>
      <c r="N714" s="178"/>
      <c r="O714" s="178"/>
      <c r="P714" s="178"/>
      <c r="Q714" s="178"/>
      <c r="R714" s="178"/>
      <c r="S714" s="178"/>
      <c r="T714" s="179"/>
      <c r="AT714" s="173" t="s">
        <v>168</v>
      </c>
      <c r="AU714" s="173" t="s">
        <v>97</v>
      </c>
      <c r="AV714" s="14" t="s">
        <v>97</v>
      </c>
      <c r="AW714" s="14" t="s">
        <v>32</v>
      </c>
      <c r="AX714" s="14" t="s">
        <v>77</v>
      </c>
      <c r="AY714" s="173" t="s">
        <v>160</v>
      </c>
    </row>
    <row r="715" spans="1:65" s="14" customFormat="1">
      <c r="B715" s="172"/>
      <c r="D715" s="165" t="s">
        <v>168</v>
      </c>
      <c r="E715" s="173" t="s">
        <v>1</v>
      </c>
      <c r="F715" s="174" t="s">
        <v>1121</v>
      </c>
      <c r="H715" s="175">
        <v>6.3929999999999998</v>
      </c>
      <c r="I715" s="176"/>
      <c r="L715" s="172"/>
      <c r="M715" s="177"/>
      <c r="N715" s="178"/>
      <c r="O715" s="178"/>
      <c r="P715" s="178"/>
      <c r="Q715" s="178"/>
      <c r="R715" s="178"/>
      <c r="S715" s="178"/>
      <c r="T715" s="179"/>
      <c r="AT715" s="173" t="s">
        <v>168</v>
      </c>
      <c r="AU715" s="173" t="s">
        <v>97</v>
      </c>
      <c r="AV715" s="14" t="s">
        <v>97</v>
      </c>
      <c r="AW715" s="14" t="s">
        <v>32</v>
      </c>
      <c r="AX715" s="14" t="s">
        <v>77</v>
      </c>
      <c r="AY715" s="173" t="s">
        <v>160</v>
      </c>
    </row>
    <row r="716" spans="1:65" s="15" customFormat="1">
      <c r="B716" s="180"/>
      <c r="D716" s="165" t="s">
        <v>168</v>
      </c>
      <c r="E716" s="181" t="s">
        <v>1</v>
      </c>
      <c r="F716" s="182" t="s">
        <v>173</v>
      </c>
      <c r="H716" s="183">
        <v>16.777000000000001</v>
      </c>
      <c r="I716" s="184"/>
      <c r="L716" s="180"/>
      <c r="M716" s="185"/>
      <c r="N716" s="186"/>
      <c r="O716" s="186"/>
      <c r="P716" s="186"/>
      <c r="Q716" s="186"/>
      <c r="R716" s="186"/>
      <c r="S716" s="186"/>
      <c r="T716" s="187"/>
      <c r="AT716" s="181" t="s">
        <v>168</v>
      </c>
      <c r="AU716" s="181" t="s">
        <v>97</v>
      </c>
      <c r="AV716" s="15" t="s">
        <v>166</v>
      </c>
      <c r="AW716" s="15" t="s">
        <v>32</v>
      </c>
      <c r="AX716" s="15" t="s">
        <v>82</v>
      </c>
      <c r="AY716" s="181" t="s">
        <v>160</v>
      </c>
    </row>
    <row r="717" spans="1:65" s="2" customFormat="1" ht="16.5" customHeight="1">
      <c r="A717" s="33"/>
      <c r="B717" s="149"/>
      <c r="C717" s="150" t="s">
        <v>1122</v>
      </c>
      <c r="D717" s="150" t="s">
        <v>162</v>
      </c>
      <c r="E717" s="151" t="s">
        <v>1123</v>
      </c>
      <c r="F717" s="152" t="s">
        <v>1124</v>
      </c>
      <c r="G717" s="153" t="s">
        <v>165</v>
      </c>
      <c r="H717" s="154">
        <v>300.75</v>
      </c>
      <c r="I717" s="155"/>
      <c r="J717" s="156">
        <f>ROUND(I717*H717,2)</f>
        <v>0</v>
      </c>
      <c r="K717" s="157"/>
      <c r="L717" s="34"/>
      <c r="M717" s="158" t="s">
        <v>1</v>
      </c>
      <c r="N717" s="159" t="s">
        <v>43</v>
      </c>
      <c r="O717" s="59"/>
      <c r="P717" s="160">
        <f>O717*H717</f>
        <v>0</v>
      </c>
      <c r="Q717" s="160">
        <v>9.8200000000000006E-3</v>
      </c>
      <c r="R717" s="160">
        <f>Q717*H717</f>
        <v>2.9533650000000002</v>
      </c>
      <c r="S717" s="160">
        <v>0</v>
      </c>
      <c r="T717" s="161">
        <f>S717*H717</f>
        <v>0</v>
      </c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R717" s="162" t="s">
        <v>248</v>
      </c>
      <c r="AT717" s="162" t="s">
        <v>162</v>
      </c>
      <c r="AU717" s="162" t="s">
        <v>97</v>
      </c>
      <c r="AY717" s="18" t="s">
        <v>160</v>
      </c>
      <c r="BE717" s="163">
        <f>IF(N717="základní",J717,0)</f>
        <v>0</v>
      </c>
      <c r="BF717" s="163">
        <f>IF(N717="snížená",J717,0)</f>
        <v>0</v>
      </c>
      <c r="BG717" s="163">
        <f>IF(N717="zákl. přenesená",J717,0)</f>
        <v>0</v>
      </c>
      <c r="BH717" s="163">
        <f>IF(N717="sníž. přenesená",J717,0)</f>
        <v>0</v>
      </c>
      <c r="BI717" s="163">
        <f>IF(N717="nulová",J717,0)</f>
        <v>0</v>
      </c>
      <c r="BJ717" s="18" t="s">
        <v>97</v>
      </c>
      <c r="BK717" s="163">
        <f>ROUND(I717*H717,2)</f>
        <v>0</v>
      </c>
      <c r="BL717" s="18" t="s">
        <v>248</v>
      </c>
      <c r="BM717" s="162" t="s">
        <v>1125</v>
      </c>
    </row>
    <row r="718" spans="1:65" s="2" customFormat="1" ht="16.5" customHeight="1">
      <c r="A718" s="33"/>
      <c r="B718" s="149"/>
      <c r="C718" s="150" t="s">
        <v>1126</v>
      </c>
      <c r="D718" s="150" t="s">
        <v>162</v>
      </c>
      <c r="E718" s="151" t="s">
        <v>1127</v>
      </c>
      <c r="F718" s="152" t="s">
        <v>1128</v>
      </c>
      <c r="G718" s="153" t="s">
        <v>165</v>
      </c>
      <c r="H718" s="154">
        <v>300.75</v>
      </c>
      <c r="I718" s="155"/>
      <c r="J718" s="156">
        <f>ROUND(I718*H718,2)</f>
        <v>0</v>
      </c>
      <c r="K718" s="157"/>
      <c r="L718" s="34"/>
      <c r="M718" s="158" t="s">
        <v>1</v>
      </c>
      <c r="N718" s="159" t="s">
        <v>43</v>
      </c>
      <c r="O718" s="59"/>
      <c r="P718" s="160">
        <f>O718*H718</f>
        <v>0</v>
      </c>
      <c r="Q718" s="160">
        <v>0</v>
      </c>
      <c r="R718" s="160">
        <f>Q718*H718</f>
        <v>0</v>
      </c>
      <c r="S718" s="160">
        <v>0</v>
      </c>
      <c r="T718" s="161">
        <f>S718*H718</f>
        <v>0</v>
      </c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R718" s="162" t="s">
        <v>248</v>
      </c>
      <c r="AT718" s="162" t="s">
        <v>162</v>
      </c>
      <c r="AU718" s="162" t="s">
        <v>97</v>
      </c>
      <c r="AY718" s="18" t="s">
        <v>160</v>
      </c>
      <c r="BE718" s="163">
        <f>IF(N718="základní",J718,0)</f>
        <v>0</v>
      </c>
      <c r="BF718" s="163">
        <f>IF(N718="snížená",J718,0)</f>
        <v>0</v>
      </c>
      <c r="BG718" s="163">
        <f>IF(N718="zákl. přenesená",J718,0)</f>
        <v>0</v>
      </c>
      <c r="BH718" s="163">
        <f>IF(N718="sníž. přenesená",J718,0)</f>
        <v>0</v>
      </c>
      <c r="BI718" s="163">
        <f>IF(N718="nulová",J718,0)</f>
        <v>0</v>
      </c>
      <c r="BJ718" s="18" t="s">
        <v>97</v>
      </c>
      <c r="BK718" s="163">
        <f>ROUND(I718*H718,2)</f>
        <v>0</v>
      </c>
      <c r="BL718" s="18" t="s">
        <v>248</v>
      </c>
      <c r="BM718" s="162" t="s">
        <v>1129</v>
      </c>
    </row>
    <row r="719" spans="1:65" s="2" customFormat="1" ht="16.5" customHeight="1">
      <c r="A719" s="33"/>
      <c r="B719" s="149"/>
      <c r="C719" s="188" t="s">
        <v>1130</v>
      </c>
      <c r="D719" s="188" t="s">
        <v>249</v>
      </c>
      <c r="E719" s="189" t="s">
        <v>1131</v>
      </c>
      <c r="F719" s="190" t="s">
        <v>1132</v>
      </c>
      <c r="G719" s="191" t="s">
        <v>176</v>
      </c>
      <c r="H719" s="192">
        <v>9.5280000000000005</v>
      </c>
      <c r="I719" s="193"/>
      <c r="J719" s="194">
        <f>ROUND(I719*H719,2)</f>
        <v>0</v>
      </c>
      <c r="K719" s="195"/>
      <c r="L719" s="196"/>
      <c r="M719" s="197" t="s">
        <v>1</v>
      </c>
      <c r="N719" s="198" t="s">
        <v>43</v>
      </c>
      <c r="O719" s="59"/>
      <c r="P719" s="160">
        <f>O719*H719</f>
        <v>0</v>
      </c>
      <c r="Q719" s="160">
        <v>0.55000000000000004</v>
      </c>
      <c r="R719" s="160">
        <f>Q719*H719</f>
        <v>5.2404000000000011</v>
      </c>
      <c r="S719" s="160">
        <v>0</v>
      </c>
      <c r="T719" s="161">
        <f>S719*H719</f>
        <v>0</v>
      </c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R719" s="162" t="s">
        <v>331</v>
      </c>
      <c r="AT719" s="162" t="s">
        <v>249</v>
      </c>
      <c r="AU719" s="162" t="s">
        <v>97</v>
      </c>
      <c r="AY719" s="18" t="s">
        <v>160</v>
      </c>
      <c r="BE719" s="163">
        <f>IF(N719="základní",J719,0)</f>
        <v>0</v>
      </c>
      <c r="BF719" s="163">
        <f>IF(N719="snížená",J719,0)</f>
        <v>0</v>
      </c>
      <c r="BG719" s="163">
        <f>IF(N719="zákl. přenesená",J719,0)</f>
        <v>0</v>
      </c>
      <c r="BH719" s="163">
        <f>IF(N719="sníž. přenesená",J719,0)</f>
        <v>0</v>
      </c>
      <c r="BI719" s="163">
        <f>IF(N719="nulová",J719,0)</f>
        <v>0</v>
      </c>
      <c r="BJ719" s="18" t="s">
        <v>97</v>
      </c>
      <c r="BK719" s="163">
        <f>ROUND(I719*H719,2)</f>
        <v>0</v>
      </c>
      <c r="BL719" s="18" t="s">
        <v>248</v>
      </c>
      <c r="BM719" s="162" t="s">
        <v>1133</v>
      </c>
    </row>
    <row r="720" spans="1:65" s="14" customFormat="1">
      <c r="B720" s="172"/>
      <c r="D720" s="165" t="s">
        <v>168</v>
      </c>
      <c r="E720" s="173" t="s">
        <v>1</v>
      </c>
      <c r="F720" s="174" t="s">
        <v>1134</v>
      </c>
      <c r="H720" s="175">
        <v>9.5280000000000005</v>
      </c>
      <c r="I720" s="176"/>
      <c r="L720" s="172"/>
      <c r="M720" s="177"/>
      <c r="N720" s="178"/>
      <c r="O720" s="178"/>
      <c r="P720" s="178"/>
      <c r="Q720" s="178"/>
      <c r="R720" s="178"/>
      <c r="S720" s="178"/>
      <c r="T720" s="179"/>
      <c r="AT720" s="173" t="s">
        <v>168</v>
      </c>
      <c r="AU720" s="173" t="s">
        <v>97</v>
      </c>
      <c r="AV720" s="14" t="s">
        <v>97</v>
      </c>
      <c r="AW720" s="14" t="s">
        <v>32</v>
      </c>
      <c r="AX720" s="14" t="s">
        <v>82</v>
      </c>
      <c r="AY720" s="173" t="s">
        <v>160</v>
      </c>
    </row>
    <row r="721" spans="1:65" s="2" customFormat="1" ht="16.5" customHeight="1">
      <c r="A721" s="33"/>
      <c r="B721" s="149"/>
      <c r="C721" s="150" t="s">
        <v>1135</v>
      </c>
      <c r="D721" s="150" t="s">
        <v>162</v>
      </c>
      <c r="E721" s="151" t="s">
        <v>1136</v>
      </c>
      <c r="F721" s="152" t="s">
        <v>1137</v>
      </c>
      <c r="G721" s="153" t="s">
        <v>165</v>
      </c>
      <c r="H721" s="154">
        <v>601.5</v>
      </c>
      <c r="I721" s="155"/>
      <c r="J721" s="156">
        <f>ROUND(I721*H721,2)</f>
        <v>0</v>
      </c>
      <c r="K721" s="157"/>
      <c r="L721" s="34"/>
      <c r="M721" s="158" t="s">
        <v>1</v>
      </c>
      <c r="N721" s="159" t="s">
        <v>43</v>
      </c>
      <c r="O721" s="59"/>
      <c r="P721" s="160">
        <f>O721*H721</f>
        <v>0</v>
      </c>
      <c r="Q721" s="160">
        <v>1.8000000000000001E-4</v>
      </c>
      <c r="R721" s="160">
        <f>Q721*H721</f>
        <v>0.10827000000000001</v>
      </c>
      <c r="S721" s="160">
        <v>0</v>
      </c>
      <c r="T721" s="161">
        <f>S721*H721</f>
        <v>0</v>
      </c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R721" s="162" t="s">
        <v>248</v>
      </c>
      <c r="AT721" s="162" t="s">
        <v>162</v>
      </c>
      <c r="AU721" s="162" t="s">
        <v>97</v>
      </c>
      <c r="AY721" s="18" t="s">
        <v>160</v>
      </c>
      <c r="BE721" s="163">
        <f>IF(N721="základní",J721,0)</f>
        <v>0</v>
      </c>
      <c r="BF721" s="163">
        <f>IF(N721="snížená",J721,0)</f>
        <v>0</v>
      </c>
      <c r="BG721" s="163">
        <f>IF(N721="zákl. přenesená",J721,0)</f>
        <v>0</v>
      </c>
      <c r="BH721" s="163">
        <f>IF(N721="sníž. přenesená",J721,0)</f>
        <v>0</v>
      </c>
      <c r="BI721" s="163">
        <f>IF(N721="nulová",J721,0)</f>
        <v>0</v>
      </c>
      <c r="BJ721" s="18" t="s">
        <v>97</v>
      </c>
      <c r="BK721" s="163">
        <f>ROUND(I721*H721,2)</f>
        <v>0</v>
      </c>
      <c r="BL721" s="18" t="s">
        <v>248</v>
      </c>
      <c r="BM721" s="162" t="s">
        <v>1138</v>
      </c>
    </row>
    <row r="722" spans="1:65" s="14" customFormat="1">
      <c r="B722" s="172"/>
      <c r="D722" s="165" t="s">
        <v>168</v>
      </c>
      <c r="E722" s="173" t="s">
        <v>1</v>
      </c>
      <c r="F722" s="174" t="s">
        <v>1139</v>
      </c>
      <c r="H722" s="175">
        <v>601.5</v>
      </c>
      <c r="I722" s="176"/>
      <c r="L722" s="172"/>
      <c r="M722" s="177"/>
      <c r="N722" s="178"/>
      <c r="O722" s="178"/>
      <c r="P722" s="178"/>
      <c r="Q722" s="178"/>
      <c r="R722" s="178"/>
      <c r="S722" s="178"/>
      <c r="T722" s="179"/>
      <c r="AT722" s="173" t="s">
        <v>168</v>
      </c>
      <c r="AU722" s="173" t="s">
        <v>97</v>
      </c>
      <c r="AV722" s="14" t="s">
        <v>97</v>
      </c>
      <c r="AW722" s="14" t="s">
        <v>32</v>
      </c>
      <c r="AX722" s="14" t="s">
        <v>77</v>
      </c>
      <c r="AY722" s="173" t="s">
        <v>160</v>
      </c>
    </row>
    <row r="723" spans="1:65" s="15" customFormat="1">
      <c r="B723" s="180"/>
      <c r="D723" s="165" t="s">
        <v>168</v>
      </c>
      <c r="E723" s="181" t="s">
        <v>1</v>
      </c>
      <c r="F723" s="182" t="s">
        <v>173</v>
      </c>
      <c r="H723" s="183">
        <v>601.5</v>
      </c>
      <c r="I723" s="184"/>
      <c r="L723" s="180"/>
      <c r="M723" s="185"/>
      <c r="N723" s="186"/>
      <c r="O723" s="186"/>
      <c r="P723" s="186"/>
      <c r="Q723" s="186"/>
      <c r="R723" s="186"/>
      <c r="S723" s="186"/>
      <c r="T723" s="187"/>
      <c r="AT723" s="181" t="s">
        <v>168</v>
      </c>
      <c r="AU723" s="181" t="s">
        <v>97</v>
      </c>
      <c r="AV723" s="15" t="s">
        <v>166</v>
      </c>
      <c r="AW723" s="15" t="s">
        <v>32</v>
      </c>
      <c r="AX723" s="15" t="s">
        <v>82</v>
      </c>
      <c r="AY723" s="181" t="s">
        <v>160</v>
      </c>
    </row>
    <row r="724" spans="1:65" s="2" customFormat="1" ht="16.5" customHeight="1">
      <c r="A724" s="33"/>
      <c r="B724" s="149"/>
      <c r="C724" s="150" t="s">
        <v>1140</v>
      </c>
      <c r="D724" s="150" t="s">
        <v>162</v>
      </c>
      <c r="E724" s="151" t="s">
        <v>1141</v>
      </c>
      <c r="F724" s="152" t="s">
        <v>1142</v>
      </c>
      <c r="G724" s="153" t="s">
        <v>165</v>
      </c>
      <c r="H724" s="154">
        <v>300.75</v>
      </c>
      <c r="I724" s="155"/>
      <c r="J724" s="156">
        <f>ROUND(I724*H724,2)</f>
        <v>0</v>
      </c>
      <c r="K724" s="157"/>
      <c r="L724" s="34"/>
      <c r="M724" s="158" t="s">
        <v>1</v>
      </c>
      <c r="N724" s="159" t="s">
        <v>43</v>
      </c>
      <c r="O724" s="59"/>
      <c r="P724" s="160">
        <f>O724*H724</f>
        <v>0</v>
      </c>
      <c r="Q724" s="160">
        <v>1.389E-2</v>
      </c>
      <c r="R724" s="160">
        <f>Q724*H724</f>
        <v>4.1774174999999998</v>
      </c>
      <c r="S724" s="160">
        <v>0</v>
      </c>
      <c r="T724" s="161">
        <f>S724*H724</f>
        <v>0</v>
      </c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R724" s="162" t="s">
        <v>248</v>
      </c>
      <c r="AT724" s="162" t="s">
        <v>162</v>
      </c>
      <c r="AU724" s="162" t="s">
        <v>97</v>
      </c>
      <c r="AY724" s="18" t="s">
        <v>160</v>
      </c>
      <c r="BE724" s="163">
        <f>IF(N724="základní",J724,0)</f>
        <v>0</v>
      </c>
      <c r="BF724" s="163">
        <f>IF(N724="snížená",J724,0)</f>
        <v>0</v>
      </c>
      <c r="BG724" s="163">
        <f>IF(N724="zákl. přenesená",J724,0)</f>
        <v>0</v>
      </c>
      <c r="BH724" s="163">
        <f>IF(N724="sníž. přenesená",J724,0)</f>
        <v>0</v>
      </c>
      <c r="BI724" s="163">
        <f>IF(N724="nulová",J724,0)</f>
        <v>0</v>
      </c>
      <c r="BJ724" s="18" t="s">
        <v>97</v>
      </c>
      <c r="BK724" s="163">
        <f>ROUND(I724*H724,2)</f>
        <v>0</v>
      </c>
      <c r="BL724" s="18" t="s">
        <v>248</v>
      </c>
      <c r="BM724" s="162" t="s">
        <v>1143</v>
      </c>
    </row>
    <row r="725" spans="1:65" s="2" customFormat="1" ht="16.5" customHeight="1">
      <c r="A725" s="33"/>
      <c r="B725" s="149"/>
      <c r="C725" s="150" t="s">
        <v>1144</v>
      </c>
      <c r="D725" s="150" t="s">
        <v>162</v>
      </c>
      <c r="E725" s="151" t="s">
        <v>1145</v>
      </c>
      <c r="F725" s="152" t="s">
        <v>1146</v>
      </c>
      <c r="G725" s="153" t="s">
        <v>165</v>
      </c>
      <c r="H725" s="154">
        <v>329.30700000000002</v>
      </c>
      <c r="I725" s="155"/>
      <c r="J725" s="156">
        <f>ROUND(I725*H725,2)</f>
        <v>0</v>
      </c>
      <c r="K725" s="157"/>
      <c r="L725" s="34"/>
      <c r="M725" s="158" t="s">
        <v>1</v>
      </c>
      <c r="N725" s="159" t="s">
        <v>43</v>
      </c>
      <c r="O725" s="59"/>
      <c r="P725" s="160">
        <f>O725*H725</f>
        <v>0</v>
      </c>
      <c r="Q725" s="160">
        <v>0</v>
      </c>
      <c r="R725" s="160">
        <f>Q725*H725</f>
        <v>0</v>
      </c>
      <c r="S725" s="160">
        <v>1.4E-2</v>
      </c>
      <c r="T725" s="161">
        <f>S725*H725</f>
        <v>4.6102980000000002</v>
      </c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R725" s="162" t="s">
        <v>248</v>
      </c>
      <c r="AT725" s="162" t="s">
        <v>162</v>
      </c>
      <c r="AU725" s="162" t="s">
        <v>97</v>
      </c>
      <c r="AY725" s="18" t="s">
        <v>160</v>
      </c>
      <c r="BE725" s="163">
        <f>IF(N725="základní",J725,0)</f>
        <v>0</v>
      </c>
      <c r="BF725" s="163">
        <f>IF(N725="snížená",J725,0)</f>
        <v>0</v>
      </c>
      <c r="BG725" s="163">
        <f>IF(N725="zákl. přenesená",J725,0)</f>
        <v>0</v>
      </c>
      <c r="BH725" s="163">
        <f>IF(N725="sníž. přenesená",J725,0)</f>
        <v>0</v>
      </c>
      <c r="BI725" s="163">
        <f>IF(N725="nulová",J725,0)</f>
        <v>0</v>
      </c>
      <c r="BJ725" s="18" t="s">
        <v>97</v>
      </c>
      <c r="BK725" s="163">
        <f>ROUND(I725*H725,2)</f>
        <v>0</v>
      </c>
      <c r="BL725" s="18" t="s">
        <v>248</v>
      </c>
      <c r="BM725" s="162" t="s">
        <v>1147</v>
      </c>
    </row>
    <row r="726" spans="1:65" s="14" customFormat="1">
      <c r="B726" s="172"/>
      <c r="D726" s="165" t="s">
        <v>168</v>
      </c>
      <c r="E726" s="173" t="s">
        <v>1</v>
      </c>
      <c r="F726" s="174" t="s">
        <v>619</v>
      </c>
      <c r="H726" s="175">
        <v>329.30700000000002</v>
      </c>
      <c r="I726" s="176"/>
      <c r="L726" s="172"/>
      <c r="M726" s="177"/>
      <c r="N726" s="178"/>
      <c r="O726" s="178"/>
      <c r="P726" s="178"/>
      <c r="Q726" s="178"/>
      <c r="R726" s="178"/>
      <c r="S726" s="178"/>
      <c r="T726" s="179"/>
      <c r="AT726" s="173" t="s">
        <v>168</v>
      </c>
      <c r="AU726" s="173" t="s">
        <v>97</v>
      </c>
      <c r="AV726" s="14" t="s">
        <v>97</v>
      </c>
      <c r="AW726" s="14" t="s">
        <v>32</v>
      </c>
      <c r="AX726" s="14" t="s">
        <v>77</v>
      </c>
      <c r="AY726" s="173" t="s">
        <v>160</v>
      </c>
    </row>
    <row r="727" spans="1:65" s="15" customFormat="1">
      <c r="B727" s="180"/>
      <c r="D727" s="165" t="s">
        <v>168</v>
      </c>
      <c r="E727" s="181" t="s">
        <v>1</v>
      </c>
      <c r="F727" s="182" t="s">
        <v>173</v>
      </c>
      <c r="H727" s="183">
        <v>329.30700000000002</v>
      </c>
      <c r="I727" s="184"/>
      <c r="L727" s="180"/>
      <c r="M727" s="185"/>
      <c r="N727" s="186"/>
      <c r="O727" s="186"/>
      <c r="P727" s="186"/>
      <c r="Q727" s="186"/>
      <c r="R727" s="186"/>
      <c r="S727" s="186"/>
      <c r="T727" s="187"/>
      <c r="AT727" s="181" t="s">
        <v>168</v>
      </c>
      <c r="AU727" s="181" t="s">
        <v>97</v>
      </c>
      <c r="AV727" s="15" t="s">
        <v>166</v>
      </c>
      <c r="AW727" s="15" t="s">
        <v>32</v>
      </c>
      <c r="AX727" s="15" t="s">
        <v>82</v>
      </c>
      <c r="AY727" s="181" t="s">
        <v>160</v>
      </c>
    </row>
    <row r="728" spans="1:65" s="2" customFormat="1" ht="16.5" customHeight="1">
      <c r="A728" s="33"/>
      <c r="B728" s="149"/>
      <c r="C728" s="150" t="s">
        <v>1148</v>
      </c>
      <c r="D728" s="150" t="s">
        <v>162</v>
      </c>
      <c r="E728" s="151" t="s">
        <v>1149</v>
      </c>
      <c r="F728" s="152" t="s">
        <v>1150</v>
      </c>
      <c r="G728" s="153" t="s">
        <v>165</v>
      </c>
      <c r="H728" s="154">
        <v>312.12</v>
      </c>
      <c r="I728" s="155"/>
      <c r="J728" s="156">
        <f>ROUND(I728*H728,2)</f>
        <v>0</v>
      </c>
      <c r="K728" s="157"/>
      <c r="L728" s="34"/>
      <c r="M728" s="158" t="s">
        <v>1</v>
      </c>
      <c r="N728" s="159" t="s">
        <v>43</v>
      </c>
      <c r="O728" s="59"/>
      <c r="P728" s="160">
        <f>O728*H728</f>
        <v>0</v>
      </c>
      <c r="Q728" s="160">
        <v>0</v>
      </c>
      <c r="R728" s="160">
        <f>Q728*H728</f>
        <v>0</v>
      </c>
      <c r="S728" s="160">
        <v>0.04</v>
      </c>
      <c r="T728" s="161">
        <f>S728*H728</f>
        <v>12.4848</v>
      </c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R728" s="162" t="s">
        <v>248</v>
      </c>
      <c r="AT728" s="162" t="s">
        <v>162</v>
      </c>
      <c r="AU728" s="162" t="s">
        <v>97</v>
      </c>
      <c r="AY728" s="18" t="s">
        <v>160</v>
      </c>
      <c r="BE728" s="163">
        <f>IF(N728="základní",J728,0)</f>
        <v>0</v>
      </c>
      <c r="BF728" s="163">
        <f>IF(N728="snížená",J728,0)</f>
        <v>0</v>
      </c>
      <c r="BG728" s="163">
        <f>IF(N728="zákl. přenesená",J728,0)</f>
        <v>0</v>
      </c>
      <c r="BH728" s="163">
        <f>IF(N728="sníž. přenesená",J728,0)</f>
        <v>0</v>
      </c>
      <c r="BI728" s="163">
        <f>IF(N728="nulová",J728,0)</f>
        <v>0</v>
      </c>
      <c r="BJ728" s="18" t="s">
        <v>97</v>
      </c>
      <c r="BK728" s="163">
        <f>ROUND(I728*H728,2)</f>
        <v>0</v>
      </c>
      <c r="BL728" s="18" t="s">
        <v>248</v>
      </c>
      <c r="BM728" s="162" t="s">
        <v>1151</v>
      </c>
    </row>
    <row r="729" spans="1:65" s="14" customFormat="1" ht="20.399999999999999">
      <c r="B729" s="172"/>
      <c r="D729" s="165" t="s">
        <v>168</v>
      </c>
      <c r="E729" s="173" t="s">
        <v>1</v>
      </c>
      <c r="F729" s="174" t="s">
        <v>217</v>
      </c>
      <c r="H729" s="175">
        <v>282.72000000000003</v>
      </c>
      <c r="I729" s="176"/>
      <c r="L729" s="172"/>
      <c r="M729" s="177"/>
      <c r="N729" s="178"/>
      <c r="O729" s="178"/>
      <c r="P729" s="178"/>
      <c r="Q729" s="178"/>
      <c r="R729" s="178"/>
      <c r="S729" s="178"/>
      <c r="T729" s="179"/>
      <c r="AT729" s="173" t="s">
        <v>168</v>
      </c>
      <c r="AU729" s="173" t="s">
        <v>97</v>
      </c>
      <c r="AV729" s="14" t="s">
        <v>97</v>
      </c>
      <c r="AW729" s="14" t="s">
        <v>32</v>
      </c>
      <c r="AX729" s="14" t="s">
        <v>77</v>
      </c>
      <c r="AY729" s="173" t="s">
        <v>160</v>
      </c>
    </row>
    <row r="730" spans="1:65" s="14" customFormat="1">
      <c r="B730" s="172"/>
      <c r="D730" s="165" t="s">
        <v>168</v>
      </c>
      <c r="E730" s="173" t="s">
        <v>1</v>
      </c>
      <c r="F730" s="174" t="s">
        <v>218</v>
      </c>
      <c r="H730" s="175">
        <v>29.4</v>
      </c>
      <c r="I730" s="176"/>
      <c r="L730" s="172"/>
      <c r="M730" s="177"/>
      <c r="N730" s="178"/>
      <c r="O730" s="178"/>
      <c r="P730" s="178"/>
      <c r="Q730" s="178"/>
      <c r="R730" s="178"/>
      <c r="S730" s="178"/>
      <c r="T730" s="179"/>
      <c r="AT730" s="173" t="s">
        <v>168</v>
      </c>
      <c r="AU730" s="173" t="s">
        <v>97</v>
      </c>
      <c r="AV730" s="14" t="s">
        <v>97</v>
      </c>
      <c r="AW730" s="14" t="s">
        <v>32</v>
      </c>
      <c r="AX730" s="14" t="s">
        <v>77</v>
      </c>
      <c r="AY730" s="173" t="s">
        <v>160</v>
      </c>
    </row>
    <row r="731" spans="1:65" s="15" customFormat="1">
      <c r="B731" s="180"/>
      <c r="D731" s="165" t="s">
        <v>168</v>
      </c>
      <c r="E731" s="181" t="s">
        <v>1</v>
      </c>
      <c r="F731" s="182" t="s">
        <v>173</v>
      </c>
      <c r="H731" s="183">
        <v>312.12</v>
      </c>
      <c r="I731" s="184"/>
      <c r="L731" s="180"/>
      <c r="M731" s="185"/>
      <c r="N731" s="186"/>
      <c r="O731" s="186"/>
      <c r="P731" s="186"/>
      <c r="Q731" s="186"/>
      <c r="R731" s="186"/>
      <c r="S731" s="186"/>
      <c r="T731" s="187"/>
      <c r="AT731" s="181" t="s">
        <v>168</v>
      </c>
      <c r="AU731" s="181" t="s">
        <v>97</v>
      </c>
      <c r="AV731" s="15" t="s">
        <v>166</v>
      </c>
      <c r="AW731" s="15" t="s">
        <v>32</v>
      </c>
      <c r="AX731" s="15" t="s">
        <v>82</v>
      </c>
      <c r="AY731" s="181" t="s">
        <v>160</v>
      </c>
    </row>
    <row r="732" spans="1:65" s="2" customFormat="1" ht="16.5" customHeight="1">
      <c r="A732" s="33"/>
      <c r="B732" s="149"/>
      <c r="C732" s="150" t="s">
        <v>1152</v>
      </c>
      <c r="D732" s="150" t="s">
        <v>162</v>
      </c>
      <c r="E732" s="151" t="s">
        <v>1153</v>
      </c>
      <c r="F732" s="152" t="s">
        <v>1154</v>
      </c>
      <c r="G732" s="153" t="s">
        <v>176</v>
      </c>
      <c r="H732" s="154">
        <v>300.75</v>
      </c>
      <c r="I732" s="155"/>
      <c r="J732" s="156">
        <f>ROUND(I732*H732,2)</f>
        <v>0</v>
      </c>
      <c r="K732" s="157"/>
      <c r="L732" s="34"/>
      <c r="M732" s="158" t="s">
        <v>1</v>
      </c>
      <c r="N732" s="159" t="s">
        <v>43</v>
      </c>
      <c r="O732" s="59"/>
      <c r="P732" s="160">
        <f>O732*H732</f>
        <v>0</v>
      </c>
      <c r="Q732" s="160">
        <v>2.7200000000000002E-3</v>
      </c>
      <c r="R732" s="160">
        <f>Q732*H732</f>
        <v>0.8180400000000001</v>
      </c>
      <c r="S732" s="160">
        <v>0</v>
      </c>
      <c r="T732" s="161">
        <f>S732*H732</f>
        <v>0</v>
      </c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R732" s="162" t="s">
        <v>248</v>
      </c>
      <c r="AT732" s="162" t="s">
        <v>162</v>
      </c>
      <c r="AU732" s="162" t="s">
        <v>97</v>
      </c>
      <c r="AY732" s="18" t="s">
        <v>160</v>
      </c>
      <c r="BE732" s="163">
        <f>IF(N732="základní",J732,0)</f>
        <v>0</v>
      </c>
      <c r="BF732" s="163">
        <f>IF(N732="snížená",J732,0)</f>
        <v>0</v>
      </c>
      <c r="BG732" s="163">
        <f>IF(N732="zákl. přenesená",J732,0)</f>
        <v>0</v>
      </c>
      <c r="BH732" s="163">
        <f>IF(N732="sníž. přenesená",J732,0)</f>
        <v>0</v>
      </c>
      <c r="BI732" s="163">
        <f>IF(N732="nulová",J732,0)</f>
        <v>0</v>
      </c>
      <c r="BJ732" s="18" t="s">
        <v>97</v>
      </c>
      <c r="BK732" s="163">
        <f>ROUND(I732*H732,2)</f>
        <v>0</v>
      </c>
      <c r="BL732" s="18" t="s">
        <v>248</v>
      </c>
      <c r="BM732" s="162" t="s">
        <v>1155</v>
      </c>
    </row>
    <row r="733" spans="1:65" s="2" customFormat="1" ht="21.75" customHeight="1">
      <c r="A733" s="33"/>
      <c r="B733" s="149"/>
      <c r="C733" s="150" t="s">
        <v>1156</v>
      </c>
      <c r="D733" s="150" t="s">
        <v>162</v>
      </c>
      <c r="E733" s="151" t="s">
        <v>1157</v>
      </c>
      <c r="F733" s="152" t="s">
        <v>1158</v>
      </c>
      <c r="G733" s="153" t="s">
        <v>790</v>
      </c>
      <c r="H733" s="207"/>
      <c r="I733" s="155"/>
      <c r="J733" s="156">
        <f>ROUND(I733*H733,2)</f>
        <v>0</v>
      </c>
      <c r="K733" s="157"/>
      <c r="L733" s="34"/>
      <c r="M733" s="158" t="s">
        <v>1</v>
      </c>
      <c r="N733" s="159" t="s">
        <v>43</v>
      </c>
      <c r="O733" s="59"/>
      <c r="P733" s="160">
        <f>O733*H733</f>
        <v>0</v>
      </c>
      <c r="Q733" s="160">
        <v>0</v>
      </c>
      <c r="R733" s="160">
        <f>Q733*H733</f>
        <v>0</v>
      </c>
      <c r="S733" s="160">
        <v>0</v>
      </c>
      <c r="T733" s="161">
        <f>S733*H733</f>
        <v>0</v>
      </c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R733" s="162" t="s">
        <v>248</v>
      </c>
      <c r="AT733" s="162" t="s">
        <v>162</v>
      </c>
      <c r="AU733" s="162" t="s">
        <v>97</v>
      </c>
      <c r="AY733" s="18" t="s">
        <v>160</v>
      </c>
      <c r="BE733" s="163">
        <f>IF(N733="základní",J733,0)</f>
        <v>0</v>
      </c>
      <c r="BF733" s="163">
        <f>IF(N733="snížená",J733,0)</f>
        <v>0</v>
      </c>
      <c r="BG733" s="163">
        <f>IF(N733="zákl. přenesená",J733,0)</f>
        <v>0</v>
      </c>
      <c r="BH733" s="163">
        <f>IF(N733="sníž. přenesená",J733,0)</f>
        <v>0</v>
      </c>
      <c r="BI733" s="163">
        <f>IF(N733="nulová",J733,0)</f>
        <v>0</v>
      </c>
      <c r="BJ733" s="18" t="s">
        <v>97</v>
      </c>
      <c r="BK733" s="163">
        <f>ROUND(I733*H733,2)</f>
        <v>0</v>
      </c>
      <c r="BL733" s="18" t="s">
        <v>248</v>
      </c>
      <c r="BM733" s="162" t="s">
        <v>1159</v>
      </c>
    </row>
    <row r="734" spans="1:65" s="12" customFormat="1" ht="22.95" customHeight="1">
      <c r="B734" s="136"/>
      <c r="D734" s="137" t="s">
        <v>76</v>
      </c>
      <c r="E734" s="147" t="s">
        <v>1160</v>
      </c>
      <c r="F734" s="147" t="s">
        <v>1161</v>
      </c>
      <c r="I734" s="139"/>
      <c r="J734" s="148">
        <f>BK734</f>
        <v>0</v>
      </c>
      <c r="L734" s="136"/>
      <c r="M734" s="141"/>
      <c r="N734" s="142"/>
      <c r="O734" s="142"/>
      <c r="P734" s="143">
        <f>SUM(P735:P759)</f>
        <v>0</v>
      </c>
      <c r="Q734" s="142"/>
      <c r="R734" s="143">
        <f>SUM(R735:R759)</f>
        <v>5.3421895900000012</v>
      </c>
      <c r="S734" s="142"/>
      <c r="T734" s="144">
        <f>SUM(T735:T759)</f>
        <v>0</v>
      </c>
      <c r="AR734" s="137" t="s">
        <v>97</v>
      </c>
      <c r="AT734" s="145" t="s">
        <v>76</v>
      </c>
      <c r="AU734" s="145" t="s">
        <v>82</v>
      </c>
      <c r="AY734" s="137" t="s">
        <v>160</v>
      </c>
      <c r="BK734" s="146">
        <f>SUM(BK735:BK759)</f>
        <v>0</v>
      </c>
    </row>
    <row r="735" spans="1:65" s="2" customFormat="1" ht="16.5" customHeight="1">
      <c r="A735" s="33"/>
      <c r="B735" s="149"/>
      <c r="C735" s="150" t="s">
        <v>1162</v>
      </c>
      <c r="D735" s="150" t="s">
        <v>162</v>
      </c>
      <c r="E735" s="151" t="s">
        <v>1163</v>
      </c>
      <c r="F735" s="152" t="s">
        <v>1164</v>
      </c>
      <c r="G735" s="153" t="s">
        <v>165</v>
      </c>
      <c r="H735" s="154">
        <v>26.73</v>
      </c>
      <c r="I735" s="155"/>
      <c r="J735" s="156">
        <f>ROUND(I735*H735,2)</f>
        <v>0</v>
      </c>
      <c r="K735" s="157"/>
      <c r="L735" s="34"/>
      <c r="M735" s="158" t="s">
        <v>1</v>
      </c>
      <c r="N735" s="159" t="s">
        <v>43</v>
      </c>
      <c r="O735" s="59"/>
      <c r="P735" s="160">
        <f>O735*H735</f>
        <v>0</v>
      </c>
      <c r="Q735" s="160">
        <v>1.6920000000000001E-2</v>
      </c>
      <c r="R735" s="160">
        <f>Q735*H735</f>
        <v>0.45227160000000005</v>
      </c>
      <c r="S735" s="160">
        <v>0</v>
      </c>
      <c r="T735" s="161">
        <f>S735*H735</f>
        <v>0</v>
      </c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R735" s="162" t="s">
        <v>248</v>
      </c>
      <c r="AT735" s="162" t="s">
        <v>162</v>
      </c>
      <c r="AU735" s="162" t="s">
        <v>97</v>
      </c>
      <c r="AY735" s="18" t="s">
        <v>160</v>
      </c>
      <c r="BE735" s="163">
        <f>IF(N735="základní",J735,0)</f>
        <v>0</v>
      </c>
      <c r="BF735" s="163">
        <f>IF(N735="snížená",J735,0)</f>
        <v>0</v>
      </c>
      <c r="BG735" s="163">
        <f>IF(N735="zákl. přenesená",J735,0)</f>
        <v>0</v>
      </c>
      <c r="BH735" s="163">
        <f>IF(N735="sníž. přenesená",J735,0)</f>
        <v>0</v>
      </c>
      <c r="BI735" s="163">
        <f>IF(N735="nulová",J735,0)</f>
        <v>0</v>
      </c>
      <c r="BJ735" s="18" t="s">
        <v>97</v>
      </c>
      <c r="BK735" s="163">
        <f>ROUND(I735*H735,2)</f>
        <v>0</v>
      </c>
      <c r="BL735" s="18" t="s">
        <v>248</v>
      </c>
      <c r="BM735" s="162" t="s">
        <v>1165</v>
      </c>
    </row>
    <row r="736" spans="1:65" s="14" customFormat="1">
      <c r="B736" s="172"/>
      <c r="D736" s="165" t="s">
        <v>168</v>
      </c>
      <c r="E736" s="173" t="s">
        <v>1</v>
      </c>
      <c r="F736" s="174" t="s">
        <v>1166</v>
      </c>
      <c r="H736" s="175">
        <v>26.73</v>
      </c>
      <c r="I736" s="176"/>
      <c r="L736" s="172"/>
      <c r="M736" s="177"/>
      <c r="N736" s="178"/>
      <c r="O736" s="178"/>
      <c r="P736" s="178"/>
      <c r="Q736" s="178"/>
      <c r="R736" s="178"/>
      <c r="S736" s="178"/>
      <c r="T736" s="179"/>
      <c r="AT736" s="173" t="s">
        <v>168</v>
      </c>
      <c r="AU736" s="173" t="s">
        <v>97</v>
      </c>
      <c r="AV736" s="14" t="s">
        <v>97</v>
      </c>
      <c r="AW736" s="14" t="s">
        <v>32</v>
      </c>
      <c r="AX736" s="14" t="s">
        <v>77</v>
      </c>
      <c r="AY736" s="173" t="s">
        <v>160</v>
      </c>
    </row>
    <row r="737" spans="1:65" s="15" customFormat="1">
      <c r="B737" s="180"/>
      <c r="D737" s="165" t="s">
        <v>168</v>
      </c>
      <c r="E737" s="181" t="s">
        <v>1</v>
      </c>
      <c r="F737" s="182" t="s">
        <v>173</v>
      </c>
      <c r="H737" s="183">
        <v>26.73</v>
      </c>
      <c r="I737" s="184"/>
      <c r="L737" s="180"/>
      <c r="M737" s="185"/>
      <c r="N737" s="186"/>
      <c r="O737" s="186"/>
      <c r="P737" s="186"/>
      <c r="Q737" s="186"/>
      <c r="R737" s="186"/>
      <c r="S737" s="186"/>
      <c r="T737" s="187"/>
      <c r="AT737" s="181" t="s">
        <v>168</v>
      </c>
      <c r="AU737" s="181" t="s">
        <v>97</v>
      </c>
      <c r="AV737" s="15" t="s">
        <v>166</v>
      </c>
      <c r="AW737" s="15" t="s">
        <v>32</v>
      </c>
      <c r="AX737" s="15" t="s">
        <v>82</v>
      </c>
      <c r="AY737" s="181" t="s">
        <v>160</v>
      </c>
    </row>
    <row r="738" spans="1:65" s="2" customFormat="1" ht="16.5" customHeight="1">
      <c r="A738" s="33"/>
      <c r="B738" s="149"/>
      <c r="C738" s="150" t="s">
        <v>1167</v>
      </c>
      <c r="D738" s="150" t="s">
        <v>162</v>
      </c>
      <c r="E738" s="151" t="s">
        <v>1168</v>
      </c>
      <c r="F738" s="152" t="s">
        <v>1169</v>
      </c>
      <c r="G738" s="153" t="s">
        <v>165</v>
      </c>
      <c r="H738" s="154">
        <v>1.86</v>
      </c>
      <c r="I738" s="155"/>
      <c r="J738" s="156">
        <f>ROUND(I738*H738,2)</f>
        <v>0</v>
      </c>
      <c r="K738" s="157"/>
      <c r="L738" s="34"/>
      <c r="M738" s="158" t="s">
        <v>1</v>
      </c>
      <c r="N738" s="159" t="s">
        <v>43</v>
      </c>
      <c r="O738" s="59"/>
      <c r="P738" s="160">
        <f>O738*H738</f>
        <v>0</v>
      </c>
      <c r="Q738" s="160">
        <v>1.3860000000000001E-2</v>
      </c>
      <c r="R738" s="160">
        <f>Q738*H738</f>
        <v>2.5779600000000003E-2</v>
      </c>
      <c r="S738" s="160">
        <v>0</v>
      </c>
      <c r="T738" s="161">
        <f>S738*H738</f>
        <v>0</v>
      </c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R738" s="162" t="s">
        <v>248</v>
      </c>
      <c r="AT738" s="162" t="s">
        <v>162</v>
      </c>
      <c r="AU738" s="162" t="s">
        <v>97</v>
      </c>
      <c r="AY738" s="18" t="s">
        <v>160</v>
      </c>
      <c r="BE738" s="163">
        <f>IF(N738="základní",J738,0)</f>
        <v>0</v>
      </c>
      <c r="BF738" s="163">
        <f>IF(N738="snížená",J738,0)</f>
        <v>0</v>
      </c>
      <c r="BG738" s="163">
        <f>IF(N738="zákl. přenesená",J738,0)</f>
        <v>0</v>
      </c>
      <c r="BH738" s="163">
        <f>IF(N738="sníž. přenesená",J738,0)</f>
        <v>0</v>
      </c>
      <c r="BI738" s="163">
        <f>IF(N738="nulová",J738,0)</f>
        <v>0</v>
      </c>
      <c r="BJ738" s="18" t="s">
        <v>97</v>
      </c>
      <c r="BK738" s="163">
        <f>ROUND(I738*H738,2)</f>
        <v>0</v>
      </c>
      <c r="BL738" s="18" t="s">
        <v>248</v>
      </c>
      <c r="BM738" s="162" t="s">
        <v>1170</v>
      </c>
    </row>
    <row r="739" spans="1:65" s="2" customFormat="1" ht="16.5" customHeight="1">
      <c r="A739" s="33"/>
      <c r="B739" s="149"/>
      <c r="C739" s="150" t="s">
        <v>1171</v>
      </c>
      <c r="D739" s="150" t="s">
        <v>162</v>
      </c>
      <c r="E739" s="151" t="s">
        <v>1172</v>
      </c>
      <c r="F739" s="152" t="s">
        <v>1173</v>
      </c>
      <c r="G739" s="153" t="s">
        <v>165</v>
      </c>
      <c r="H739" s="154">
        <v>259.72000000000003</v>
      </c>
      <c r="I739" s="155"/>
      <c r="J739" s="156">
        <f>ROUND(I739*H739,2)</f>
        <v>0</v>
      </c>
      <c r="K739" s="157"/>
      <c r="L739" s="34"/>
      <c r="M739" s="158" t="s">
        <v>1</v>
      </c>
      <c r="N739" s="159" t="s">
        <v>43</v>
      </c>
      <c r="O739" s="59"/>
      <c r="P739" s="160">
        <f>O739*H739</f>
        <v>0</v>
      </c>
      <c r="Q739" s="160">
        <v>1.694E-2</v>
      </c>
      <c r="R739" s="160">
        <f>Q739*H739</f>
        <v>4.3996568000000007</v>
      </c>
      <c r="S739" s="160">
        <v>0</v>
      </c>
      <c r="T739" s="161">
        <f>S739*H739</f>
        <v>0</v>
      </c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R739" s="162" t="s">
        <v>248</v>
      </c>
      <c r="AT739" s="162" t="s">
        <v>162</v>
      </c>
      <c r="AU739" s="162" t="s">
        <v>97</v>
      </c>
      <c r="AY739" s="18" t="s">
        <v>160</v>
      </c>
      <c r="BE739" s="163">
        <f>IF(N739="základní",J739,0)</f>
        <v>0</v>
      </c>
      <c r="BF739" s="163">
        <f>IF(N739="snížená",J739,0)</f>
        <v>0</v>
      </c>
      <c r="BG739" s="163">
        <f>IF(N739="zákl. přenesená",J739,0)</f>
        <v>0</v>
      </c>
      <c r="BH739" s="163">
        <f>IF(N739="sníž. přenesená",J739,0)</f>
        <v>0</v>
      </c>
      <c r="BI739" s="163">
        <f>IF(N739="nulová",J739,0)</f>
        <v>0</v>
      </c>
      <c r="BJ739" s="18" t="s">
        <v>97</v>
      </c>
      <c r="BK739" s="163">
        <f>ROUND(I739*H739,2)</f>
        <v>0</v>
      </c>
      <c r="BL739" s="18" t="s">
        <v>248</v>
      </c>
      <c r="BM739" s="162" t="s">
        <v>1174</v>
      </c>
    </row>
    <row r="740" spans="1:65" s="14" customFormat="1">
      <c r="B740" s="172"/>
      <c r="D740" s="165" t="s">
        <v>168</v>
      </c>
      <c r="E740" s="173" t="s">
        <v>1</v>
      </c>
      <c r="F740" s="174" t="s">
        <v>1175</v>
      </c>
      <c r="H740" s="175">
        <v>259.72000000000003</v>
      </c>
      <c r="I740" s="176"/>
      <c r="L740" s="172"/>
      <c r="M740" s="177"/>
      <c r="N740" s="178"/>
      <c r="O740" s="178"/>
      <c r="P740" s="178"/>
      <c r="Q740" s="178"/>
      <c r="R740" s="178"/>
      <c r="S740" s="178"/>
      <c r="T740" s="179"/>
      <c r="AT740" s="173" t="s">
        <v>168</v>
      </c>
      <c r="AU740" s="173" t="s">
        <v>97</v>
      </c>
      <c r="AV740" s="14" t="s">
        <v>97</v>
      </c>
      <c r="AW740" s="14" t="s">
        <v>32</v>
      </c>
      <c r="AX740" s="14" t="s">
        <v>77</v>
      </c>
      <c r="AY740" s="173" t="s">
        <v>160</v>
      </c>
    </row>
    <row r="741" spans="1:65" s="15" customFormat="1">
      <c r="B741" s="180"/>
      <c r="D741" s="165" t="s">
        <v>168</v>
      </c>
      <c r="E741" s="181" t="s">
        <v>1</v>
      </c>
      <c r="F741" s="182" t="s">
        <v>173</v>
      </c>
      <c r="H741" s="183">
        <v>259.72000000000003</v>
      </c>
      <c r="I741" s="184"/>
      <c r="L741" s="180"/>
      <c r="M741" s="185"/>
      <c r="N741" s="186"/>
      <c r="O741" s="186"/>
      <c r="P741" s="186"/>
      <c r="Q741" s="186"/>
      <c r="R741" s="186"/>
      <c r="S741" s="186"/>
      <c r="T741" s="187"/>
      <c r="AT741" s="181" t="s">
        <v>168</v>
      </c>
      <c r="AU741" s="181" t="s">
        <v>97</v>
      </c>
      <c r="AV741" s="15" t="s">
        <v>166</v>
      </c>
      <c r="AW741" s="15" t="s">
        <v>32</v>
      </c>
      <c r="AX741" s="15" t="s">
        <v>82</v>
      </c>
      <c r="AY741" s="181" t="s">
        <v>160</v>
      </c>
    </row>
    <row r="742" spans="1:65" s="2" customFormat="1" ht="24.15" customHeight="1">
      <c r="A742" s="33"/>
      <c r="B742" s="149"/>
      <c r="C742" s="150" t="s">
        <v>1176</v>
      </c>
      <c r="D742" s="150" t="s">
        <v>162</v>
      </c>
      <c r="E742" s="151" t="s">
        <v>1177</v>
      </c>
      <c r="F742" s="152" t="s">
        <v>1178</v>
      </c>
      <c r="G742" s="153" t="s">
        <v>165</v>
      </c>
      <c r="H742" s="154">
        <v>23.81</v>
      </c>
      <c r="I742" s="155"/>
      <c r="J742" s="156">
        <f>ROUND(I742*H742,2)</f>
        <v>0</v>
      </c>
      <c r="K742" s="157"/>
      <c r="L742" s="34"/>
      <c r="M742" s="158" t="s">
        <v>1</v>
      </c>
      <c r="N742" s="159" t="s">
        <v>43</v>
      </c>
      <c r="O742" s="59"/>
      <c r="P742" s="160">
        <f>O742*H742</f>
        <v>0</v>
      </c>
      <c r="Q742" s="160">
        <v>1.5480000000000001E-2</v>
      </c>
      <c r="R742" s="160">
        <f>Q742*H742</f>
        <v>0.36857879999999998</v>
      </c>
      <c r="S742" s="160">
        <v>0</v>
      </c>
      <c r="T742" s="161">
        <f>S742*H742</f>
        <v>0</v>
      </c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R742" s="162" t="s">
        <v>248</v>
      </c>
      <c r="AT742" s="162" t="s">
        <v>162</v>
      </c>
      <c r="AU742" s="162" t="s">
        <v>97</v>
      </c>
      <c r="AY742" s="18" t="s">
        <v>160</v>
      </c>
      <c r="BE742" s="163">
        <f>IF(N742="základní",J742,0)</f>
        <v>0</v>
      </c>
      <c r="BF742" s="163">
        <f>IF(N742="snížená",J742,0)</f>
        <v>0</v>
      </c>
      <c r="BG742" s="163">
        <f>IF(N742="zákl. přenesená",J742,0)</f>
        <v>0</v>
      </c>
      <c r="BH742" s="163">
        <f>IF(N742="sníž. přenesená",J742,0)</f>
        <v>0</v>
      </c>
      <c r="BI742" s="163">
        <f>IF(N742="nulová",J742,0)</f>
        <v>0</v>
      </c>
      <c r="BJ742" s="18" t="s">
        <v>97</v>
      </c>
      <c r="BK742" s="163">
        <f>ROUND(I742*H742,2)</f>
        <v>0</v>
      </c>
      <c r="BL742" s="18" t="s">
        <v>248</v>
      </c>
      <c r="BM742" s="162" t="s">
        <v>1179</v>
      </c>
    </row>
    <row r="743" spans="1:65" s="14" customFormat="1">
      <c r="B743" s="172"/>
      <c r="D743" s="165" t="s">
        <v>168</v>
      </c>
      <c r="E743" s="173" t="s">
        <v>1</v>
      </c>
      <c r="F743" s="174" t="s">
        <v>1180</v>
      </c>
      <c r="H743" s="175">
        <v>23.81</v>
      </c>
      <c r="I743" s="176"/>
      <c r="L743" s="172"/>
      <c r="M743" s="177"/>
      <c r="N743" s="178"/>
      <c r="O743" s="178"/>
      <c r="P743" s="178"/>
      <c r="Q743" s="178"/>
      <c r="R743" s="178"/>
      <c r="S743" s="178"/>
      <c r="T743" s="179"/>
      <c r="AT743" s="173" t="s">
        <v>168</v>
      </c>
      <c r="AU743" s="173" t="s">
        <v>97</v>
      </c>
      <c r="AV743" s="14" t="s">
        <v>97</v>
      </c>
      <c r="AW743" s="14" t="s">
        <v>32</v>
      </c>
      <c r="AX743" s="14" t="s">
        <v>77</v>
      </c>
      <c r="AY743" s="173" t="s">
        <v>160</v>
      </c>
    </row>
    <row r="744" spans="1:65" s="15" customFormat="1">
      <c r="B744" s="180"/>
      <c r="D744" s="165" t="s">
        <v>168</v>
      </c>
      <c r="E744" s="181" t="s">
        <v>1</v>
      </c>
      <c r="F744" s="182" t="s">
        <v>173</v>
      </c>
      <c r="H744" s="183">
        <v>23.81</v>
      </c>
      <c r="I744" s="184"/>
      <c r="L744" s="180"/>
      <c r="M744" s="185"/>
      <c r="N744" s="186"/>
      <c r="O744" s="186"/>
      <c r="P744" s="186"/>
      <c r="Q744" s="186"/>
      <c r="R744" s="186"/>
      <c r="S744" s="186"/>
      <c r="T744" s="187"/>
      <c r="AT744" s="181" t="s">
        <v>168</v>
      </c>
      <c r="AU744" s="181" t="s">
        <v>97</v>
      </c>
      <c r="AV744" s="15" t="s">
        <v>166</v>
      </c>
      <c r="AW744" s="15" t="s">
        <v>32</v>
      </c>
      <c r="AX744" s="15" t="s">
        <v>82</v>
      </c>
      <c r="AY744" s="181" t="s">
        <v>160</v>
      </c>
    </row>
    <row r="745" spans="1:65" s="2" customFormat="1" ht="16.5" customHeight="1">
      <c r="A745" s="33"/>
      <c r="B745" s="149"/>
      <c r="C745" s="150" t="s">
        <v>1181</v>
      </c>
      <c r="D745" s="150" t="s">
        <v>162</v>
      </c>
      <c r="E745" s="151" t="s">
        <v>1182</v>
      </c>
      <c r="F745" s="152" t="s">
        <v>1183</v>
      </c>
      <c r="G745" s="153" t="s">
        <v>165</v>
      </c>
      <c r="H745" s="154">
        <v>312.12</v>
      </c>
      <c r="I745" s="155"/>
      <c r="J745" s="156">
        <f>ROUND(I745*H745,2)</f>
        <v>0</v>
      </c>
      <c r="K745" s="157"/>
      <c r="L745" s="34"/>
      <c r="M745" s="158" t="s">
        <v>1</v>
      </c>
      <c r="N745" s="159" t="s">
        <v>43</v>
      </c>
      <c r="O745" s="59"/>
      <c r="P745" s="160">
        <f>O745*H745</f>
        <v>0</v>
      </c>
      <c r="Q745" s="160">
        <v>1E-4</v>
      </c>
      <c r="R745" s="160">
        <f>Q745*H745</f>
        <v>3.1212000000000004E-2</v>
      </c>
      <c r="S745" s="160">
        <v>0</v>
      </c>
      <c r="T745" s="161">
        <f>S745*H745</f>
        <v>0</v>
      </c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R745" s="162" t="s">
        <v>248</v>
      </c>
      <c r="AT745" s="162" t="s">
        <v>162</v>
      </c>
      <c r="AU745" s="162" t="s">
        <v>97</v>
      </c>
      <c r="AY745" s="18" t="s">
        <v>160</v>
      </c>
      <c r="BE745" s="163">
        <f>IF(N745="základní",J745,0)</f>
        <v>0</v>
      </c>
      <c r="BF745" s="163">
        <f>IF(N745="snížená",J745,0)</f>
        <v>0</v>
      </c>
      <c r="BG745" s="163">
        <f>IF(N745="zákl. přenesená",J745,0)</f>
        <v>0</v>
      </c>
      <c r="BH745" s="163">
        <f>IF(N745="sníž. přenesená",J745,0)</f>
        <v>0</v>
      </c>
      <c r="BI745" s="163">
        <f>IF(N745="nulová",J745,0)</f>
        <v>0</v>
      </c>
      <c r="BJ745" s="18" t="s">
        <v>97</v>
      </c>
      <c r="BK745" s="163">
        <f>ROUND(I745*H745,2)</f>
        <v>0</v>
      </c>
      <c r="BL745" s="18" t="s">
        <v>248</v>
      </c>
      <c r="BM745" s="162" t="s">
        <v>1184</v>
      </c>
    </row>
    <row r="746" spans="1:65" s="2" customFormat="1" ht="16.5" customHeight="1">
      <c r="A746" s="33"/>
      <c r="B746" s="149"/>
      <c r="C746" s="150" t="s">
        <v>1185</v>
      </c>
      <c r="D746" s="150" t="s">
        <v>162</v>
      </c>
      <c r="E746" s="151" t="s">
        <v>1186</v>
      </c>
      <c r="F746" s="152" t="s">
        <v>1187</v>
      </c>
      <c r="G746" s="153" t="s">
        <v>165</v>
      </c>
      <c r="H746" s="154">
        <v>333.68799999999999</v>
      </c>
      <c r="I746" s="155"/>
      <c r="J746" s="156">
        <f>ROUND(I746*H746,2)</f>
        <v>0</v>
      </c>
      <c r="K746" s="157"/>
      <c r="L746" s="34"/>
      <c r="M746" s="158" t="s">
        <v>1</v>
      </c>
      <c r="N746" s="159" t="s">
        <v>43</v>
      </c>
      <c r="O746" s="59"/>
      <c r="P746" s="160">
        <f>O746*H746</f>
        <v>0</v>
      </c>
      <c r="Q746" s="160">
        <v>0</v>
      </c>
      <c r="R746" s="160">
        <f>Q746*H746</f>
        <v>0</v>
      </c>
      <c r="S746" s="160">
        <v>0</v>
      </c>
      <c r="T746" s="161">
        <f>S746*H746</f>
        <v>0</v>
      </c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R746" s="162" t="s">
        <v>248</v>
      </c>
      <c r="AT746" s="162" t="s">
        <v>162</v>
      </c>
      <c r="AU746" s="162" t="s">
        <v>97</v>
      </c>
      <c r="AY746" s="18" t="s">
        <v>160</v>
      </c>
      <c r="BE746" s="163">
        <f>IF(N746="základní",J746,0)</f>
        <v>0</v>
      </c>
      <c r="BF746" s="163">
        <f>IF(N746="snížená",J746,0)</f>
        <v>0</v>
      </c>
      <c r="BG746" s="163">
        <f>IF(N746="zákl. přenesená",J746,0)</f>
        <v>0</v>
      </c>
      <c r="BH746" s="163">
        <f>IF(N746="sníž. přenesená",J746,0)</f>
        <v>0</v>
      </c>
      <c r="BI746" s="163">
        <f>IF(N746="nulová",J746,0)</f>
        <v>0</v>
      </c>
      <c r="BJ746" s="18" t="s">
        <v>97</v>
      </c>
      <c r="BK746" s="163">
        <f>ROUND(I746*H746,2)</f>
        <v>0</v>
      </c>
      <c r="BL746" s="18" t="s">
        <v>248</v>
      </c>
      <c r="BM746" s="162" t="s">
        <v>1188</v>
      </c>
    </row>
    <row r="747" spans="1:65" s="14" customFormat="1">
      <c r="B747" s="172"/>
      <c r="D747" s="165" t="s">
        <v>168</v>
      </c>
      <c r="E747" s="173" t="s">
        <v>1</v>
      </c>
      <c r="F747" s="174" t="s">
        <v>1189</v>
      </c>
      <c r="H747" s="175">
        <v>333.68799999999999</v>
      </c>
      <c r="I747" s="176"/>
      <c r="L747" s="172"/>
      <c r="M747" s="177"/>
      <c r="N747" s="178"/>
      <c r="O747" s="178"/>
      <c r="P747" s="178"/>
      <c r="Q747" s="178"/>
      <c r="R747" s="178"/>
      <c r="S747" s="178"/>
      <c r="T747" s="179"/>
      <c r="AT747" s="173" t="s">
        <v>168</v>
      </c>
      <c r="AU747" s="173" t="s">
        <v>97</v>
      </c>
      <c r="AV747" s="14" t="s">
        <v>97</v>
      </c>
      <c r="AW747" s="14" t="s">
        <v>32</v>
      </c>
      <c r="AX747" s="14" t="s">
        <v>77</v>
      </c>
      <c r="AY747" s="173" t="s">
        <v>160</v>
      </c>
    </row>
    <row r="748" spans="1:65" s="15" customFormat="1">
      <c r="B748" s="180"/>
      <c r="D748" s="165" t="s">
        <v>168</v>
      </c>
      <c r="E748" s="181" t="s">
        <v>1</v>
      </c>
      <c r="F748" s="182" t="s">
        <v>173</v>
      </c>
      <c r="H748" s="183">
        <v>333.68799999999999</v>
      </c>
      <c r="I748" s="184"/>
      <c r="L748" s="180"/>
      <c r="M748" s="185"/>
      <c r="N748" s="186"/>
      <c r="O748" s="186"/>
      <c r="P748" s="186"/>
      <c r="Q748" s="186"/>
      <c r="R748" s="186"/>
      <c r="S748" s="186"/>
      <c r="T748" s="187"/>
      <c r="AT748" s="181" t="s">
        <v>168</v>
      </c>
      <c r="AU748" s="181" t="s">
        <v>97</v>
      </c>
      <c r="AV748" s="15" t="s">
        <v>166</v>
      </c>
      <c r="AW748" s="15" t="s">
        <v>32</v>
      </c>
      <c r="AX748" s="15" t="s">
        <v>82</v>
      </c>
      <c r="AY748" s="181" t="s">
        <v>160</v>
      </c>
    </row>
    <row r="749" spans="1:65" s="2" customFormat="1" ht="16.5" customHeight="1">
      <c r="A749" s="33"/>
      <c r="B749" s="149"/>
      <c r="C749" s="188" t="s">
        <v>1190</v>
      </c>
      <c r="D749" s="188" t="s">
        <v>249</v>
      </c>
      <c r="E749" s="189" t="s">
        <v>1191</v>
      </c>
      <c r="F749" s="190" t="s">
        <v>1192</v>
      </c>
      <c r="G749" s="191" t="s">
        <v>165</v>
      </c>
      <c r="H749" s="192">
        <v>37.006</v>
      </c>
      <c r="I749" s="193"/>
      <c r="J749" s="194">
        <f>ROUND(I749*H749,2)</f>
        <v>0</v>
      </c>
      <c r="K749" s="195"/>
      <c r="L749" s="196"/>
      <c r="M749" s="197" t="s">
        <v>1</v>
      </c>
      <c r="N749" s="198" t="s">
        <v>43</v>
      </c>
      <c r="O749" s="59"/>
      <c r="P749" s="160">
        <f>O749*H749</f>
        <v>0</v>
      </c>
      <c r="Q749" s="160">
        <v>8.0000000000000007E-5</v>
      </c>
      <c r="R749" s="160">
        <f>Q749*H749</f>
        <v>2.9604800000000001E-3</v>
      </c>
      <c r="S749" s="160">
        <v>0</v>
      </c>
      <c r="T749" s="161">
        <f>S749*H749</f>
        <v>0</v>
      </c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R749" s="162" t="s">
        <v>331</v>
      </c>
      <c r="AT749" s="162" t="s">
        <v>249</v>
      </c>
      <c r="AU749" s="162" t="s">
        <v>97</v>
      </c>
      <c r="AY749" s="18" t="s">
        <v>160</v>
      </c>
      <c r="BE749" s="163">
        <f>IF(N749="základní",J749,0)</f>
        <v>0</v>
      </c>
      <c r="BF749" s="163">
        <f>IF(N749="snížená",J749,0)</f>
        <v>0</v>
      </c>
      <c r="BG749" s="163">
        <f>IF(N749="zákl. přenesená",J749,0)</f>
        <v>0</v>
      </c>
      <c r="BH749" s="163">
        <f>IF(N749="sníž. přenesená",J749,0)</f>
        <v>0</v>
      </c>
      <c r="BI749" s="163">
        <f>IF(N749="nulová",J749,0)</f>
        <v>0</v>
      </c>
      <c r="BJ749" s="18" t="s">
        <v>97</v>
      </c>
      <c r="BK749" s="163">
        <f>ROUND(I749*H749,2)</f>
        <v>0</v>
      </c>
      <c r="BL749" s="18" t="s">
        <v>248</v>
      </c>
      <c r="BM749" s="162" t="s">
        <v>1193</v>
      </c>
    </row>
    <row r="750" spans="1:65" s="14" customFormat="1">
      <c r="B750" s="172"/>
      <c r="D750" s="165" t="s">
        <v>168</v>
      </c>
      <c r="F750" s="174" t="s">
        <v>1194</v>
      </c>
      <c r="H750" s="175">
        <v>37.006</v>
      </c>
      <c r="I750" s="176"/>
      <c r="L750" s="172"/>
      <c r="M750" s="177"/>
      <c r="N750" s="178"/>
      <c r="O750" s="178"/>
      <c r="P750" s="178"/>
      <c r="Q750" s="178"/>
      <c r="R750" s="178"/>
      <c r="S750" s="178"/>
      <c r="T750" s="179"/>
      <c r="AT750" s="173" t="s">
        <v>168</v>
      </c>
      <c r="AU750" s="173" t="s">
        <v>97</v>
      </c>
      <c r="AV750" s="14" t="s">
        <v>97</v>
      </c>
      <c r="AW750" s="14" t="s">
        <v>3</v>
      </c>
      <c r="AX750" s="14" t="s">
        <v>82</v>
      </c>
      <c r="AY750" s="173" t="s">
        <v>160</v>
      </c>
    </row>
    <row r="751" spans="1:65" s="2" customFormat="1" ht="16.5" customHeight="1">
      <c r="A751" s="33"/>
      <c r="B751" s="149"/>
      <c r="C751" s="188" t="s">
        <v>1195</v>
      </c>
      <c r="D751" s="188" t="s">
        <v>249</v>
      </c>
      <c r="E751" s="189" t="s">
        <v>1196</v>
      </c>
      <c r="F751" s="190" t="s">
        <v>1197</v>
      </c>
      <c r="G751" s="191" t="s">
        <v>165</v>
      </c>
      <c r="H751" s="192">
        <v>337.89299999999997</v>
      </c>
      <c r="I751" s="193"/>
      <c r="J751" s="194">
        <f>ROUND(I751*H751,2)</f>
        <v>0</v>
      </c>
      <c r="K751" s="195"/>
      <c r="L751" s="196"/>
      <c r="M751" s="197" t="s">
        <v>1</v>
      </c>
      <c r="N751" s="198" t="s">
        <v>43</v>
      </c>
      <c r="O751" s="59"/>
      <c r="P751" s="160">
        <f>O751*H751</f>
        <v>0</v>
      </c>
      <c r="Q751" s="160">
        <v>1.7000000000000001E-4</v>
      </c>
      <c r="R751" s="160">
        <f>Q751*H751</f>
        <v>5.7441810000000003E-2</v>
      </c>
      <c r="S751" s="160">
        <v>0</v>
      </c>
      <c r="T751" s="161">
        <f>S751*H751</f>
        <v>0</v>
      </c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R751" s="162" t="s">
        <v>331</v>
      </c>
      <c r="AT751" s="162" t="s">
        <v>249</v>
      </c>
      <c r="AU751" s="162" t="s">
        <v>97</v>
      </c>
      <c r="AY751" s="18" t="s">
        <v>160</v>
      </c>
      <c r="BE751" s="163">
        <f>IF(N751="základní",J751,0)</f>
        <v>0</v>
      </c>
      <c r="BF751" s="163">
        <f>IF(N751="snížená",J751,0)</f>
        <v>0</v>
      </c>
      <c r="BG751" s="163">
        <f>IF(N751="zákl. přenesená",J751,0)</f>
        <v>0</v>
      </c>
      <c r="BH751" s="163">
        <f>IF(N751="sníž. přenesená",J751,0)</f>
        <v>0</v>
      </c>
      <c r="BI751" s="163">
        <f>IF(N751="nulová",J751,0)</f>
        <v>0</v>
      </c>
      <c r="BJ751" s="18" t="s">
        <v>97</v>
      </c>
      <c r="BK751" s="163">
        <f>ROUND(I751*H751,2)</f>
        <v>0</v>
      </c>
      <c r="BL751" s="18" t="s">
        <v>248</v>
      </c>
      <c r="BM751" s="162" t="s">
        <v>1198</v>
      </c>
    </row>
    <row r="752" spans="1:65" s="14" customFormat="1">
      <c r="B752" s="172"/>
      <c r="D752" s="165" t="s">
        <v>168</v>
      </c>
      <c r="F752" s="174" t="s">
        <v>1199</v>
      </c>
      <c r="H752" s="175">
        <v>337.89299999999997</v>
      </c>
      <c r="I752" s="176"/>
      <c r="L752" s="172"/>
      <c r="M752" s="177"/>
      <c r="N752" s="178"/>
      <c r="O752" s="178"/>
      <c r="P752" s="178"/>
      <c r="Q752" s="178"/>
      <c r="R752" s="178"/>
      <c r="S752" s="178"/>
      <c r="T752" s="179"/>
      <c r="AT752" s="173" t="s">
        <v>168</v>
      </c>
      <c r="AU752" s="173" t="s">
        <v>97</v>
      </c>
      <c r="AV752" s="14" t="s">
        <v>97</v>
      </c>
      <c r="AW752" s="14" t="s">
        <v>3</v>
      </c>
      <c r="AX752" s="14" t="s">
        <v>82</v>
      </c>
      <c r="AY752" s="173" t="s">
        <v>160</v>
      </c>
    </row>
    <row r="753" spans="1:65" s="2" customFormat="1" ht="16.5" customHeight="1">
      <c r="A753" s="33"/>
      <c r="B753" s="149"/>
      <c r="C753" s="150" t="s">
        <v>1200</v>
      </c>
      <c r="D753" s="150" t="s">
        <v>162</v>
      </c>
      <c r="E753" s="151" t="s">
        <v>1201</v>
      </c>
      <c r="F753" s="152" t="s">
        <v>1202</v>
      </c>
      <c r="G753" s="153" t="s">
        <v>165</v>
      </c>
      <c r="H753" s="154">
        <v>11.37</v>
      </c>
      <c r="I753" s="155"/>
      <c r="J753" s="156">
        <f>ROUND(I753*H753,2)</f>
        <v>0</v>
      </c>
      <c r="K753" s="157"/>
      <c r="L753" s="34"/>
      <c r="M753" s="158" t="s">
        <v>1</v>
      </c>
      <c r="N753" s="159" t="s">
        <v>43</v>
      </c>
      <c r="O753" s="59"/>
      <c r="P753" s="160">
        <f>O753*H753</f>
        <v>0</v>
      </c>
      <c r="Q753" s="160">
        <v>0</v>
      </c>
      <c r="R753" s="160">
        <f>Q753*H753</f>
        <v>0</v>
      </c>
      <c r="S753" s="160">
        <v>0</v>
      </c>
      <c r="T753" s="161">
        <f>S753*H753</f>
        <v>0</v>
      </c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R753" s="162" t="s">
        <v>248</v>
      </c>
      <c r="AT753" s="162" t="s">
        <v>162</v>
      </c>
      <c r="AU753" s="162" t="s">
        <v>97</v>
      </c>
      <c r="AY753" s="18" t="s">
        <v>160</v>
      </c>
      <c r="BE753" s="163">
        <f>IF(N753="základní",J753,0)</f>
        <v>0</v>
      </c>
      <c r="BF753" s="163">
        <f>IF(N753="snížená",J753,0)</f>
        <v>0</v>
      </c>
      <c r="BG753" s="163">
        <f>IF(N753="zákl. přenesená",J753,0)</f>
        <v>0</v>
      </c>
      <c r="BH753" s="163">
        <f>IF(N753="sníž. přenesená",J753,0)</f>
        <v>0</v>
      </c>
      <c r="BI753" s="163">
        <f>IF(N753="nulová",J753,0)</f>
        <v>0</v>
      </c>
      <c r="BJ753" s="18" t="s">
        <v>97</v>
      </c>
      <c r="BK753" s="163">
        <f>ROUND(I753*H753,2)</f>
        <v>0</v>
      </c>
      <c r="BL753" s="18" t="s">
        <v>248</v>
      </c>
      <c r="BM753" s="162" t="s">
        <v>1203</v>
      </c>
    </row>
    <row r="754" spans="1:65" s="14" customFormat="1">
      <c r="B754" s="172"/>
      <c r="D754" s="165" t="s">
        <v>168</v>
      </c>
      <c r="E754" s="173" t="s">
        <v>1</v>
      </c>
      <c r="F754" s="174" t="s">
        <v>1204</v>
      </c>
      <c r="H754" s="175">
        <v>11.37</v>
      </c>
      <c r="I754" s="176"/>
      <c r="L754" s="172"/>
      <c r="M754" s="177"/>
      <c r="N754" s="178"/>
      <c r="O754" s="178"/>
      <c r="P754" s="178"/>
      <c r="Q754" s="178"/>
      <c r="R754" s="178"/>
      <c r="S754" s="178"/>
      <c r="T754" s="179"/>
      <c r="AT754" s="173" t="s">
        <v>168</v>
      </c>
      <c r="AU754" s="173" t="s">
        <v>97</v>
      </c>
      <c r="AV754" s="14" t="s">
        <v>97</v>
      </c>
      <c r="AW754" s="14" t="s">
        <v>32</v>
      </c>
      <c r="AX754" s="14" t="s">
        <v>77</v>
      </c>
      <c r="AY754" s="173" t="s">
        <v>160</v>
      </c>
    </row>
    <row r="755" spans="1:65" s="15" customFormat="1">
      <c r="B755" s="180"/>
      <c r="D755" s="165" t="s">
        <v>168</v>
      </c>
      <c r="E755" s="181" t="s">
        <v>1</v>
      </c>
      <c r="F755" s="182" t="s">
        <v>173</v>
      </c>
      <c r="H755" s="183">
        <v>11.37</v>
      </c>
      <c r="I755" s="184"/>
      <c r="L755" s="180"/>
      <c r="M755" s="185"/>
      <c r="N755" s="186"/>
      <c r="O755" s="186"/>
      <c r="P755" s="186"/>
      <c r="Q755" s="186"/>
      <c r="R755" s="186"/>
      <c r="S755" s="186"/>
      <c r="T755" s="187"/>
      <c r="AT755" s="181" t="s">
        <v>168</v>
      </c>
      <c r="AU755" s="181" t="s">
        <v>97</v>
      </c>
      <c r="AV755" s="15" t="s">
        <v>166</v>
      </c>
      <c r="AW755" s="15" t="s">
        <v>32</v>
      </c>
      <c r="AX755" s="15" t="s">
        <v>82</v>
      </c>
      <c r="AY755" s="181" t="s">
        <v>160</v>
      </c>
    </row>
    <row r="756" spans="1:65" s="2" customFormat="1" ht="16.5" customHeight="1">
      <c r="A756" s="33"/>
      <c r="B756" s="149"/>
      <c r="C756" s="150" t="s">
        <v>1205</v>
      </c>
      <c r="D756" s="150" t="s">
        <v>162</v>
      </c>
      <c r="E756" s="151" t="s">
        <v>1206</v>
      </c>
      <c r="F756" s="152" t="s">
        <v>1207</v>
      </c>
      <c r="G756" s="153" t="s">
        <v>165</v>
      </c>
      <c r="H756" s="154">
        <v>28.59</v>
      </c>
      <c r="I756" s="155"/>
      <c r="J756" s="156">
        <f>ROUND(I756*H756,2)</f>
        <v>0</v>
      </c>
      <c r="K756" s="157"/>
      <c r="L756" s="34"/>
      <c r="M756" s="158" t="s">
        <v>1</v>
      </c>
      <c r="N756" s="159" t="s">
        <v>43</v>
      </c>
      <c r="O756" s="59"/>
      <c r="P756" s="160">
        <f>O756*H756</f>
        <v>0</v>
      </c>
      <c r="Q756" s="160">
        <v>1.4999999999999999E-4</v>
      </c>
      <c r="R756" s="160">
        <f>Q756*H756</f>
        <v>4.2884999999999998E-3</v>
      </c>
      <c r="S756" s="160">
        <v>0</v>
      </c>
      <c r="T756" s="161">
        <f>S756*H756</f>
        <v>0</v>
      </c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R756" s="162" t="s">
        <v>248</v>
      </c>
      <c r="AT756" s="162" t="s">
        <v>162</v>
      </c>
      <c r="AU756" s="162" t="s">
        <v>97</v>
      </c>
      <c r="AY756" s="18" t="s">
        <v>160</v>
      </c>
      <c r="BE756" s="163">
        <f>IF(N756="základní",J756,0)</f>
        <v>0</v>
      </c>
      <c r="BF756" s="163">
        <f>IF(N756="snížená",J756,0)</f>
        <v>0</v>
      </c>
      <c r="BG756" s="163">
        <f>IF(N756="zákl. přenesená",J756,0)</f>
        <v>0</v>
      </c>
      <c r="BH756" s="163">
        <f>IF(N756="sníž. přenesená",J756,0)</f>
        <v>0</v>
      </c>
      <c r="BI756" s="163">
        <f>IF(N756="nulová",J756,0)</f>
        <v>0</v>
      </c>
      <c r="BJ756" s="18" t="s">
        <v>97</v>
      </c>
      <c r="BK756" s="163">
        <f>ROUND(I756*H756,2)</f>
        <v>0</v>
      </c>
      <c r="BL756" s="18" t="s">
        <v>248</v>
      </c>
      <c r="BM756" s="162" t="s">
        <v>1208</v>
      </c>
    </row>
    <row r="757" spans="1:65" s="14" customFormat="1">
      <c r="B757" s="172"/>
      <c r="D757" s="165" t="s">
        <v>168</v>
      </c>
      <c r="E757" s="173" t="s">
        <v>1</v>
      </c>
      <c r="F757" s="174" t="s">
        <v>1209</v>
      </c>
      <c r="H757" s="175">
        <v>28.59</v>
      </c>
      <c r="I757" s="176"/>
      <c r="L757" s="172"/>
      <c r="M757" s="177"/>
      <c r="N757" s="178"/>
      <c r="O757" s="178"/>
      <c r="P757" s="178"/>
      <c r="Q757" s="178"/>
      <c r="R757" s="178"/>
      <c r="S757" s="178"/>
      <c r="T757" s="179"/>
      <c r="AT757" s="173" t="s">
        <v>168</v>
      </c>
      <c r="AU757" s="173" t="s">
        <v>97</v>
      </c>
      <c r="AV757" s="14" t="s">
        <v>97</v>
      </c>
      <c r="AW757" s="14" t="s">
        <v>32</v>
      </c>
      <c r="AX757" s="14" t="s">
        <v>77</v>
      </c>
      <c r="AY757" s="173" t="s">
        <v>160</v>
      </c>
    </row>
    <row r="758" spans="1:65" s="15" customFormat="1">
      <c r="B758" s="180"/>
      <c r="D758" s="165" t="s">
        <v>168</v>
      </c>
      <c r="E758" s="181" t="s">
        <v>1</v>
      </c>
      <c r="F758" s="182" t="s">
        <v>173</v>
      </c>
      <c r="H758" s="183">
        <v>28.59</v>
      </c>
      <c r="I758" s="184"/>
      <c r="L758" s="180"/>
      <c r="M758" s="185"/>
      <c r="N758" s="186"/>
      <c r="O758" s="186"/>
      <c r="P758" s="186"/>
      <c r="Q758" s="186"/>
      <c r="R758" s="186"/>
      <c r="S758" s="186"/>
      <c r="T758" s="187"/>
      <c r="AT758" s="181" t="s">
        <v>168</v>
      </c>
      <c r="AU758" s="181" t="s">
        <v>97</v>
      </c>
      <c r="AV758" s="15" t="s">
        <v>166</v>
      </c>
      <c r="AW758" s="15" t="s">
        <v>32</v>
      </c>
      <c r="AX758" s="15" t="s">
        <v>82</v>
      </c>
      <c r="AY758" s="181" t="s">
        <v>160</v>
      </c>
    </row>
    <row r="759" spans="1:65" s="2" customFormat="1" ht="16.5" customHeight="1">
      <c r="A759" s="33"/>
      <c r="B759" s="149"/>
      <c r="C759" s="150" t="s">
        <v>1210</v>
      </c>
      <c r="D759" s="150" t="s">
        <v>162</v>
      </c>
      <c r="E759" s="151" t="s">
        <v>1211</v>
      </c>
      <c r="F759" s="152" t="s">
        <v>1212</v>
      </c>
      <c r="G759" s="153" t="s">
        <v>790</v>
      </c>
      <c r="H759" s="207"/>
      <c r="I759" s="155"/>
      <c r="J759" s="156">
        <f>ROUND(I759*H759,2)</f>
        <v>0</v>
      </c>
      <c r="K759" s="157"/>
      <c r="L759" s="34"/>
      <c r="M759" s="158" t="s">
        <v>1</v>
      </c>
      <c r="N759" s="159" t="s">
        <v>43</v>
      </c>
      <c r="O759" s="59"/>
      <c r="P759" s="160">
        <f>O759*H759</f>
        <v>0</v>
      </c>
      <c r="Q759" s="160">
        <v>0</v>
      </c>
      <c r="R759" s="160">
        <f>Q759*H759</f>
        <v>0</v>
      </c>
      <c r="S759" s="160">
        <v>0</v>
      </c>
      <c r="T759" s="161">
        <f>S759*H759</f>
        <v>0</v>
      </c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R759" s="162" t="s">
        <v>248</v>
      </c>
      <c r="AT759" s="162" t="s">
        <v>162</v>
      </c>
      <c r="AU759" s="162" t="s">
        <v>97</v>
      </c>
      <c r="AY759" s="18" t="s">
        <v>160</v>
      </c>
      <c r="BE759" s="163">
        <f>IF(N759="základní",J759,0)</f>
        <v>0</v>
      </c>
      <c r="BF759" s="163">
        <f>IF(N759="snížená",J759,0)</f>
        <v>0</v>
      </c>
      <c r="BG759" s="163">
        <f>IF(N759="zákl. přenesená",J759,0)</f>
        <v>0</v>
      </c>
      <c r="BH759" s="163">
        <f>IF(N759="sníž. přenesená",J759,0)</f>
        <v>0</v>
      </c>
      <c r="BI759" s="163">
        <f>IF(N759="nulová",J759,0)</f>
        <v>0</v>
      </c>
      <c r="BJ759" s="18" t="s">
        <v>97</v>
      </c>
      <c r="BK759" s="163">
        <f>ROUND(I759*H759,2)</f>
        <v>0</v>
      </c>
      <c r="BL759" s="18" t="s">
        <v>248</v>
      </c>
      <c r="BM759" s="162" t="s">
        <v>1213</v>
      </c>
    </row>
    <row r="760" spans="1:65" s="12" customFormat="1" ht="22.95" customHeight="1">
      <c r="B760" s="136"/>
      <c r="D760" s="137" t="s">
        <v>76</v>
      </c>
      <c r="E760" s="147" t="s">
        <v>1214</v>
      </c>
      <c r="F760" s="147" t="s">
        <v>1215</v>
      </c>
      <c r="I760" s="139"/>
      <c r="J760" s="148">
        <f>BK760</f>
        <v>0</v>
      </c>
      <c r="L760" s="136"/>
      <c r="M760" s="141"/>
      <c r="N760" s="142"/>
      <c r="O760" s="142"/>
      <c r="P760" s="143">
        <f>SUM(P761:P788)</f>
        <v>0</v>
      </c>
      <c r="Q760" s="142"/>
      <c r="R760" s="143">
        <f>SUM(R761:R788)</f>
        <v>1.4273149999999999</v>
      </c>
      <c r="S760" s="142"/>
      <c r="T760" s="144">
        <f>SUM(T761:T788)</f>
        <v>0.5796292999999999</v>
      </c>
      <c r="AR760" s="137" t="s">
        <v>97</v>
      </c>
      <c r="AT760" s="145" t="s">
        <v>76</v>
      </c>
      <c r="AU760" s="145" t="s">
        <v>82</v>
      </c>
      <c r="AY760" s="137" t="s">
        <v>160</v>
      </c>
      <c r="BK760" s="146">
        <f>SUM(BK761:BK788)</f>
        <v>0</v>
      </c>
    </row>
    <row r="761" spans="1:65" s="2" customFormat="1" ht="16.5" customHeight="1">
      <c r="A761" s="33"/>
      <c r="B761" s="149"/>
      <c r="C761" s="150" t="s">
        <v>1216</v>
      </c>
      <c r="D761" s="150" t="s">
        <v>162</v>
      </c>
      <c r="E761" s="151" t="s">
        <v>1217</v>
      </c>
      <c r="F761" s="152" t="s">
        <v>1218</v>
      </c>
      <c r="G761" s="153" t="s">
        <v>262</v>
      </c>
      <c r="H761" s="154">
        <v>15.5</v>
      </c>
      <c r="I761" s="155"/>
      <c r="J761" s="156">
        <f>ROUND(I761*H761,2)</f>
        <v>0</v>
      </c>
      <c r="K761" s="157"/>
      <c r="L761" s="34"/>
      <c r="M761" s="158" t="s">
        <v>1</v>
      </c>
      <c r="N761" s="159" t="s">
        <v>43</v>
      </c>
      <c r="O761" s="59"/>
      <c r="P761" s="160">
        <f>O761*H761</f>
        <v>0</v>
      </c>
      <c r="Q761" s="160">
        <v>0</v>
      </c>
      <c r="R761" s="160">
        <f>Q761*H761</f>
        <v>0</v>
      </c>
      <c r="S761" s="160">
        <v>1.91E-3</v>
      </c>
      <c r="T761" s="161">
        <f>S761*H761</f>
        <v>2.9604999999999999E-2</v>
      </c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R761" s="162" t="s">
        <v>248</v>
      </c>
      <c r="AT761" s="162" t="s">
        <v>162</v>
      </c>
      <c r="AU761" s="162" t="s">
        <v>97</v>
      </c>
      <c r="AY761" s="18" t="s">
        <v>160</v>
      </c>
      <c r="BE761" s="163">
        <f>IF(N761="základní",J761,0)</f>
        <v>0</v>
      </c>
      <c r="BF761" s="163">
        <f>IF(N761="snížená",J761,0)</f>
        <v>0</v>
      </c>
      <c r="BG761" s="163">
        <f>IF(N761="zákl. přenesená",J761,0)</f>
        <v>0</v>
      </c>
      <c r="BH761" s="163">
        <f>IF(N761="sníž. přenesená",J761,0)</f>
        <v>0</v>
      </c>
      <c r="BI761" s="163">
        <f>IF(N761="nulová",J761,0)</f>
        <v>0</v>
      </c>
      <c r="BJ761" s="18" t="s">
        <v>97</v>
      </c>
      <c r="BK761" s="163">
        <f>ROUND(I761*H761,2)</f>
        <v>0</v>
      </c>
      <c r="BL761" s="18" t="s">
        <v>248</v>
      </c>
      <c r="BM761" s="162" t="s">
        <v>1219</v>
      </c>
    </row>
    <row r="762" spans="1:65" s="2" customFormat="1" ht="16.5" customHeight="1">
      <c r="A762" s="33"/>
      <c r="B762" s="149"/>
      <c r="C762" s="150" t="s">
        <v>1220</v>
      </c>
      <c r="D762" s="150" t="s">
        <v>162</v>
      </c>
      <c r="E762" s="151" t="s">
        <v>1221</v>
      </c>
      <c r="F762" s="152" t="s">
        <v>1222</v>
      </c>
      <c r="G762" s="153" t="s">
        <v>262</v>
      </c>
      <c r="H762" s="154">
        <v>28.33</v>
      </c>
      <c r="I762" s="155"/>
      <c r="J762" s="156">
        <f>ROUND(I762*H762,2)</f>
        <v>0</v>
      </c>
      <c r="K762" s="157"/>
      <c r="L762" s="34"/>
      <c r="M762" s="158" t="s">
        <v>1</v>
      </c>
      <c r="N762" s="159" t="s">
        <v>43</v>
      </c>
      <c r="O762" s="59"/>
      <c r="P762" s="160">
        <f>O762*H762</f>
        <v>0</v>
      </c>
      <c r="Q762" s="160">
        <v>0</v>
      </c>
      <c r="R762" s="160">
        <f>Q762*H762</f>
        <v>0</v>
      </c>
      <c r="S762" s="160">
        <v>1.67E-3</v>
      </c>
      <c r="T762" s="161">
        <f>S762*H762</f>
        <v>4.7311100000000002E-2</v>
      </c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R762" s="162" t="s">
        <v>248</v>
      </c>
      <c r="AT762" s="162" t="s">
        <v>162</v>
      </c>
      <c r="AU762" s="162" t="s">
        <v>97</v>
      </c>
      <c r="AY762" s="18" t="s">
        <v>160</v>
      </c>
      <c r="BE762" s="163">
        <f>IF(N762="základní",J762,0)</f>
        <v>0</v>
      </c>
      <c r="BF762" s="163">
        <f>IF(N762="snížená",J762,0)</f>
        <v>0</v>
      </c>
      <c r="BG762" s="163">
        <f>IF(N762="zákl. přenesená",J762,0)</f>
        <v>0</v>
      </c>
      <c r="BH762" s="163">
        <f>IF(N762="sníž. přenesená",J762,0)</f>
        <v>0</v>
      </c>
      <c r="BI762" s="163">
        <f>IF(N762="nulová",J762,0)</f>
        <v>0</v>
      </c>
      <c r="BJ762" s="18" t="s">
        <v>97</v>
      </c>
      <c r="BK762" s="163">
        <f>ROUND(I762*H762,2)</f>
        <v>0</v>
      </c>
      <c r="BL762" s="18" t="s">
        <v>248</v>
      </c>
      <c r="BM762" s="162" t="s">
        <v>1223</v>
      </c>
    </row>
    <row r="763" spans="1:65" s="14" customFormat="1">
      <c r="B763" s="172"/>
      <c r="D763" s="165" t="s">
        <v>168</v>
      </c>
      <c r="E763" s="173" t="s">
        <v>1</v>
      </c>
      <c r="F763" s="174" t="s">
        <v>1224</v>
      </c>
      <c r="H763" s="175">
        <v>28.33</v>
      </c>
      <c r="I763" s="176"/>
      <c r="L763" s="172"/>
      <c r="M763" s="177"/>
      <c r="N763" s="178"/>
      <c r="O763" s="178"/>
      <c r="P763" s="178"/>
      <c r="Q763" s="178"/>
      <c r="R763" s="178"/>
      <c r="S763" s="178"/>
      <c r="T763" s="179"/>
      <c r="AT763" s="173" t="s">
        <v>168</v>
      </c>
      <c r="AU763" s="173" t="s">
        <v>97</v>
      </c>
      <c r="AV763" s="14" t="s">
        <v>97</v>
      </c>
      <c r="AW763" s="14" t="s">
        <v>32</v>
      </c>
      <c r="AX763" s="14" t="s">
        <v>77</v>
      </c>
      <c r="AY763" s="173" t="s">
        <v>160</v>
      </c>
    </row>
    <row r="764" spans="1:65" s="15" customFormat="1">
      <c r="B764" s="180"/>
      <c r="D764" s="165" t="s">
        <v>168</v>
      </c>
      <c r="E764" s="181" t="s">
        <v>1</v>
      </c>
      <c r="F764" s="182" t="s">
        <v>173</v>
      </c>
      <c r="H764" s="183">
        <v>28.33</v>
      </c>
      <c r="I764" s="184"/>
      <c r="L764" s="180"/>
      <c r="M764" s="185"/>
      <c r="N764" s="186"/>
      <c r="O764" s="186"/>
      <c r="P764" s="186"/>
      <c r="Q764" s="186"/>
      <c r="R764" s="186"/>
      <c r="S764" s="186"/>
      <c r="T764" s="187"/>
      <c r="AT764" s="181" t="s">
        <v>168</v>
      </c>
      <c r="AU764" s="181" t="s">
        <v>97</v>
      </c>
      <c r="AV764" s="15" t="s">
        <v>166</v>
      </c>
      <c r="AW764" s="15" t="s">
        <v>32</v>
      </c>
      <c r="AX764" s="15" t="s">
        <v>82</v>
      </c>
      <c r="AY764" s="181" t="s">
        <v>160</v>
      </c>
    </row>
    <row r="765" spans="1:65" s="2" customFormat="1" ht="16.5" customHeight="1">
      <c r="A765" s="33"/>
      <c r="B765" s="149"/>
      <c r="C765" s="150" t="s">
        <v>1225</v>
      </c>
      <c r="D765" s="150" t="s">
        <v>162</v>
      </c>
      <c r="E765" s="151" t="s">
        <v>1226</v>
      </c>
      <c r="F765" s="152" t="s">
        <v>1227</v>
      </c>
      <c r="G765" s="153" t="s">
        <v>262</v>
      </c>
      <c r="H765" s="154">
        <v>10</v>
      </c>
      <c r="I765" s="155"/>
      <c r="J765" s="156">
        <f>ROUND(I765*H765,2)</f>
        <v>0</v>
      </c>
      <c r="K765" s="157"/>
      <c r="L765" s="34"/>
      <c r="M765" s="158" t="s">
        <v>1</v>
      </c>
      <c r="N765" s="159" t="s">
        <v>43</v>
      </c>
      <c r="O765" s="59"/>
      <c r="P765" s="160">
        <f>O765*H765</f>
        <v>0</v>
      </c>
      <c r="Q765" s="160">
        <v>0</v>
      </c>
      <c r="R765" s="160">
        <f>Q765*H765</f>
        <v>0</v>
      </c>
      <c r="S765" s="160">
        <v>1.75E-3</v>
      </c>
      <c r="T765" s="161">
        <f>S765*H765</f>
        <v>1.7500000000000002E-2</v>
      </c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R765" s="162" t="s">
        <v>248</v>
      </c>
      <c r="AT765" s="162" t="s">
        <v>162</v>
      </c>
      <c r="AU765" s="162" t="s">
        <v>97</v>
      </c>
      <c r="AY765" s="18" t="s">
        <v>160</v>
      </c>
      <c r="BE765" s="163">
        <f>IF(N765="základní",J765,0)</f>
        <v>0</v>
      </c>
      <c r="BF765" s="163">
        <f>IF(N765="snížená",J765,0)</f>
        <v>0</v>
      </c>
      <c r="BG765" s="163">
        <f>IF(N765="zákl. přenesená",J765,0)</f>
        <v>0</v>
      </c>
      <c r="BH765" s="163">
        <f>IF(N765="sníž. přenesená",J765,0)</f>
        <v>0</v>
      </c>
      <c r="BI765" s="163">
        <f>IF(N765="nulová",J765,0)</f>
        <v>0</v>
      </c>
      <c r="BJ765" s="18" t="s">
        <v>97</v>
      </c>
      <c r="BK765" s="163">
        <f>ROUND(I765*H765,2)</f>
        <v>0</v>
      </c>
      <c r="BL765" s="18" t="s">
        <v>248</v>
      </c>
      <c r="BM765" s="162" t="s">
        <v>1228</v>
      </c>
    </row>
    <row r="766" spans="1:65" s="2" customFormat="1" ht="16.5" customHeight="1">
      <c r="A766" s="33"/>
      <c r="B766" s="149"/>
      <c r="C766" s="150" t="s">
        <v>1229</v>
      </c>
      <c r="D766" s="150" t="s">
        <v>162</v>
      </c>
      <c r="E766" s="151" t="s">
        <v>1230</v>
      </c>
      <c r="F766" s="152" t="s">
        <v>1231</v>
      </c>
      <c r="G766" s="153" t="s">
        <v>165</v>
      </c>
      <c r="H766" s="154">
        <v>14.27</v>
      </c>
      <c r="I766" s="155"/>
      <c r="J766" s="156">
        <f>ROUND(I766*H766,2)</f>
        <v>0</v>
      </c>
      <c r="K766" s="157"/>
      <c r="L766" s="34"/>
      <c r="M766" s="158" t="s">
        <v>1</v>
      </c>
      <c r="N766" s="159" t="s">
        <v>43</v>
      </c>
      <c r="O766" s="59"/>
      <c r="P766" s="160">
        <f>O766*H766</f>
        <v>0</v>
      </c>
      <c r="Q766" s="160">
        <v>0</v>
      </c>
      <c r="R766" s="160">
        <f>Q766*H766</f>
        <v>0</v>
      </c>
      <c r="S766" s="160">
        <v>5.8399999999999997E-3</v>
      </c>
      <c r="T766" s="161">
        <f>S766*H766</f>
        <v>8.3336799999999989E-2</v>
      </c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R766" s="162" t="s">
        <v>248</v>
      </c>
      <c r="AT766" s="162" t="s">
        <v>162</v>
      </c>
      <c r="AU766" s="162" t="s">
        <v>97</v>
      </c>
      <c r="AY766" s="18" t="s">
        <v>160</v>
      </c>
      <c r="BE766" s="163">
        <f>IF(N766="základní",J766,0)</f>
        <v>0</v>
      </c>
      <c r="BF766" s="163">
        <f>IF(N766="snížená",J766,0)</f>
        <v>0</v>
      </c>
      <c r="BG766" s="163">
        <f>IF(N766="zákl. přenesená",J766,0)</f>
        <v>0</v>
      </c>
      <c r="BH766" s="163">
        <f>IF(N766="sníž. přenesená",J766,0)</f>
        <v>0</v>
      </c>
      <c r="BI766" s="163">
        <f>IF(N766="nulová",J766,0)</f>
        <v>0</v>
      </c>
      <c r="BJ766" s="18" t="s">
        <v>97</v>
      </c>
      <c r="BK766" s="163">
        <f>ROUND(I766*H766,2)</f>
        <v>0</v>
      </c>
      <c r="BL766" s="18" t="s">
        <v>248</v>
      </c>
      <c r="BM766" s="162" t="s">
        <v>1232</v>
      </c>
    </row>
    <row r="767" spans="1:65" s="14" customFormat="1">
      <c r="B767" s="172"/>
      <c r="D767" s="165" t="s">
        <v>168</v>
      </c>
      <c r="E767" s="173" t="s">
        <v>1</v>
      </c>
      <c r="F767" s="174" t="s">
        <v>1233</v>
      </c>
      <c r="H767" s="175">
        <v>14.27</v>
      </c>
      <c r="I767" s="176"/>
      <c r="L767" s="172"/>
      <c r="M767" s="177"/>
      <c r="N767" s="178"/>
      <c r="O767" s="178"/>
      <c r="P767" s="178"/>
      <c r="Q767" s="178"/>
      <c r="R767" s="178"/>
      <c r="S767" s="178"/>
      <c r="T767" s="179"/>
      <c r="AT767" s="173" t="s">
        <v>168</v>
      </c>
      <c r="AU767" s="173" t="s">
        <v>97</v>
      </c>
      <c r="AV767" s="14" t="s">
        <v>97</v>
      </c>
      <c r="AW767" s="14" t="s">
        <v>32</v>
      </c>
      <c r="AX767" s="14" t="s">
        <v>82</v>
      </c>
      <c r="AY767" s="173" t="s">
        <v>160</v>
      </c>
    </row>
    <row r="768" spans="1:65" s="2" customFormat="1" ht="16.5" customHeight="1">
      <c r="A768" s="33"/>
      <c r="B768" s="149"/>
      <c r="C768" s="150" t="s">
        <v>1234</v>
      </c>
      <c r="D768" s="150" t="s">
        <v>162</v>
      </c>
      <c r="E768" s="151" t="s">
        <v>1235</v>
      </c>
      <c r="F768" s="152" t="s">
        <v>1236</v>
      </c>
      <c r="G768" s="153" t="s">
        <v>262</v>
      </c>
      <c r="H768" s="154">
        <v>107.5</v>
      </c>
      <c r="I768" s="155"/>
      <c r="J768" s="156">
        <f t="shared" ref="J768:J773" si="10">ROUND(I768*H768,2)</f>
        <v>0</v>
      </c>
      <c r="K768" s="157"/>
      <c r="L768" s="34"/>
      <c r="M768" s="158" t="s">
        <v>1</v>
      </c>
      <c r="N768" s="159" t="s">
        <v>43</v>
      </c>
      <c r="O768" s="59"/>
      <c r="P768" s="160">
        <f t="shared" ref="P768:P773" si="11">O768*H768</f>
        <v>0</v>
      </c>
      <c r="Q768" s="160">
        <v>0</v>
      </c>
      <c r="R768" s="160">
        <f t="shared" ref="R768:R773" si="12">Q768*H768</f>
        <v>0</v>
      </c>
      <c r="S768" s="160">
        <v>2.5999999999999999E-3</v>
      </c>
      <c r="T768" s="161">
        <f t="shared" ref="T768:T773" si="13">S768*H768</f>
        <v>0.27949999999999997</v>
      </c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R768" s="162" t="s">
        <v>248</v>
      </c>
      <c r="AT768" s="162" t="s">
        <v>162</v>
      </c>
      <c r="AU768" s="162" t="s">
        <v>97</v>
      </c>
      <c r="AY768" s="18" t="s">
        <v>160</v>
      </c>
      <c r="BE768" s="163">
        <f t="shared" ref="BE768:BE773" si="14">IF(N768="základní",J768,0)</f>
        <v>0</v>
      </c>
      <c r="BF768" s="163">
        <f t="shared" ref="BF768:BF773" si="15">IF(N768="snížená",J768,0)</f>
        <v>0</v>
      </c>
      <c r="BG768" s="163">
        <f t="shared" ref="BG768:BG773" si="16">IF(N768="zákl. přenesená",J768,0)</f>
        <v>0</v>
      </c>
      <c r="BH768" s="163">
        <f t="shared" ref="BH768:BH773" si="17">IF(N768="sníž. přenesená",J768,0)</f>
        <v>0</v>
      </c>
      <c r="BI768" s="163">
        <f t="shared" ref="BI768:BI773" si="18">IF(N768="nulová",J768,0)</f>
        <v>0</v>
      </c>
      <c r="BJ768" s="18" t="s">
        <v>97</v>
      </c>
      <c r="BK768" s="163">
        <f t="shared" ref="BK768:BK773" si="19">ROUND(I768*H768,2)</f>
        <v>0</v>
      </c>
      <c r="BL768" s="18" t="s">
        <v>248</v>
      </c>
      <c r="BM768" s="162" t="s">
        <v>1237</v>
      </c>
    </row>
    <row r="769" spans="1:65" s="2" customFormat="1" ht="16.5" customHeight="1">
      <c r="A769" s="33"/>
      <c r="B769" s="149"/>
      <c r="C769" s="150" t="s">
        <v>1238</v>
      </c>
      <c r="D769" s="150" t="s">
        <v>162</v>
      </c>
      <c r="E769" s="151" t="s">
        <v>1239</v>
      </c>
      <c r="F769" s="152" t="s">
        <v>1240</v>
      </c>
      <c r="G769" s="153" t="s">
        <v>262</v>
      </c>
      <c r="H769" s="154">
        <v>31.06</v>
      </c>
      <c r="I769" s="155"/>
      <c r="J769" s="156">
        <f t="shared" si="10"/>
        <v>0</v>
      </c>
      <c r="K769" s="157"/>
      <c r="L769" s="34"/>
      <c r="M769" s="158" t="s">
        <v>1</v>
      </c>
      <c r="N769" s="159" t="s">
        <v>43</v>
      </c>
      <c r="O769" s="59"/>
      <c r="P769" s="160">
        <f t="shared" si="11"/>
        <v>0</v>
      </c>
      <c r="Q769" s="160">
        <v>0</v>
      </c>
      <c r="R769" s="160">
        <f t="shared" si="12"/>
        <v>0</v>
      </c>
      <c r="S769" s="160">
        <v>3.9399999999999999E-3</v>
      </c>
      <c r="T769" s="161">
        <f t="shared" si="13"/>
        <v>0.1223764</v>
      </c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R769" s="162" t="s">
        <v>248</v>
      </c>
      <c r="AT769" s="162" t="s">
        <v>162</v>
      </c>
      <c r="AU769" s="162" t="s">
        <v>97</v>
      </c>
      <c r="AY769" s="18" t="s">
        <v>160</v>
      </c>
      <c r="BE769" s="163">
        <f t="shared" si="14"/>
        <v>0</v>
      </c>
      <c r="BF769" s="163">
        <f t="shared" si="15"/>
        <v>0</v>
      </c>
      <c r="BG769" s="163">
        <f t="shared" si="16"/>
        <v>0</v>
      </c>
      <c r="BH769" s="163">
        <f t="shared" si="17"/>
        <v>0</v>
      </c>
      <c r="BI769" s="163">
        <f t="shared" si="18"/>
        <v>0</v>
      </c>
      <c r="BJ769" s="18" t="s">
        <v>97</v>
      </c>
      <c r="BK769" s="163">
        <f t="shared" si="19"/>
        <v>0</v>
      </c>
      <c r="BL769" s="18" t="s">
        <v>248</v>
      </c>
      <c r="BM769" s="162" t="s">
        <v>1241</v>
      </c>
    </row>
    <row r="770" spans="1:65" s="2" customFormat="1" ht="16.5" customHeight="1">
      <c r="A770" s="33"/>
      <c r="B770" s="149"/>
      <c r="C770" s="150" t="s">
        <v>1242</v>
      </c>
      <c r="D770" s="150" t="s">
        <v>162</v>
      </c>
      <c r="E770" s="151" t="s">
        <v>1243</v>
      </c>
      <c r="F770" s="152" t="s">
        <v>1244</v>
      </c>
      <c r="G770" s="153" t="s">
        <v>262</v>
      </c>
      <c r="H770" s="154">
        <v>6.5</v>
      </c>
      <c r="I770" s="155"/>
      <c r="J770" s="156">
        <f t="shared" si="10"/>
        <v>0</v>
      </c>
      <c r="K770" s="157"/>
      <c r="L770" s="34"/>
      <c r="M770" s="158" t="s">
        <v>1</v>
      </c>
      <c r="N770" s="159" t="s">
        <v>43</v>
      </c>
      <c r="O770" s="59"/>
      <c r="P770" s="160">
        <f t="shared" si="11"/>
        <v>0</v>
      </c>
      <c r="Q770" s="160">
        <v>8.8299999999999993E-3</v>
      </c>
      <c r="R770" s="160">
        <f t="shared" si="12"/>
        <v>5.7394999999999995E-2</v>
      </c>
      <c r="S770" s="160">
        <v>0</v>
      </c>
      <c r="T770" s="161">
        <f t="shared" si="13"/>
        <v>0</v>
      </c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R770" s="162" t="s">
        <v>248</v>
      </c>
      <c r="AT770" s="162" t="s">
        <v>162</v>
      </c>
      <c r="AU770" s="162" t="s">
        <v>97</v>
      </c>
      <c r="AY770" s="18" t="s">
        <v>160</v>
      </c>
      <c r="BE770" s="163">
        <f t="shared" si="14"/>
        <v>0</v>
      </c>
      <c r="BF770" s="163">
        <f t="shared" si="15"/>
        <v>0</v>
      </c>
      <c r="BG770" s="163">
        <f t="shared" si="16"/>
        <v>0</v>
      </c>
      <c r="BH770" s="163">
        <f t="shared" si="17"/>
        <v>0</v>
      </c>
      <c r="BI770" s="163">
        <f t="shared" si="18"/>
        <v>0</v>
      </c>
      <c r="BJ770" s="18" t="s">
        <v>97</v>
      </c>
      <c r="BK770" s="163">
        <f t="shared" si="19"/>
        <v>0</v>
      </c>
      <c r="BL770" s="18" t="s">
        <v>248</v>
      </c>
      <c r="BM770" s="162" t="s">
        <v>1245</v>
      </c>
    </row>
    <row r="771" spans="1:65" s="2" customFormat="1" ht="16.5" customHeight="1">
      <c r="A771" s="33"/>
      <c r="B771" s="149"/>
      <c r="C771" s="150" t="s">
        <v>1246</v>
      </c>
      <c r="D771" s="150" t="s">
        <v>162</v>
      </c>
      <c r="E771" s="151" t="s">
        <v>1247</v>
      </c>
      <c r="F771" s="152" t="s">
        <v>1248</v>
      </c>
      <c r="G771" s="153" t="s">
        <v>262</v>
      </c>
      <c r="H771" s="154">
        <v>15.6</v>
      </c>
      <c r="I771" s="155"/>
      <c r="J771" s="156">
        <f t="shared" si="10"/>
        <v>0</v>
      </c>
      <c r="K771" s="157"/>
      <c r="L771" s="34"/>
      <c r="M771" s="158" t="s">
        <v>1</v>
      </c>
      <c r="N771" s="159" t="s">
        <v>43</v>
      </c>
      <c r="O771" s="59"/>
      <c r="P771" s="160">
        <f t="shared" si="11"/>
        <v>0</v>
      </c>
      <c r="Q771" s="160">
        <v>2.1800000000000001E-3</v>
      </c>
      <c r="R771" s="160">
        <f t="shared" si="12"/>
        <v>3.4008000000000004E-2</v>
      </c>
      <c r="S771" s="160">
        <v>0</v>
      </c>
      <c r="T771" s="161">
        <f t="shared" si="13"/>
        <v>0</v>
      </c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R771" s="162" t="s">
        <v>248</v>
      </c>
      <c r="AT771" s="162" t="s">
        <v>162</v>
      </c>
      <c r="AU771" s="162" t="s">
        <v>97</v>
      </c>
      <c r="AY771" s="18" t="s">
        <v>160</v>
      </c>
      <c r="BE771" s="163">
        <f t="shared" si="14"/>
        <v>0</v>
      </c>
      <c r="BF771" s="163">
        <f t="shared" si="15"/>
        <v>0</v>
      </c>
      <c r="BG771" s="163">
        <f t="shared" si="16"/>
        <v>0</v>
      </c>
      <c r="BH771" s="163">
        <f t="shared" si="17"/>
        <v>0</v>
      </c>
      <c r="BI771" s="163">
        <f t="shared" si="18"/>
        <v>0</v>
      </c>
      <c r="BJ771" s="18" t="s">
        <v>97</v>
      </c>
      <c r="BK771" s="163">
        <f t="shared" si="19"/>
        <v>0</v>
      </c>
      <c r="BL771" s="18" t="s">
        <v>248</v>
      </c>
      <c r="BM771" s="162" t="s">
        <v>1249</v>
      </c>
    </row>
    <row r="772" spans="1:65" s="2" customFormat="1" ht="16.5" customHeight="1">
      <c r="A772" s="33"/>
      <c r="B772" s="149"/>
      <c r="C772" s="150" t="s">
        <v>1250</v>
      </c>
      <c r="D772" s="150" t="s">
        <v>162</v>
      </c>
      <c r="E772" s="151" t="s">
        <v>1251</v>
      </c>
      <c r="F772" s="152" t="s">
        <v>1252</v>
      </c>
      <c r="G772" s="153" t="s">
        <v>262</v>
      </c>
      <c r="H772" s="154">
        <v>107.5</v>
      </c>
      <c r="I772" s="155"/>
      <c r="J772" s="156">
        <f t="shared" si="10"/>
        <v>0</v>
      </c>
      <c r="K772" s="157"/>
      <c r="L772" s="34"/>
      <c r="M772" s="158" t="s">
        <v>1</v>
      </c>
      <c r="N772" s="159" t="s">
        <v>43</v>
      </c>
      <c r="O772" s="59"/>
      <c r="P772" s="160">
        <f t="shared" si="11"/>
        <v>0</v>
      </c>
      <c r="Q772" s="160">
        <v>3.6600000000000001E-3</v>
      </c>
      <c r="R772" s="160">
        <f t="shared" si="12"/>
        <v>0.39345000000000002</v>
      </c>
      <c r="S772" s="160">
        <v>0</v>
      </c>
      <c r="T772" s="161">
        <f t="shared" si="13"/>
        <v>0</v>
      </c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R772" s="162" t="s">
        <v>248</v>
      </c>
      <c r="AT772" s="162" t="s">
        <v>162</v>
      </c>
      <c r="AU772" s="162" t="s">
        <v>97</v>
      </c>
      <c r="AY772" s="18" t="s">
        <v>160</v>
      </c>
      <c r="BE772" s="163">
        <f t="shared" si="14"/>
        <v>0</v>
      </c>
      <c r="BF772" s="163">
        <f t="shared" si="15"/>
        <v>0</v>
      </c>
      <c r="BG772" s="163">
        <f t="shared" si="16"/>
        <v>0</v>
      </c>
      <c r="BH772" s="163">
        <f t="shared" si="17"/>
        <v>0</v>
      </c>
      <c r="BI772" s="163">
        <f t="shared" si="18"/>
        <v>0</v>
      </c>
      <c r="BJ772" s="18" t="s">
        <v>97</v>
      </c>
      <c r="BK772" s="163">
        <f t="shared" si="19"/>
        <v>0</v>
      </c>
      <c r="BL772" s="18" t="s">
        <v>248</v>
      </c>
      <c r="BM772" s="162" t="s">
        <v>1253</v>
      </c>
    </row>
    <row r="773" spans="1:65" s="2" customFormat="1" ht="16.5" customHeight="1">
      <c r="A773" s="33"/>
      <c r="B773" s="149"/>
      <c r="C773" s="150" t="s">
        <v>1254</v>
      </c>
      <c r="D773" s="150" t="s">
        <v>162</v>
      </c>
      <c r="E773" s="151" t="s">
        <v>1255</v>
      </c>
      <c r="F773" s="152" t="s">
        <v>1256</v>
      </c>
      <c r="G773" s="153" t="s">
        <v>262</v>
      </c>
      <c r="H773" s="154">
        <v>20.2</v>
      </c>
      <c r="I773" s="155"/>
      <c r="J773" s="156">
        <f t="shared" si="10"/>
        <v>0</v>
      </c>
      <c r="K773" s="157"/>
      <c r="L773" s="34"/>
      <c r="M773" s="158" t="s">
        <v>1</v>
      </c>
      <c r="N773" s="159" t="s">
        <v>43</v>
      </c>
      <c r="O773" s="59"/>
      <c r="P773" s="160">
        <f t="shared" si="11"/>
        <v>0</v>
      </c>
      <c r="Q773" s="160">
        <v>5.9899999999999997E-3</v>
      </c>
      <c r="R773" s="160">
        <f t="shared" si="12"/>
        <v>0.12099799999999999</v>
      </c>
      <c r="S773" s="160">
        <v>0</v>
      </c>
      <c r="T773" s="161">
        <f t="shared" si="13"/>
        <v>0</v>
      </c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R773" s="162" t="s">
        <v>248</v>
      </c>
      <c r="AT773" s="162" t="s">
        <v>162</v>
      </c>
      <c r="AU773" s="162" t="s">
        <v>97</v>
      </c>
      <c r="AY773" s="18" t="s">
        <v>160</v>
      </c>
      <c r="BE773" s="163">
        <f t="shared" si="14"/>
        <v>0</v>
      </c>
      <c r="BF773" s="163">
        <f t="shared" si="15"/>
        <v>0</v>
      </c>
      <c r="BG773" s="163">
        <f t="shared" si="16"/>
        <v>0</v>
      </c>
      <c r="BH773" s="163">
        <f t="shared" si="17"/>
        <v>0</v>
      </c>
      <c r="BI773" s="163">
        <f t="shared" si="18"/>
        <v>0</v>
      </c>
      <c r="BJ773" s="18" t="s">
        <v>97</v>
      </c>
      <c r="BK773" s="163">
        <f t="shared" si="19"/>
        <v>0</v>
      </c>
      <c r="BL773" s="18" t="s">
        <v>248</v>
      </c>
      <c r="BM773" s="162" t="s">
        <v>1257</v>
      </c>
    </row>
    <row r="774" spans="1:65" s="14" customFormat="1">
      <c r="B774" s="172"/>
      <c r="D774" s="165" t="s">
        <v>168</v>
      </c>
      <c r="E774" s="173" t="s">
        <v>1</v>
      </c>
      <c r="F774" s="174" t="s">
        <v>1258</v>
      </c>
      <c r="H774" s="175">
        <v>20.2</v>
      </c>
      <c r="I774" s="176"/>
      <c r="L774" s="172"/>
      <c r="M774" s="177"/>
      <c r="N774" s="178"/>
      <c r="O774" s="178"/>
      <c r="P774" s="178"/>
      <c r="Q774" s="178"/>
      <c r="R774" s="178"/>
      <c r="S774" s="178"/>
      <c r="T774" s="179"/>
      <c r="AT774" s="173" t="s">
        <v>168</v>
      </c>
      <c r="AU774" s="173" t="s">
        <v>97</v>
      </c>
      <c r="AV774" s="14" t="s">
        <v>97</v>
      </c>
      <c r="AW774" s="14" t="s">
        <v>32</v>
      </c>
      <c r="AX774" s="14" t="s">
        <v>77</v>
      </c>
      <c r="AY774" s="173" t="s">
        <v>160</v>
      </c>
    </row>
    <row r="775" spans="1:65" s="15" customFormat="1">
      <c r="B775" s="180"/>
      <c r="D775" s="165" t="s">
        <v>168</v>
      </c>
      <c r="E775" s="181" t="s">
        <v>1</v>
      </c>
      <c r="F775" s="182" t="s">
        <v>173</v>
      </c>
      <c r="H775" s="183">
        <v>20.2</v>
      </c>
      <c r="I775" s="184"/>
      <c r="L775" s="180"/>
      <c r="M775" s="185"/>
      <c r="N775" s="186"/>
      <c r="O775" s="186"/>
      <c r="P775" s="186"/>
      <c r="Q775" s="186"/>
      <c r="R775" s="186"/>
      <c r="S775" s="186"/>
      <c r="T775" s="187"/>
      <c r="AT775" s="181" t="s">
        <v>168</v>
      </c>
      <c r="AU775" s="181" t="s">
        <v>97</v>
      </c>
      <c r="AV775" s="15" t="s">
        <v>166</v>
      </c>
      <c r="AW775" s="15" t="s">
        <v>32</v>
      </c>
      <c r="AX775" s="15" t="s">
        <v>82</v>
      </c>
      <c r="AY775" s="181" t="s">
        <v>160</v>
      </c>
    </row>
    <row r="776" spans="1:65" s="2" customFormat="1" ht="21.75" customHeight="1">
      <c r="A776" s="33"/>
      <c r="B776" s="149"/>
      <c r="C776" s="150" t="s">
        <v>1259</v>
      </c>
      <c r="D776" s="150" t="s">
        <v>162</v>
      </c>
      <c r="E776" s="151" t="s">
        <v>1260</v>
      </c>
      <c r="F776" s="152" t="s">
        <v>1261</v>
      </c>
      <c r="G776" s="153" t="s">
        <v>165</v>
      </c>
      <c r="H776" s="154">
        <v>15.5</v>
      </c>
      <c r="I776" s="155"/>
      <c r="J776" s="156">
        <f>ROUND(I776*H776,2)</f>
        <v>0</v>
      </c>
      <c r="K776" s="157"/>
      <c r="L776" s="34"/>
      <c r="M776" s="158" t="s">
        <v>1</v>
      </c>
      <c r="N776" s="159" t="s">
        <v>43</v>
      </c>
      <c r="O776" s="59"/>
      <c r="P776" s="160">
        <f>O776*H776</f>
        <v>0</v>
      </c>
      <c r="Q776" s="160">
        <v>9.7599999999999996E-3</v>
      </c>
      <c r="R776" s="160">
        <f>Q776*H776</f>
        <v>0.15128</v>
      </c>
      <c r="S776" s="160">
        <v>0</v>
      </c>
      <c r="T776" s="161">
        <f>S776*H776</f>
        <v>0</v>
      </c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R776" s="162" t="s">
        <v>248</v>
      </c>
      <c r="AT776" s="162" t="s">
        <v>162</v>
      </c>
      <c r="AU776" s="162" t="s">
        <v>97</v>
      </c>
      <c r="AY776" s="18" t="s">
        <v>160</v>
      </c>
      <c r="BE776" s="163">
        <f>IF(N776="základní",J776,0)</f>
        <v>0</v>
      </c>
      <c r="BF776" s="163">
        <f>IF(N776="snížená",J776,0)</f>
        <v>0</v>
      </c>
      <c r="BG776" s="163">
        <f>IF(N776="zákl. přenesená",J776,0)</f>
        <v>0</v>
      </c>
      <c r="BH776" s="163">
        <f>IF(N776="sníž. přenesená",J776,0)</f>
        <v>0</v>
      </c>
      <c r="BI776" s="163">
        <f>IF(N776="nulová",J776,0)</f>
        <v>0</v>
      </c>
      <c r="BJ776" s="18" t="s">
        <v>97</v>
      </c>
      <c r="BK776" s="163">
        <f>ROUND(I776*H776,2)</f>
        <v>0</v>
      </c>
      <c r="BL776" s="18" t="s">
        <v>248</v>
      </c>
      <c r="BM776" s="162" t="s">
        <v>1262</v>
      </c>
    </row>
    <row r="777" spans="1:65" s="2" customFormat="1" ht="16.5" customHeight="1">
      <c r="A777" s="33"/>
      <c r="B777" s="149"/>
      <c r="C777" s="150" t="s">
        <v>1263</v>
      </c>
      <c r="D777" s="150" t="s">
        <v>162</v>
      </c>
      <c r="E777" s="151" t="s">
        <v>1264</v>
      </c>
      <c r="F777" s="152" t="s">
        <v>1265</v>
      </c>
      <c r="G777" s="153" t="s">
        <v>262</v>
      </c>
      <c r="H777" s="154">
        <v>27.67</v>
      </c>
      <c r="I777" s="155"/>
      <c r="J777" s="156">
        <f>ROUND(I777*H777,2)</f>
        <v>0</v>
      </c>
      <c r="K777" s="157"/>
      <c r="L777" s="34"/>
      <c r="M777" s="158" t="s">
        <v>1</v>
      </c>
      <c r="N777" s="159" t="s">
        <v>43</v>
      </c>
      <c r="O777" s="59"/>
      <c r="P777" s="160">
        <f>O777*H777</f>
        <v>0</v>
      </c>
      <c r="Q777" s="160">
        <v>4.3200000000000001E-3</v>
      </c>
      <c r="R777" s="160">
        <f>Q777*H777</f>
        <v>0.11953440000000001</v>
      </c>
      <c r="S777" s="160">
        <v>0</v>
      </c>
      <c r="T777" s="161">
        <f>S777*H777</f>
        <v>0</v>
      </c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R777" s="162" t="s">
        <v>248</v>
      </c>
      <c r="AT777" s="162" t="s">
        <v>162</v>
      </c>
      <c r="AU777" s="162" t="s">
        <v>97</v>
      </c>
      <c r="AY777" s="18" t="s">
        <v>160</v>
      </c>
      <c r="BE777" s="163">
        <f>IF(N777="základní",J777,0)</f>
        <v>0</v>
      </c>
      <c r="BF777" s="163">
        <f>IF(N777="snížená",J777,0)</f>
        <v>0</v>
      </c>
      <c r="BG777" s="163">
        <f>IF(N777="zákl. přenesená",J777,0)</f>
        <v>0</v>
      </c>
      <c r="BH777" s="163">
        <f>IF(N777="sníž. přenesená",J777,0)</f>
        <v>0</v>
      </c>
      <c r="BI777" s="163">
        <f>IF(N777="nulová",J777,0)</f>
        <v>0</v>
      </c>
      <c r="BJ777" s="18" t="s">
        <v>97</v>
      </c>
      <c r="BK777" s="163">
        <f>ROUND(I777*H777,2)</f>
        <v>0</v>
      </c>
      <c r="BL777" s="18" t="s">
        <v>248</v>
      </c>
      <c r="BM777" s="162" t="s">
        <v>1266</v>
      </c>
    </row>
    <row r="778" spans="1:65" s="2" customFormat="1" ht="16.5" customHeight="1">
      <c r="A778" s="33"/>
      <c r="B778" s="149"/>
      <c r="C778" s="150" t="s">
        <v>1267</v>
      </c>
      <c r="D778" s="150" t="s">
        <v>162</v>
      </c>
      <c r="E778" s="151" t="s">
        <v>1268</v>
      </c>
      <c r="F778" s="152" t="s">
        <v>1269</v>
      </c>
      <c r="G778" s="153" t="s">
        <v>262</v>
      </c>
      <c r="H778" s="154">
        <v>25.5</v>
      </c>
      <c r="I778" s="155"/>
      <c r="J778" s="156">
        <f>ROUND(I778*H778,2)</f>
        <v>0</v>
      </c>
      <c r="K778" s="157"/>
      <c r="L778" s="34"/>
      <c r="M778" s="158" t="s">
        <v>1</v>
      </c>
      <c r="N778" s="159" t="s">
        <v>43</v>
      </c>
      <c r="O778" s="59"/>
      <c r="P778" s="160">
        <f>O778*H778</f>
        <v>0</v>
      </c>
      <c r="Q778" s="160">
        <v>5.8199999999999997E-3</v>
      </c>
      <c r="R778" s="160">
        <f>Q778*H778</f>
        <v>0.14840999999999999</v>
      </c>
      <c r="S778" s="160">
        <v>0</v>
      </c>
      <c r="T778" s="161">
        <f>S778*H778</f>
        <v>0</v>
      </c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R778" s="162" t="s">
        <v>248</v>
      </c>
      <c r="AT778" s="162" t="s">
        <v>162</v>
      </c>
      <c r="AU778" s="162" t="s">
        <v>97</v>
      </c>
      <c r="AY778" s="18" t="s">
        <v>160</v>
      </c>
      <c r="BE778" s="163">
        <f>IF(N778="základní",J778,0)</f>
        <v>0</v>
      </c>
      <c r="BF778" s="163">
        <f>IF(N778="snížená",J778,0)</f>
        <v>0</v>
      </c>
      <c r="BG778" s="163">
        <f>IF(N778="zákl. přenesená",J778,0)</f>
        <v>0</v>
      </c>
      <c r="BH778" s="163">
        <f>IF(N778="sníž. přenesená",J778,0)</f>
        <v>0</v>
      </c>
      <c r="BI778" s="163">
        <f>IF(N778="nulová",J778,0)</f>
        <v>0</v>
      </c>
      <c r="BJ778" s="18" t="s">
        <v>97</v>
      </c>
      <c r="BK778" s="163">
        <f>ROUND(I778*H778,2)</f>
        <v>0</v>
      </c>
      <c r="BL778" s="18" t="s">
        <v>248</v>
      </c>
      <c r="BM778" s="162" t="s">
        <v>1270</v>
      </c>
    </row>
    <row r="779" spans="1:65" s="14" customFormat="1">
      <c r="B779" s="172"/>
      <c r="D779" s="165" t="s">
        <v>168</v>
      </c>
      <c r="E779" s="173" t="s">
        <v>1</v>
      </c>
      <c r="F779" s="174" t="s">
        <v>1271</v>
      </c>
      <c r="H779" s="175">
        <v>25.5</v>
      </c>
      <c r="I779" s="176"/>
      <c r="L779" s="172"/>
      <c r="M779" s="177"/>
      <c r="N779" s="178"/>
      <c r="O779" s="178"/>
      <c r="P779" s="178"/>
      <c r="Q779" s="178"/>
      <c r="R779" s="178"/>
      <c r="S779" s="178"/>
      <c r="T779" s="179"/>
      <c r="AT779" s="173" t="s">
        <v>168</v>
      </c>
      <c r="AU779" s="173" t="s">
        <v>97</v>
      </c>
      <c r="AV779" s="14" t="s">
        <v>97</v>
      </c>
      <c r="AW779" s="14" t="s">
        <v>32</v>
      </c>
      <c r="AX779" s="14" t="s">
        <v>77</v>
      </c>
      <c r="AY779" s="173" t="s">
        <v>160</v>
      </c>
    </row>
    <row r="780" spans="1:65" s="15" customFormat="1">
      <c r="B780" s="180"/>
      <c r="D780" s="165" t="s">
        <v>168</v>
      </c>
      <c r="E780" s="181" t="s">
        <v>1</v>
      </c>
      <c r="F780" s="182" t="s">
        <v>173</v>
      </c>
      <c r="H780" s="183">
        <v>25.5</v>
      </c>
      <c r="I780" s="184"/>
      <c r="L780" s="180"/>
      <c r="M780" s="185"/>
      <c r="N780" s="186"/>
      <c r="O780" s="186"/>
      <c r="P780" s="186"/>
      <c r="Q780" s="186"/>
      <c r="R780" s="186"/>
      <c r="S780" s="186"/>
      <c r="T780" s="187"/>
      <c r="AT780" s="181" t="s">
        <v>168</v>
      </c>
      <c r="AU780" s="181" t="s">
        <v>97</v>
      </c>
      <c r="AV780" s="15" t="s">
        <v>166</v>
      </c>
      <c r="AW780" s="15" t="s">
        <v>32</v>
      </c>
      <c r="AX780" s="15" t="s">
        <v>82</v>
      </c>
      <c r="AY780" s="181" t="s">
        <v>160</v>
      </c>
    </row>
    <row r="781" spans="1:65" s="2" customFormat="1" ht="21.75" customHeight="1">
      <c r="A781" s="33"/>
      <c r="B781" s="149"/>
      <c r="C781" s="150" t="s">
        <v>1272</v>
      </c>
      <c r="D781" s="150" t="s">
        <v>162</v>
      </c>
      <c r="E781" s="151" t="s">
        <v>1273</v>
      </c>
      <c r="F781" s="152" t="s">
        <v>1274</v>
      </c>
      <c r="G781" s="153" t="s">
        <v>165</v>
      </c>
      <c r="H781" s="154">
        <v>5.77</v>
      </c>
      <c r="I781" s="155"/>
      <c r="J781" s="156">
        <f>ROUND(I781*H781,2)</f>
        <v>0</v>
      </c>
      <c r="K781" s="157"/>
      <c r="L781" s="34"/>
      <c r="M781" s="158" t="s">
        <v>1</v>
      </c>
      <c r="N781" s="159" t="s">
        <v>43</v>
      </c>
      <c r="O781" s="59"/>
      <c r="P781" s="160">
        <f>O781*H781</f>
        <v>0</v>
      </c>
      <c r="Q781" s="160">
        <v>1.09E-2</v>
      </c>
      <c r="R781" s="160">
        <f>Q781*H781</f>
        <v>6.2892999999999991E-2</v>
      </c>
      <c r="S781" s="160">
        <v>0</v>
      </c>
      <c r="T781" s="161">
        <f>S781*H781</f>
        <v>0</v>
      </c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R781" s="162" t="s">
        <v>248</v>
      </c>
      <c r="AT781" s="162" t="s">
        <v>162</v>
      </c>
      <c r="AU781" s="162" t="s">
        <v>97</v>
      </c>
      <c r="AY781" s="18" t="s">
        <v>160</v>
      </c>
      <c r="BE781" s="163">
        <f>IF(N781="základní",J781,0)</f>
        <v>0</v>
      </c>
      <c r="BF781" s="163">
        <f>IF(N781="snížená",J781,0)</f>
        <v>0</v>
      </c>
      <c r="BG781" s="163">
        <f>IF(N781="zákl. přenesená",J781,0)</f>
        <v>0</v>
      </c>
      <c r="BH781" s="163">
        <f>IF(N781="sníž. přenesená",J781,0)</f>
        <v>0</v>
      </c>
      <c r="BI781" s="163">
        <f>IF(N781="nulová",J781,0)</f>
        <v>0</v>
      </c>
      <c r="BJ781" s="18" t="s">
        <v>97</v>
      </c>
      <c r="BK781" s="163">
        <f>ROUND(I781*H781,2)</f>
        <v>0</v>
      </c>
      <c r="BL781" s="18" t="s">
        <v>248</v>
      </c>
      <c r="BM781" s="162" t="s">
        <v>1275</v>
      </c>
    </row>
    <row r="782" spans="1:65" s="14" customFormat="1">
      <c r="B782" s="172"/>
      <c r="D782" s="165" t="s">
        <v>168</v>
      </c>
      <c r="E782" s="173" t="s">
        <v>1</v>
      </c>
      <c r="F782" s="174" t="s">
        <v>1276</v>
      </c>
      <c r="H782" s="175">
        <v>5.77</v>
      </c>
      <c r="I782" s="176"/>
      <c r="L782" s="172"/>
      <c r="M782" s="177"/>
      <c r="N782" s="178"/>
      <c r="O782" s="178"/>
      <c r="P782" s="178"/>
      <c r="Q782" s="178"/>
      <c r="R782" s="178"/>
      <c r="S782" s="178"/>
      <c r="T782" s="179"/>
      <c r="AT782" s="173" t="s">
        <v>168</v>
      </c>
      <c r="AU782" s="173" t="s">
        <v>97</v>
      </c>
      <c r="AV782" s="14" t="s">
        <v>97</v>
      </c>
      <c r="AW782" s="14" t="s">
        <v>32</v>
      </c>
      <c r="AX782" s="14" t="s">
        <v>77</v>
      </c>
      <c r="AY782" s="173" t="s">
        <v>160</v>
      </c>
    </row>
    <row r="783" spans="1:65" s="15" customFormat="1">
      <c r="B783" s="180"/>
      <c r="D783" s="165" t="s">
        <v>168</v>
      </c>
      <c r="E783" s="181" t="s">
        <v>1</v>
      </c>
      <c r="F783" s="182" t="s">
        <v>173</v>
      </c>
      <c r="H783" s="183">
        <v>5.77</v>
      </c>
      <c r="I783" s="184"/>
      <c r="L783" s="180"/>
      <c r="M783" s="185"/>
      <c r="N783" s="186"/>
      <c r="O783" s="186"/>
      <c r="P783" s="186"/>
      <c r="Q783" s="186"/>
      <c r="R783" s="186"/>
      <c r="S783" s="186"/>
      <c r="T783" s="187"/>
      <c r="AT783" s="181" t="s">
        <v>168</v>
      </c>
      <c r="AU783" s="181" t="s">
        <v>97</v>
      </c>
      <c r="AV783" s="15" t="s">
        <v>166</v>
      </c>
      <c r="AW783" s="15" t="s">
        <v>32</v>
      </c>
      <c r="AX783" s="15" t="s">
        <v>82</v>
      </c>
      <c r="AY783" s="181" t="s">
        <v>160</v>
      </c>
    </row>
    <row r="784" spans="1:65" s="2" customFormat="1" ht="16.5" customHeight="1">
      <c r="A784" s="33"/>
      <c r="B784" s="149"/>
      <c r="C784" s="150" t="s">
        <v>1277</v>
      </c>
      <c r="D784" s="150" t="s">
        <v>162</v>
      </c>
      <c r="E784" s="151" t="s">
        <v>1278</v>
      </c>
      <c r="F784" s="152" t="s">
        <v>1279</v>
      </c>
      <c r="G784" s="153" t="s">
        <v>262</v>
      </c>
      <c r="H784" s="154">
        <v>107.5</v>
      </c>
      <c r="I784" s="155"/>
      <c r="J784" s="156">
        <f>ROUND(I784*H784,2)</f>
        <v>0</v>
      </c>
      <c r="K784" s="157"/>
      <c r="L784" s="34"/>
      <c r="M784" s="158" t="s">
        <v>1</v>
      </c>
      <c r="N784" s="159" t="s">
        <v>43</v>
      </c>
      <c r="O784" s="59"/>
      <c r="P784" s="160">
        <f>O784*H784</f>
        <v>0</v>
      </c>
      <c r="Q784" s="160">
        <v>2.7399999999999998E-3</v>
      </c>
      <c r="R784" s="160">
        <f>Q784*H784</f>
        <v>0.29454999999999998</v>
      </c>
      <c r="S784" s="160">
        <v>0</v>
      </c>
      <c r="T784" s="161">
        <f>S784*H784</f>
        <v>0</v>
      </c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R784" s="162" t="s">
        <v>248</v>
      </c>
      <c r="AT784" s="162" t="s">
        <v>162</v>
      </c>
      <c r="AU784" s="162" t="s">
        <v>97</v>
      </c>
      <c r="AY784" s="18" t="s">
        <v>160</v>
      </c>
      <c r="BE784" s="163">
        <f>IF(N784="základní",J784,0)</f>
        <v>0</v>
      </c>
      <c r="BF784" s="163">
        <f>IF(N784="snížená",J784,0)</f>
        <v>0</v>
      </c>
      <c r="BG784" s="163">
        <f>IF(N784="zákl. přenesená",J784,0)</f>
        <v>0</v>
      </c>
      <c r="BH784" s="163">
        <f>IF(N784="sníž. přenesená",J784,0)</f>
        <v>0</v>
      </c>
      <c r="BI784" s="163">
        <f>IF(N784="nulová",J784,0)</f>
        <v>0</v>
      </c>
      <c r="BJ784" s="18" t="s">
        <v>97</v>
      </c>
      <c r="BK784" s="163">
        <f>ROUND(I784*H784,2)</f>
        <v>0</v>
      </c>
      <c r="BL784" s="18" t="s">
        <v>248</v>
      </c>
      <c r="BM784" s="162" t="s">
        <v>1280</v>
      </c>
    </row>
    <row r="785" spans="1:65" s="2" customFormat="1" ht="16.5" customHeight="1">
      <c r="A785" s="33"/>
      <c r="B785" s="149"/>
      <c r="C785" s="150" t="s">
        <v>1281</v>
      </c>
      <c r="D785" s="150" t="s">
        <v>162</v>
      </c>
      <c r="E785" s="151" t="s">
        <v>1282</v>
      </c>
      <c r="F785" s="152" t="s">
        <v>1283</v>
      </c>
      <c r="G785" s="153" t="s">
        <v>268</v>
      </c>
      <c r="H785" s="154">
        <v>1</v>
      </c>
      <c r="I785" s="155"/>
      <c r="J785" s="156">
        <f>ROUND(I785*H785,2)</f>
        <v>0</v>
      </c>
      <c r="K785" s="157"/>
      <c r="L785" s="34"/>
      <c r="M785" s="158" t="s">
        <v>1</v>
      </c>
      <c r="N785" s="159" t="s">
        <v>43</v>
      </c>
      <c r="O785" s="59"/>
      <c r="P785" s="160">
        <f>O785*H785</f>
        <v>0</v>
      </c>
      <c r="Q785" s="160">
        <v>8.0999999999999996E-4</v>
      </c>
      <c r="R785" s="160">
        <f>Q785*H785</f>
        <v>8.0999999999999996E-4</v>
      </c>
      <c r="S785" s="160">
        <v>0</v>
      </c>
      <c r="T785" s="161">
        <f>S785*H785</f>
        <v>0</v>
      </c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R785" s="162" t="s">
        <v>248</v>
      </c>
      <c r="AT785" s="162" t="s">
        <v>162</v>
      </c>
      <c r="AU785" s="162" t="s">
        <v>97</v>
      </c>
      <c r="AY785" s="18" t="s">
        <v>160</v>
      </c>
      <c r="BE785" s="163">
        <f>IF(N785="základní",J785,0)</f>
        <v>0</v>
      </c>
      <c r="BF785" s="163">
        <f>IF(N785="snížená",J785,0)</f>
        <v>0</v>
      </c>
      <c r="BG785" s="163">
        <f>IF(N785="zákl. přenesená",J785,0)</f>
        <v>0</v>
      </c>
      <c r="BH785" s="163">
        <f>IF(N785="sníž. přenesená",J785,0)</f>
        <v>0</v>
      </c>
      <c r="BI785" s="163">
        <f>IF(N785="nulová",J785,0)</f>
        <v>0</v>
      </c>
      <c r="BJ785" s="18" t="s">
        <v>97</v>
      </c>
      <c r="BK785" s="163">
        <f>ROUND(I785*H785,2)</f>
        <v>0</v>
      </c>
      <c r="BL785" s="18" t="s">
        <v>248</v>
      </c>
      <c r="BM785" s="162" t="s">
        <v>1284</v>
      </c>
    </row>
    <row r="786" spans="1:65" s="2" customFormat="1" ht="16.5" customHeight="1">
      <c r="A786" s="33"/>
      <c r="B786" s="149"/>
      <c r="C786" s="150" t="s">
        <v>1285</v>
      </c>
      <c r="D786" s="150" t="s">
        <v>162</v>
      </c>
      <c r="E786" s="151" t="s">
        <v>1286</v>
      </c>
      <c r="F786" s="152" t="s">
        <v>1287</v>
      </c>
      <c r="G786" s="153" t="s">
        <v>268</v>
      </c>
      <c r="H786" s="154">
        <v>9</v>
      </c>
      <c r="I786" s="155"/>
      <c r="J786" s="156">
        <f>ROUND(I786*H786,2)</f>
        <v>0</v>
      </c>
      <c r="K786" s="157"/>
      <c r="L786" s="34"/>
      <c r="M786" s="158" t="s">
        <v>1</v>
      </c>
      <c r="N786" s="159" t="s">
        <v>43</v>
      </c>
      <c r="O786" s="59"/>
      <c r="P786" s="160">
        <f>O786*H786</f>
        <v>0</v>
      </c>
      <c r="Q786" s="160">
        <v>4.4000000000000002E-4</v>
      </c>
      <c r="R786" s="160">
        <f>Q786*H786</f>
        <v>3.96E-3</v>
      </c>
      <c r="S786" s="160">
        <v>0</v>
      </c>
      <c r="T786" s="161">
        <f>S786*H786</f>
        <v>0</v>
      </c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R786" s="162" t="s">
        <v>248</v>
      </c>
      <c r="AT786" s="162" t="s">
        <v>162</v>
      </c>
      <c r="AU786" s="162" t="s">
        <v>97</v>
      </c>
      <c r="AY786" s="18" t="s">
        <v>160</v>
      </c>
      <c r="BE786" s="163">
        <f>IF(N786="základní",J786,0)</f>
        <v>0</v>
      </c>
      <c r="BF786" s="163">
        <f>IF(N786="snížená",J786,0)</f>
        <v>0</v>
      </c>
      <c r="BG786" s="163">
        <f>IF(N786="zákl. přenesená",J786,0)</f>
        <v>0</v>
      </c>
      <c r="BH786" s="163">
        <f>IF(N786="sníž. přenesená",J786,0)</f>
        <v>0</v>
      </c>
      <c r="BI786" s="163">
        <f>IF(N786="nulová",J786,0)</f>
        <v>0</v>
      </c>
      <c r="BJ786" s="18" t="s">
        <v>97</v>
      </c>
      <c r="BK786" s="163">
        <f>ROUND(I786*H786,2)</f>
        <v>0</v>
      </c>
      <c r="BL786" s="18" t="s">
        <v>248</v>
      </c>
      <c r="BM786" s="162" t="s">
        <v>1288</v>
      </c>
    </row>
    <row r="787" spans="1:65" s="2" customFormat="1" ht="16.5" customHeight="1">
      <c r="A787" s="33"/>
      <c r="B787" s="149"/>
      <c r="C787" s="150" t="s">
        <v>1289</v>
      </c>
      <c r="D787" s="150" t="s">
        <v>162</v>
      </c>
      <c r="E787" s="151" t="s">
        <v>1290</v>
      </c>
      <c r="F787" s="152" t="s">
        <v>1291</v>
      </c>
      <c r="G787" s="153" t="s">
        <v>262</v>
      </c>
      <c r="H787" s="154">
        <v>36.06</v>
      </c>
      <c r="I787" s="155"/>
      <c r="J787" s="156">
        <f>ROUND(I787*H787,2)</f>
        <v>0</v>
      </c>
      <c r="K787" s="157"/>
      <c r="L787" s="34"/>
      <c r="M787" s="158" t="s">
        <v>1</v>
      </c>
      <c r="N787" s="159" t="s">
        <v>43</v>
      </c>
      <c r="O787" s="59"/>
      <c r="P787" s="160">
        <f>O787*H787</f>
        <v>0</v>
      </c>
      <c r="Q787" s="160">
        <v>1.1100000000000001E-3</v>
      </c>
      <c r="R787" s="160">
        <f>Q787*H787</f>
        <v>4.0026600000000002E-2</v>
      </c>
      <c r="S787" s="160">
        <v>0</v>
      </c>
      <c r="T787" s="161">
        <f>S787*H787</f>
        <v>0</v>
      </c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R787" s="162" t="s">
        <v>248</v>
      </c>
      <c r="AT787" s="162" t="s">
        <v>162</v>
      </c>
      <c r="AU787" s="162" t="s">
        <v>97</v>
      </c>
      <c r="AY787" s="18" t="s">
        <v>160</v>
      </c>
      <c r="BE787" s="163">
        <f>IF(N787="základní",J787,0)</f>
        <v>0</v>
      </c>
      <c r="BF787" s="163">
        <f>IF(N787="snížená",J787,0)</f>
        <v>0</v>
      </c>
      <c r="BG787" s="163">
        <f>IF(N787="zákl. přenesená",J787,0)</f>
        <v>0</v>
      </c>
      <c r="BH787" s="163">
        <f>IF(N787="sníž. přenesená",J787,0)</f>
        <v>0</v>
      </c>
      <c r="BI787" s="163">
        <f>IF(N787="nulová",J787,0)</f>
        <v>0</v>
      </c>
      <c r="BJ787" s="18" t="s">
        <v>97</v>
      </c>
      <c r="BK787" s="163">
        <f>ROUND(I787*H787,2)</f>
        <v>0</v>
      </c>
      <c r="BL787" s="18" t="s">
        <v>248</v>
      </c>
      <c r="BM787" s="162" t="s">
        <v>1292</v>
      </c>
    </row>
    <row r="788" spans="1:65" s="2" customFormat="1" ht="21.75" customHeight="1">
      <c r="A788" s="33"/>
      <c r="B788" s="149"/>
      <c r="C788" s="150" t="s">
        <v>1293</v>
      </c>
      <c r="D788" s="150" t="s">
        <v>162</v>
      </c>
      <c r="E788" s="151" t="s">
        <v>1294</v>
      </c>
      <c r="F788" s="152" t="s">
        <v>1295</v>
      </c>
      <c r="G788" s="153" t="s">
        <v>790</v>
      </c>
      <c r="H788" s="207"/>
      <c r="I788" s="155"/>
      <c r="J788" s="156">
        <f>ROUND(I788*H788,2)</f>
        <v>0</v>
      </c>
      <c r="K788" s="157"/>
      <c r="L788" s="34"/>
      <c r="M788" s="158" t="s">
        <v>1</v>
      </c>
      <c r="N788" s="159" t="s">
        <v>43</v>
      </c>
      <c r="O788" s="59"/>
      <c r="P788" s="160">
        <f>O788*H788</f>
        <v>0</v>
      </c>
      <c r="Q788" s="160">
        <v>0</v>
      </c>
      <c r="R788" s="160">
        <f>Q788*H788</f>
        <v>0</v>
      </c>
      <c r="S788" s="160">
        <v>0</v>
      </c>
      <c r="T788" s="161">
        <f>S788*H788</f>
        <v>0</v>
      </c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R788" s="162" t="s">
        <v>248</v>
      </c>
      <c r="AT788" s="162" t="s">
        <v>162</v>
      </c>
      <c r="AU788" s="162" t="s">
        <v>97</v>
      </c>
      <c r="AY788" s="18" t="s">
        <v>160</v>
      </c>
      <c r="BE788" s="163">
        <f>IF(N788="základní",J788,0)</f>
        <v>0</v>
      </c>
      <c r="BF788" s="163">
        <f>IF(N788="snížená",J788,0)</f>
        <v>0</v>
      </c>
      <c r="BG788" s="163">
        <f>IF(N788="zákl. přenesená",J788,0)</f>
        <v>0</v>
      </c>
      <c r="BH788" s="163">
        <f>IF(N788="sníž. přenesená",J788,0)</f>
        <v>0</v>
      </c>
      <c r="BI788" s="163">
        <f>IF(N788="nulová",J788,0)</f>
        <v>0</v>
      </c>
      <c r="BJ788" s="18" t="s">
        <v>97</v>
      </c>
      <c r="BK788" s="163">
        <f>ROUND(I788*H788,2)</f>
        <v>0</v>
      </c>
      <c r="BL788" s="18" t="s">
        <v>248</v>
      </c>
      <c r="BM788" s="162" t="s">
        <v>1296</v>
      </c>
    </row>
    <row r="789" spans="1:65" s="12" customFormat="1" ht="22.95" customHeight="1">
      <c r="B789" s="136"/>
      <c r="D789" s="137" t="s">
        <v>76</v>
      </c>
      <c r="E789" s="147" t="s">
        <v>1297</v>
      </c>
      <c r="F789" s="147" t="s">
        <v>1298</v>
      </c>
      <c r="I789" s="139"/>
      <c r="J789" s="148">
        <f>BK789</f>
        <v>0</v>
      </c>
      <c r="L789" s="136"/>
      <c r="M789" s="141"/>
      <c r="N789" s="142"/>
      <c r="O789" s="142"/>
      <c r="P789" s="143">
        <f>SUM(P790:P837)</f>
        <v>0</v>
      </c>
      <c r="Q789" s="142"/>
      <c r="R789" s="143">
        <f>SUM(R790:R837)</f>
        <v>28.665908589999994</v>
      </c>
      <c r="S789" s="142"/>
      <c r="T789" s="144">
        <f>SUM(T790:T837)</f>
        <v>37.213149600000001</v>
      </c>
      <c r="AR789" s="137" t="s">
        <v>97</v>
      </c>
      <c r="AT789" s="145" t="s">
        <v>76</v>
      </c>
      <c r="AU789" s="145" t="s">
        <v>82</v>
      </c>
      <c r="AY789" s="137" t="s">
        <v>160</v>
      </c>
      <c r="BK789" s="146">
        <f>SUM(BK790:BK837)</f>
        <v>0</v>
      </c>
    </row>
    <row r="790" spans="1:65" s="2" customFormat="1" ht="16.5" customHeight="1">
      <c r="A790" s="33"/>
      <c r="B790" s="149"/>
      <c r="C790" s="150" t="s">
        <v>1299</v>
      </c>
      <c r="D790" s="150" t="s">
        <v>162</v>
      </c>
      <c r="E790" s="151" t="s">
        <v>1300</v>
      </c>
      <c r="F790" s="152" t="s">
        <v>1301</v>
      </c>
      <c r="G790" s="153" t="s">
        <v>262</v>
      </c>
      <c r="H790" s="154">
        <v>196.50800000000001</v>
      </c>
      <c r="I790" s="155"/>
      <c r="J790" s="156">
        <f>ROUND(I790*H790,2)</f>
        <v>0</v>
      </c>
      <c r="K790" s="157"/>
      <c r="L790" s="34"/>
      <c r="M790" s="158" t="s">
        <v>1</v>
      </c>
      <c r="N790" s="159" t="s">
        <v>43</v>
      </c>
      <c r="O790" s="59"/>
      <c r="P790" s="160">
        <f>O790*H790</f>
        <v>0</v>
      </c>
      <c r="Q790" s="160">
        <v>1.0000000000000001E-5</v>
      </c>
      <c r="R790" s="160">
        <f>Q790*H790</f>
        <v>1.9650800000000001E-3</v>
      </c>
      <c r="S790" s="160">
        <v>0</v>
      </c>
      <c r="T790" s="161">
        <f>S790*H790</f>
        <v>0</v>
      </c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R790" s="162" t="s">
        <v>248</v>
      </c>
      <c r="AT790" s="162" t="s">
        <v>162</v>
      </c>
      <c r="AU790" s="162" t="s">
        <v>97</v>
      </c>
      <c r="AY790" s="18" t="s">
        <v>160</v>
      </c>
      <c r="BE790" s="163">
        <f>IF(N790="základní",J790,0)</f>
        <v>0</v>
      </c>
      <c r="BF790" s="163">
        <f>IF(N790="snížená",J790,0)</f>
        <v>0</v>
      </c>
      <c r="BG790" s="163">
        <f>IF(N790="zákl. přenesená",J790,0)</f>
        <v>0</v>
      </c>
      <c r="BH790" s="163">
        <f>IF(N790="sníž. přenesená",J790,0)</f>
        <v>0</v>
      </c>
      <c r="BI790" s="163">
        <f>IF(N790="nulová",J790,0)</f>
        <v>0</v>
      </c>
      <c r="BJ790" s="18" t="s">
        <v>97</v>
      </c>
      <c r="BK790" s="163">
        <f>ROUND(I790*H790,2)</f>
        <v>0</v>
      </c>
      <c r="BL790" s="18" t="s">
        <v>248</v>
      </c>
      <c r="BM790" s="162" t="s">
        <v>1302</v>
      </c>
    </row>
    <row r="791" spans="1:65" s="14" customFormat="1">
      <c r="B791" s="172"/>
      <c r="D791" s="165" t="s">
        <v>168</v>
      </c>
      <c r="E791" s="173" t="s">
        <v>1</v>
      </c>
      <c r="F791" s="174" t="s">
        <v>1303</v>
      </c>
      <c r="H791" s="175">
        <v>196.50800000000001</v>
      </c>
      <c r="I791" s="176"/>
      <c r="L791" s="172"/>
      <c r="M791" s="177"/>
      <c r="N791" s="178"/>
      <c r="O791" s="178"/>
      <c r="P791" s="178"/>
      <c r="Q791" s="178"/>
      <c r="R791" s="178"/>
      <c r="S791" s="178"/>
      <c r="T791" s="179"/>
      <c r="AT791" s="173" t="s">
        <v>168</v>
      </c>
      <c r="AU791" s="173" t="s">
        <v>97</v>
      </c>
      <c r="AV791" s="14" t="s">
        <v>97</v>
      </c>
      <c r="AW791" s="14" t="s">
        <v>32</v>
      </c>
      <c r="AX791" s="14" t="s">
        <v>77</v>
      </c>
      <c r="AY791" s="173" t="s">
        <v>160</v>
      </c>
    </row>
    <row r="792" spans="1:65" s="15" customFormat="1">
      <c r="B792" s="180"/>
      <c r="D792" s="165" t="s">
        <v>168</v>
      </c>
      <c r="E792" s="181" t="s">
        <v>1</v>
      </c>
      <c r="F792" s="182" t="s">
        <v>173</v>
      </c>
      <c r="H792" s="183">
        <v>196.50800000000001</v>
      </c>
      <c r="I792" s="184"/>
      <c r="L792" s="180"/>
      <c r="M792" s="185"/>
      <c r="N792" s="186"/>
      <c r="O792" s="186"/>
      <c r="P792" s="186"/>
      <c r="Q792" s="186"/>
      <c r="R792" s="186"/>
      <c r="S792" s="186"/>
      <c r="T792" s="187"/>
      <c r="AT792" s="181" t="s">
        <v>168</v>
      </c>
      <c r="AU792" s="181" t="s">
        <v>97</v>
      </c>
      <c r="AV792" s="15" t="s">
        <v>166</v>
      </c>
      <c r="AW792" s="15" t="s">
        <v>32</v>
      </c>
      <c r="AX792" s="15" t="s">
        <v>82</v>
      </c>
      <c r="AY792" s="181" t="s">
        <v>160</v>
      </c>
    </row>
    <row r="793" spans="1:65" s="2" customFormat="1" ht="16.5" customHeight="1">
      <c r="A793" s="33"/>
      <c r="B793" s="149"/>
      <c r="C793" s="188" t="s">
        <v>1304</v>
      </c>
      <c r="D793" s="188" t="s">
        <v>249</v>
      </c>
      <c r="E793" s="189" t="s">
        <v>1305</v>
      </c>
      <c r="F793" s="190" t="s">
        <v>1306</v>
      </c>
      <c r="G793" s="191" t="s">
        <v>262</v>
      </c>
      <c r="H793" s="192">
        <v>103.167</v>
      </c>
      <c r="I793" s="193"/>
      <c r="J793" s="194">
        <f>ROUND(I793*H793,2)</f>
        <v>0</v>
      </c>
      <c r="K793" s="195"/>
      <c r="L793" s="196"/>
      <c r="M793" s="197" t="s">
        <v>1</v>
      </c>
      <c r="N793" s="198" t="s">
        <v>43</v>
      </c>
      <c r="O793" s="59"/>
      <c r="P793" s="160">
        <f>O793*H793</f>
        <v>0</v>
      </c>
      <c r="Q793" s="160">
        <v>1E-4</v>
      </c>
      <c r="R793" s="160">
        <f>Q793*H793</f>
        <v>1.03167E-2</v>
      </c>
      <c r="S793" s="160">
        <v>0</v>
      </c>
      <c r="T793" s="161">
        <f>S793*H793</f>
        <v>0</v>
      </c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R793" s="162" t="s">
        <v>331</v>
      </c>
      <c r="AT793" s="162" t="s">
        <v>249</v>
      </c>
      <c r="AU793" s="162" t="s">
        <v>97</v>
      </c>
      <c r="AY793" s="18" t="s">
        <v>160</v>
      </c>
      <c r="BE793" s="163">
        <f>IF(N793="základní",J793,0)</f>
        <v>0</v>
      </c>
      <c r="BF793" s="163">
        <f>IF(N793="snížená",J793,0)</f>
        <v>0</v>
      </c>
      <c r="BG793" s="163">
        <f>IF(N793="zákl. přenesená",J793,0)</f>
        <v>0</v>
      </c>
      <c r="BH793" s="163">
        <f>IF(N793="sníž. přenesená",J793,0)</f>
        <v>0</v>
      </c>
      <c r="BI793" s="163">
        <f>IF(N793="nulová",J793,0)</f>
        <v>0</v>
      </c>
      <c r="BJ793" s="18" t="s">
        <v>97</v>
      </c>
      <c r="BK793" s="163">
        <f>ROUND(I793*H793,2)</f>
        <v>0</v>
      </c>
      <c r="BL793" s="18" t="s">
        <v>248</v>
      </c>
      <c r="BM793" s="162" t="s">
        <v>1307</v>
      </c>
    </row>
    <row r="794" spans="1:65" s="14" customFormat="1">
      <c r="B794" s="172"/>
      <c r="D794" s="165" t="s">
        <v>168</v>
      </c>
      <c r="F794" s="174" t="s">
        <v>1308</v>
      </c>
      <c r="H794" s="175">
        <v>103.167</v>
      </c>
      <c r="I794" s="176"/>
      <c r="L794" s="172"/>
      <c r="M794" s="177"/>
      <c r="N794" s="178"/>
      <c r="O794" s="178"/>
      <c r="P794" s="178"/>
      <c r="Q794" s="178"/>
      <c r="R794" s="178"/>
      <c r="S794" s="178"/>
      <c r="T794" s="179"/>
      <c r="AT794" s="173" t="s">
        <v>168</v>
      </c>
      <c r="AU794" s="173" t="s">
        <v>97</v>
      </c>
      <c r="AV794" s="14" t="s">
        <v>97</v>
      </c>
      <c r="AW794" s="14" t="s">
        <v>3</v>
      </c>
      <c r="AX794" s="14" t="s">
        <v>82</v>
      </c>
      <c r="AY794" s="173" t="s">
        <v>160</v>
      </c>
    </row>
    <row r="795" spans="1:65" s="2" customFormat="1" ht="16.5" customHeight="1">
      <c r="A795" s="33"/>
      <c r="B795" s="149"/>
      <c r="C795" s="188" t="s">
        <v>1309</v>
      </c>
      <c r="D795" s="188" t="s">
        <v>249</v>
      </c>
      <c r="E795" s="189" t="s">
        <v>1310</v>
      </c>
      <c r="F795" s="190" t="s">
        <v>1311</v>
      </c>
      <c r="G795" s="191" t="s">
        <v>262</v>
      </c>
      <c r="H795" s="192">
        <v>103.167</v>
      </c>
      <c r="I795" s="193"/>
      <c r="J795" s="194">
        <f>ROUND(I795*H795,2)</f>
        <v>0</v>
      </c>
      <c r="K795" s="195"/>
      <c r="L795" s="196"/>
      <c r="M795" s="197" t="s">
        <v>1</v>
      </c>
      <c r="N795" s="198" t="s">
        <v>43</v>
      </c>
      <c r="O795" s="59"/>
      <c r="P795" s="160">
        <f>O795*H795</f>
        <v>0</v>
      </c>
      <c r="Q795" s="160">
        <v>1E-4</v>
      </c>
      <c r="R795" s="160">
        <f>Q795*H795</f>
        <v>1.03167E-2</v>
      </c>
      <c r="S795" s="160">
        <v>0</v>
      </c>
      <c r="T795" s="161">
        <f>S795*H795</f>
        <v>0</v>
      </c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R795" s="162" t="s">
        <v>331</v>
      </c>
      <c r="AT795" s="162" t="s">
        <v>249</v>
      </c>
      <c r="AU795" s="162" t="s">
        <v>97</v>
      </c>
      <c r="AY795" s="18" t="s">
        <v>160</v>
      </c>
      <c r="BE795" s="163">
        <f>IF(N795="základní",J795,0)</f>
        <v>0</v>
      </c>
      <c r="BF795" s="163">
        <f>IF(N795="snížená",J795,0)</f>
        <v>0</v>
      </c>
      <c r="BG795" s="163">
        <f>IF(N795="zákl. přenesená",J795,0)</f>
        <v>0</v>
      </c>
      <c r="BH795" s="163">
        <f>IF(N795="sníž. přenesená",J795,0)</f>
        <v>0</v>
      </c>
      <c r="BI795" s="163">
        <f>IF(N795="nulová",J795,0)</f>
        <v>0</v>
      </c>
      <c r="BJ795" s="18" t="s">
        <v>97</v>
      </c>
      <c r="BK795" s="163">
        <f>ROUND(I795*H795,2)</f>
        <v>0</v>
      </c>
      <c r="BL795" s="18" t="s">
        <v>248</v>
      </c>
      <c r="BM795" s="162" t="s">
        <v>1312</v>
      </c>
    </row>
    <row r="796" spans="1:65" s="14" customFormat="1">
      <c r="B796" s="172"/>
      <c r="D796" s="165" t="s">
        <v>168</v>
      </c>
      <c r="F796" s="174" t="s">
        <v>1308</v>
      </c>
      <c r="H796" s="175">
        <v>103.167</v>
      </c>
      <c r="I796" s="176"/>
      <c r="L796" s="172"/>
      <c r="M796" s="177"/>
      <c r="N796" s="178"/>
      <c r="O796" s="178"/>
      <c r="P796" s="178"/>
      <c r="Q796" s="178"/>
      <c r="R796" s="178"/>
      <c r="S796" s="178"/>
      <c r="T796" s="179"/>
      <c r="AT796" s="173" t="s">
        <v>168</v>
      </c>
      <c r="AU796" s="173" t="s">
        <v>97</v>
      </c>
      <c r="AV796" s="14" t="s">
        <v>97</v>
      </c>
      <c r="AW796" s="14" t="s">
        <v>3</v>
      </c>
      <c r="AX796" s="14" t="s">
        <v>82</v>
      </c>
      <c r="AY796" s="173" t="s">
        <v>160</v>
      </c>
    </row>
    <row r="797" spans="1:65" s="2" customFormat="1" ht="16.5" customHeight="1">
      <c r="A797" s="33"/>
      <c r="B797" s="149"/>
      <c r="C797" s="150" t="s">
        <v>1313</v>
      </c>
      <c r="D797" s="150" t="s">
        <v>162</v>
      </c>
      <c r="E797" s="151" t="s">
        <v>1314</v>
      </c>
      <c r="F797" s="152" t="s">
        <v>1315</v>
      </c>
      <c r="G797" s="153" t="s">
        <v>165</v>
      </c>
      <c r="H797" s="154">
        <v>560.43899999999996</v>
      </c>
      <c r="I797" s="155"/>
      <c r="J797" s="156">
        <f>ROUND(I797*H797,2)</f>
        <v>0</v>
      </c>
      <c r="K797" s="157"/>
      <c r="L797" s="34"/>
      <c r="M797" s="158" t="s">
        <v>1</v>
      </c>
      <c r="N797" s="159" t="s">
        <v>43</v>
      </c>
      <c r="O797" s="59"/>
      <c r="P797" s="160">
        <f>O797*H797</f>
        <v>0</v>
      </c>
      <c r="Q797" s="160">
        <v>0</v>
      </c>
      <c r="R797" s="160">
        <f>Q797*H797</f>
        <v>0</v>
      </c>
      <c r="S797" s="160">
        <v>6.6400000000000001E-2</v>
      </c>
      <c r="T797" s="161">
        <f>S797*H797</f>
        <v>37.213149600000001</v>
      </c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R797" s="162" t="s">
        <v>248</v>
      </c>
      <c r="AT797" s="162" t="s">
        <v>162</v>
      </c>
      <c r="AU797" s="162" t="s">
        <v>97</v>
      </c>
      <c r="AY797" s="18" t="s">
        <v>160</v>
      </c>
      <c r="BE797" s="163">
        <f>IF(N797="základní",J797,0)</f>
        <v>0</v>
      </c>
      <c r="BF797" s="163">
        <f>IF(N797="snížená",J797,0)</f>
        <v>0</v>
      </c>
      <c r="BG797" s="163">
        <f>IF(N797="zákl. přenesená",J797,0)</f>
        <v>0</v>
      </c>
      <c r="BH797" s="163">
        <f>IF(N797="sníž. přenesená",J797,0)</f>
        <v>0</v>
      </c>
      <c r="BI797" s="163">
        <f>IF(N797="nulová",J797,0)</f>
        <v>0</v>
      </c>
      <c r="BJ797" s="18" t="s">
        <v>97</v>
      </c>
      <c r="BK797" s="163">
        <f>ROUND(I797*H797,2)</f>
        <v>0</v>
      </c>
      <c r="BL797" s="18" t="s">
        <v>248</v>
      </c>
      <c r="BM797" s="162" t="s">
        <v>1316</v>
      </c>
    </row>
    <row r="798" spans="1:65" s="14" customFormat="1">
      <c r="B798" s="172"/>
      <c r="D798" s="165" t="s">
        <v>168</v>
      </c>
      <c r="E798" s="173" t="s">
        <v>1</v>
      </c>
      <c r="F798" s="174" t="s">
        <v>1093</v>
      </c>
      <c r="H798" s="175">
        <v>420.798</v>
      </c>
      <c r="I798" s="176"/>
      <c r="L798" s="172"/>
      <c r="M798" s="177"/>
      <c r="N798" s="178"/>
      <c r="O798" s="178"/>
      <c r="P798" s="178"/>
      <c r="Q798" s="178"/>
      <c r="R798" s="178"/>
      <c r="S798" s="178"/>
      <c r="T798" s="179"/>
      <c r="AT798" s="173" t="s">
        <v>168</v>
      </c>
      <c r="AU798" s="173" t="s">
        <v>97</v>
      </c>
      <c r="AV798" s="14" t="s">
        <v>97</v>
      </c>
      <c r="AW798" s="14" t="s">
        <v>32</v>
      </c>
      <c r="AX798" s="14" t="s">
        <v>77</v>
      </c>
      <c r="AY798" s="173" t="s">
        <v>160</v>
      </c>
    </row>
    <row r="799" spans="1:65" s="14" customFormat="1">
      <c r="B799" s="172"/>
      <c r="D799" s="165" t="s">
        <v>168</v>
      </c>
      <c r="E799" s="173" t="s">
        <v>1</v>
      </c>
      <c r="F799" s="174" t="s">
        <v>1094</v>
      </c>
      <c r="H799" s="175">
        <v>72.066000000000003</v>
      </c>
      <c r="I799" s="176"/>
      <c r="L799" s="172"/>
      <c r="M799" s="177"/>
      <c r="N799" s="178"/>
      <c r="O799" s="178"/>
      <c r="P799" s="178"/>
      <c r="Q799" s="178"/>
      <c r="R799" s="178"/>
      <c r="S799" s="178"/>
      <c r="T799" s="179"/>
      <c r="AT799" s="173" t="s">
        <v>168</v>
      </c>
      <c r="AU799" s="173" t="s">
        <v>97</v>
      </c>
      <c r="AV799" s="14" t="s">
        <v>97</v>
      </c>
      <c r="AW799" s="14" t="s">
        <v>32</v>
      </c>
      <c r="AX799" s="14" t="s">
        <v>77</v>
      </c>
      <c r="AY799" s="173" t="s">
        <v>160</v>
      </c>
    </row>
    <row r="800" spans="1:65" s="14" customFormat="1">
      <c r="B800" s="172"/>
      <c r="D800" s="165" t="s">
        <v>168</v>
      </c>
      <c r="E800" s="173" t="s">
        <v>1</v>
      </c>
      <c r="F800" s="174" t="s">
        <v>1095</v>
      </c>
      <c r="H800" s="175">
        <v>31.556999999999999</v>
      </c>
      <c r="I800" s="176"/>
      <c r="L800" s="172"/>
      <c r="M800" s="177"/>
      <c r="N800" s="178"/>
      <c r="O800" s="178"/>
      <c r="P800" s="178"/>
      <c r="Q800" s="178"/>
      <c r="R800" s="178"/>
      <c r="S800" s="178"/>
      <c r="T800" s="179"/>
      <c r="AT800" s="173" t="s">
        <v>168</v>
      </c>
      <c r="AU800" s="173" t="s">
        <v>97</v>
      </c>
      <c r="AV800" s="14" t="s">
        <v>97</v>
      </c>
      <c r="AW800" s="14" t="s">
        <v>32</v>
      </c>
      <c r="AX800" s="14" t="s">
        <v>77</v>
      </c>
      <c r="AY800" s="173" t="s">
        <v>160</v>
      </c>
    </row>
    <row r="801" spans="1:65" s="14" customFormat="1">
      <c r="B801" s="172"/>
      <c r="D801" s="165" t="s">
        <v>168</v>
      </c>
      <c r="E801" s="173" t="s">
        <v>1</v>
      </c>
      <c r="F801" s="174" t="s">
        <v>1096</v>
      </c>
      <c r="H801" s="175">
        <v>36.018000000000001</v>
      </c>
      <c r="I801" s="176"/>
      <c r="L801" s="172"/>
      <c r="M801" s="177"/>
      <c r="N801" s="178"/>
      <c r="O801" s="178"/>
      <c r="P801" s="178"/>
      <c r="Q801" s="178"/>
      <c r="R801" s="178"/>
      <c r="S801" s="178"/>
      <c r="T801" s="179"/>
      <c r="AT801" s="173" t="s">
        <v>168</v>
      </c>
      <c r="AU801" s="173" t="s">
        <v>97</v>
      </c>
      <c r="AV801" s="14" t="s">
        <v>97</v>
      </c>
      <c r="AW801" s="14" t="s">
        <v>32</v>
      </c>
      <c r="AX801" s="14" t="s">
        <v>77</v>
      </c>
      <c r="AY801" s="173" t="s">
        <v>160</v>
      </c>
    </row>
    <row r="802" spans="1:65" s="15" customFormat="1">
      <c r="B802" s="180"/>
      <c r="D802" s="165" t="s">
        <v>168</v>
      </c>
      <c r="E802" s="181" t="s">
        <v>1</v>
      </c>
      <c r="F802" s="182" t="s">
        <v>173</v>
      </c>
      <c r="H802" s="183">
        <v>560.43899999999996</v>
      </c>
      <c r="I802" s="184"/>
      <c r="L802" s="180"/>
      <c r="M802" s="185"/>
      <c r="N802" s="186"/>
      <c r="O802" s="186"/>
      <c r="P802" s="186"/>
      <c r="Q802" s="186"/>
      <c r="R802" s="186"/>
      <c r="S802" s="186"/>
      <c r="T802" s="187"/>
      <c r="AT802" s="181" t="s">
        <v>168</v>
      </c>
      <c r="AU802" s="181" t="s">
        <v>97</v>
      </c>
      <c r="AV802" s="15" t="s">
        <v>166</v>
      </c>
      <c r="AW802" s="15" t="s">
        <v>32</v>
      </c>
      <c r="AX802" s="15" t="s">
        <v>82</v>
      </c>
      <c r="AY802" s="181" t="s">
        <v>160</v>
      </c>
    </row>
    <row r="803" spans="1:65" s="2" customFormat="1" ht="16.5" customHeight="1">
      <c r="A803" s="33"/>
      <c r="B803" s="149"/>
      <c r="C803" s="150" t="s">
        <v>1317</v>
      </c>
      <c r="D803" s="150" t="s">
        <v>162</v>
      </c>
      <c r="E803" s="151" t="s">
        <v>1318</v>
      </c>
      <c r="F803" s="152" t="s">
        <v>1319</v>
      </c>
      <c r="G803" s="153" t="s">
        <v>165</v>
      </c>
      <c r="H803" s="154">
        <v>601.07899999999995</v>
      </c>
      <c r="I803" s="155"/>
      <c r="J803" s="156">
        <f>ROUND(I803*H803,2)</f>
        <v>0</v>
      </c>
      <c r="K803" s="157"/>
      <c r="L803" s="34"/>
      <c r="M803" s="158" t="s">
        <v>1</v>
      </c>
      <c r="N803" s="159" t="s">
        <v>43</v>
      </c>
      <c r="O803" s="59"/>
      <c r="P803" s="160">
        <f>O803*H803</f>
        <v>0</v>
      </c>
      <c r="Q803" s="160">
        <v>4.4740000000000002E-2</v>
      </c>
      <c r="R803" s="160">
        <f>Q803*H803</f>
        <v>26.892274459999999</v>
      </c>
      <c r="S803" s="160">
        <v>0</v>
      </c>
      <c r="T803" s="161">
        <f>S803*H803</f>
        <v>0</v>
      </c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R803" s="162" t="s">
        <v>248</v>
      </c>
      <c r="AT803" s="162" t="s">
        <v>162</v>
      </c>
      <c r="AU803" s="162" t="s">
        <v>97</v>
      </c>
      <c r="AY803" s="18" t="s">
        <v>160</v>
      </c>
      <c r="BE803" s="163">
        <f>IF(N803="základní",J803,0)</f>
        <v>0</v>
      </c>
      <c r="BF803" s="163">
        <f>IF(N803="snížená",J803,0)</f>
        <v>0</v>
      </c>
      <c r="BG803" s="163">
        <f>IF(N803="zákl. přenesená",J803,0)</f>
        <v>0</v>
      </c>
      <c r="BH803" s="163">
        <f>IF(N803="sníž. přenesená",J803,0)</f>
        <v>0</v>
      </c>
      <c r="BI803" s="163">
        <f>IF(N803="nulová",J803,0)</f>
        <v>0</v>
      </c>
      <c r="BJ803" s="18" t="s">
        <v>97</v>
      </c>
      <c r="BK803" s="163">
        <f>ROUND(I803*H803,2)</f>
        <v>0</v>
      </c>
      <c r="BL803" s="18" t="s">
        <v>248</v>
      </c>
      <c r="BM803" s="162" t="s">
        <v>1320</v>
      </c>
    </row>
    <row r="804" spans="1:65" s="14" customFormat="1">
      <c r="B804" s="172"/>
      <c r="D804" s="165" t="s">
        <v>168</v>
      </c>
      <c r="E804" s="173" t="s">
        <v>1</v>
      </c>
      <c r="F804" s="174" t="s">
        <v>1093</v>
      </c>
      <c r="H804" s="175">
        <v>420.798</v>
      </c>
      <c r="I804" s="176"/>
      <c r="L804" s="172"/>
      <c r="M804" s="177"/>
      <c r="N804" s="178"/>
      <c r="O804" s="178"/>
      <c r="P804" s="178"/>
      <c r="Q804" s="178"/>
      <c r="R804" s="178"/>
      <c r="S804" s="178"/>
      <c r="T804" s="179"/>
      <c r="AT804" s="173" t="s">
        <v>168</v>
      </c>
      <c r="AU804" s="173" t="s">
        <v>97</v>
      </c>
      <c r="AV804" s="14" t="s">
        <v>97</v>
      </c>
      <c r="AW804" s="14" t="s">
        <v>32</v>
      </c>
      <c r="AX804" s="14" t="s">
        <v>77</v>
      </c>
      <c r="AY804" s="173" t="s">
        <v>160</v>
      </c>
    </row>
    <row r="805" spans="1:65" s="14" customFormat="1">
      <c r="B805" s="172"/>
      <c r="D805" s="165" t="s">
        <v>168</v>
      </c>
      <c r="E805" s="173" t="s">
        <v>1</v>
      </c>
      <c r="F805" s="174" t="s">
        <v>1094</v>
      </c>
      <c r="H805" s="175">
        <v>72.066000000000003</v>
      </c>
      <c r="I805" s="176"/>
      <c r="L805" s="172"/>
      <c r="M805" s="177"/>
      <c r="N805" s="178"/>
      <c r="O805" s="178"/>
      <c r="P805" s="178"/>
      <c r="Q805" s="178"/>
      <c r="R805" s="178"/>
      <c r="S805" s="178"/>
      <c r="T805" s="179"/>
      <c r="AT805" s="173" t="s">
        <v>168</v>
      </c>
      <c r="AU805" s="173" t="s">
        <v>97</v>
      </c>
      <c r="AV805" s="14" t="s">
        <v>97</v>
      </c>
      <c r="AW805" s="14" t="s">
        <v>32</v>
      </c>
      <c r="AX805" s="14" t="s">
        <v>77</v>
      </c>
      <c r="AY805" s="173" t="s">
        <v>160</v>
      </c>
    </row>
    <row r="806" spans="1:65" s="14" customFormat="1">
      <c r="B806" s="172"/>
      <c r="D806" s="165" t="s">
        <v>168</v>
      </c>
      <c r="E806" s="173" t="s">
        <v>1</v>
      </c>
      <c r="F806" s="174" t="s">
        <v>1095</v>
      </c>
      <c r="H806" s="175">
        <v>31.556999999999999</v>
      </c>
      <c r="I806" s="176"/>
      <c r="L806" s="172"/>
      <c r="M806" s="177"/>
      <c r="N806" s="178"/>
      <c r="O806" s="178"/>
      <c r="P806" s="178"/>
      <c r="Q806" s="178"/>
      <c r="R806" s="178"/>
      <c r="S806" s="178"/>
      <c r="T806" s="179"/>
      <c r="AT806" s="173" t="s">
        <v>168</v>
      </c>
      <c r="AU806" s="173" t="s">
        <v>97</v>
      </c>
      <c r="AV806" s="14" t="s">
        <v>97</v>
      </c>
      <c r="AW806" s="14" t="s">
        <v>32</v>
      </c>
      <c r="AX806" s="14" t="s">
        <v>77</v>
      </c>
      <c r="AY806" s="173" t="s">
        <v>160</v>
      </c>
    </row>
    <row r="807" spans="1:65" s="14" customFormat="1">
      <c r="B807" s="172"/>
      <c r="D807" s="165" t="s">
        <v>168</v>
      </c>
      <c r="E807" s="173" t="s">
        <v>1</v>
      </c>
      <c r="F807" s="174" t="s">
        <v>1096</v>
      </c>
      <c r="H807" s="175">
        <v>36.018000000000001</v>
      </c>
      <c r="I807" s="176"/>
      <c r="L807" s="172"/>
      <c r="M807" s="177"/>
      <c r="N807" s="178"/>
      <c r="O807" s="178"/>
      <c r="P807" s="178"/>
      <c r="Q807" s="178"/>
      <c r="R807" s="178"/>
      <c r="S807" s="178"/>
      <c r="T807" s="179"/>
      <c r="AT807" s="173" t="s">
        <v>168</v>
      </c>
      <c r="AU807" s="173" t="s">
        <v>97</v>
      </c>
      <c r="AV807" s="14" t="s">
        <v>97</v>
      </c>
      <c r="AW807" s="14" t="s">
        <v>32</v>
      </c>
      <c r="AX807" s="14" t="s">
        <v>77</v>
      </c>
      <c r="AY807" s="173" t="s">
        <v>160</v>
      </c>
    </row>
    <row r="808" spans="1:65" s="14" customFormat="1">
      <c r="B808" s="172"/>
      <c r="D808" s="165" t="s">
        <v>168</v>
      </c>
      <c r="E808" s="173" t="s">
        <v>1</v>
      </c>
      <c r="F808" s="174" t="s">
        <v>1097</v>
      </c>
      <c r="H808" s="175">
        <v>37.44</v>
      </c>
      <c r="I808" s="176"/>
      <c r="L808" s="172"/>
      <c r="M808" s="177"/>
      <c r="N808" s="178"/>
      <c r="O808" s="178"/>
      <c r="P808" s="178"/>
      <c r="Q808" s="178"/>
      <c r="R808" s="178"/>
      <c r="S808" s="178"/>
      <c r="T808" s="179"/>
      <c r="AT808" s="173" t="s">
        <v>168</v>
      </c>
      <c r="AU808" s="173" t="s">
        <v>97</v>
      </c>
      <c r="AV808" s="14" t="s">
        <v>97</v>
      </c>
      <c r="AW808" s="14" t="s">
        <v>32</v>
      </c>
      <c r="AX808" s="14" t="s">
        <v>77</v>
      </c>
      <c r="AY808" s="173" t="s">
        <v>160</v>
      </c>
    </row>
    <row r="809" spans="1:65" s="14" customFormat="1">
      <c r="B809" s="172"/>
      <c r="D809" s="165" t="s">
        <v>168</v>
      </c>
      <c r="E809" s="173" t="s">
        <v>1</v>
      </c>
      <c r="F809" s="174" t="s">
        <v>1098</v>
      </c>
      <c r="H809" s="175">
        <v>3.2</v>
      </c>
      <c r="I809" s="176"/>
      <c r="L809" s="172"/>
      <c r="M809" s="177"/>
      <c r="N809" s="178"/>
      <c r="O809" s="178"/>
      <c r="P809" s="178"/>
      <c r="Q809" s="178"/>
      <c r="R809" s="178"/>
      <c r="S809" s="178"/>
      <c r="T809" s="179"/>
      <c r="AT809" s="173" t="s">
        <v>168</v>
      </c>
      <c r="AU809" s="173" t="s">
        <v>97</v>
      </c>
      <c r="AV809" s="14" t="s">
        <v>97</v>
      </c>
      <c r="AW809" s="14" t="s">
        <v>32</v>
      </c>
      <c r="AX809" s="14" t="s">
        <v>77</v>
      </c>
      <c r="AY809" s="173" t="s">
        <v>160</v>
      </c>
    </row>
    <row r="810" spans="1:65" s="15" customFormat="1">
      <c r="B810" s="180"/>
      <c r="D810" s="165" t="s">
        <v>168</v>
      </c>
      <c r="E810" s="181" t="s">
        <v>1</v>
      </c>
      <c r="F810" s="182" t="s">
        <v>173</v>
      </c>
      <c r="H810" s="183">
        <v>601.07899999999995</v>
      </c>
      <c r="I810" s="184"/>
      <c r="L810" s="180"/>
      <c r="M810" s="185"/>
      <c r="N810" s="186"/>
      <c r="O810" s="186"/>
      <c r="P810" s="186"/>
      <c r="Q810" s="186"/>
      <c r="R810" s="186"/>
      <c r="S810" s="186"/>
      <c r="T810" s="187"/>
      <c r="AT810" s="181" t="s">
        <v>168</v>
      </c>
      <c r="AU810" s="181" t="s">
        <v>97</v>
      </c>
      <c r="AV810" s="15" t="s">
        <v>166</v>
      </c>
      <c r="AW810" s="15" t="s">
        <v>32</v>
      </c>
      <c r="AX810" s="15" t="s">
        <v>82</v>
      </c>
      <c r="AY810" s="181" t="s">
        <v>160</v>
      </c>
    </row>
    <row r="811" spans="1:65" s="2" customFormat="1" ht="21.75" customHeight="1">
      <c r="A811" s="33"/>
      <c r="B811" s="149"/>
      <c r="C811" s="150" t="s">
        <v>1321</v>
      </c>
      <c r="D811" s="150" t="s">
        <v>162</v>
      </c>
      <c r="E811" s="151" t="s">
        <v>1322</v>
      </c>
      <c r="F811" s="152" t="s">
        <v>1323</v>
      </c>
      <c r="G811" s="153" t="s">
        <v>262</v>
      </c>
      <c r="H811" s="154">
        <v>31.68</v>
      </c>
      <c r="I811" s="155"/>
      <c r="J811" s="156">
        <f>ROUND(I811*H811,2)</f>
        <v>0</v>
      </c>
      <c r="K811" s="157"/>
      <c r="L811" s="34"/>
      <c r="M811" s="158" t="s">
        <v>1</v>
      </c>
      <c r="N811" s="159" t="s">
        <v>43</v>
      </c>
      <c r="O811" s="59"/>
      <c r="P811" s="160">
        <f>O811*H811</f>
        <v>0</v>
      </c>
      <c r="Q811" s="160">
        <v>1.2619999999999999E-2</v>
      </c>
      <c r="R811" s="160">
        <f>Q811*H811</f>
        <v>0.39980159999999998</v>
      </c>
      <c r="S811" s="160">
        <v>0</v>
      </c>
      <c r="T811" s="161">
        <f>S811*H811</f>
        <v>0</v>
      </c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R811" s="162" t="s">
        <v>248</v>
      </c>
      <c r="AT811" s="162" t="s">
        <v>162</v>
      </c>
      <c r="AU811" s="162" t="s">
        <v>97</v>
      </c>
      <c r="AY811" s="18" t="s">
        <v>160</v>
      </c>
      <c r="BE811" s="163">
        <f>IF(N811="základní",J811,0)</f>
        <v>0</v>
      </c>
      <c r="BF811" s="163">
        <f>IF(N811="snížená",J811,0)</f>
        <v>0</v>
      </c>
      <c r="BG811" s="163">
        <f>IF(N811="zákl. přenesená",J811,0)</f>
        <v>0</v>
      </c>
      <c r="BH811" s="163">
        <f>IF(N811="sníž. přenesená",J811,0)</f>
        <v>0</v>
      </c>
      <c r="BI811" s="163">
        <f>IF(N811="nulová",J811,0)</f>
        <v>0</v>
      </c>
      <c r="BJ811" s="18" t="s">
        <v>97</v>
      </c>
      <c r="BK811" s="163">
        <f>ROUND(I811*H811,2)</f>
        <v>0</v>
      </c>
      <c r="BL811" s="18" t="s">
        <v>248</v>
      </c>
      <c r="BM811" s="162" t="s">
        <v>1324</v>
      </c>
    </row>
    <row r="812" spans="1:65" s="14" customFormat="1">
      <c r="B812" s="172"/>
      <c r="D812" s="165" t="s">
        <v>168</v>
      </c>
      <c r="E812" s="173" t="s">
        <v>1</v>
      </c>
      <c r="F812" s="174" t="s">
        <v>1325</v>
      </c>
      <c r="H812" s="175">
        <v>17.399999999999999</v>
      </c>
      <c r="I812" s="176"/>
      <c r="L812" s="172"/>
      <c r="M812" s="177"/>
      <c r="N812" s="178"/>
      <c r="O812" s="178"/>
      <c r="P812" s="178"/>
      <c r="Q812" s="178"/>
      <c r="R812" s="178"/>
      <c r="S812" s="178"/>
      <c r="T812" s="179"/>
      <c r="AT812" s="173" t="s">
        <v>168</v>
      </c>
      <c r="AU812" s="173" t="s">
        <v>97</v>
      </c>
      <c r="AV812" s="14" t="s">
        <v>97</v>
      </c>
      <c r="AW812" s="14" t="s">
        <v>32</v>
      </c>
      <c r="AX812" s="14" t="s">
        <v>77</v>
      </c>
      <c r="AY812" s="173" t="s">
        <v>160</v>
      </c>
    </row>
    <row r="813" spans="1:65" s="14" customFormat="1">
      <c r="B813" s="172"/>
      <c r="D813" s="165" t="s">
        <v>168</v>
      </c>
      <c r="E813" s="173" t="s">
        <v>1</v>
      </c>
      <c r="F813" s="174" t="s">
        <v>1326</v>
      </c>
      <c r="H813" s="175">
        <v>14.28</v>
      </c>
      <c r="I813" s="176"/>
      <c r="L813" s="172"/>
      <c r="M813" s="177"/>
      <c r="N813" s="178"/>
      <c r="O813" s="178"/>
      <c r="P813" s="178"/>
      <c r="Q813" s="178"/>
      <c r="R813" s="178"/>
      <c r="S813" s="178"/>
      <c r="T813" s="179"/>
      <c r="AT813" s="173" t="s">
        <v>168</v>
      </c>
      <c r="AU813" s="173" t="s">
        <v>97</v>
      </c>
      <c r="AV813" s="14" t="s">
        <v>97</v>
      </c>
      <c r="AW813" s="14" t="s">
        <v>32</v>
      </c>
      <c r="AX813" s="14" t="s">
        <v>77</v>
      </c>
      <c r="AY813" s="173" t="s">
        <v>160</v>
      </c>
    </row>
    <row r="814" spans="1:65" s="15" customFormat="1">
      <c r="B814" s="180"/>
      <c r="D814" s="165" t="s">
        <v>168</v>
      </c>
      <c r="E814" s="181" t="s">
        <v>1</v>
      </c>
      <c r="F814" s="182" t="s">
        <v>173</v>
      </c>
      <c r="H814" s="183">
        <v>31.68</v>
      </c>
      <c r="I814" s="184"/>
      <c r="L814" s="180"/>
      <c r="M814" s="185"/>
      <c r="N814" s="186"/>
      <c r="O814" s="186"/>
      <c r="P814" s="186"/>
      <c r="Q814" s="186"/>
      <c r="R814" s="186"/>
      <c r="S814" s="186"/>
      <c r="T814" s="187"/>
      <c r="AT814" s="181" t="s">
        <v>168</v>
      </c>
      <c r="AU814" s="181" t="s">
        <v>97</v>
      </c>
      <c r="AV814" s="15" t="s">
        <v>166</v>
      </c>
      <c r="AW814" s="15" t="s">
        <v>32</v>
      </c>
      <c r="AX814" s="15" t="s">
        <v>82</v>
      </c>
      <c r="AY814" s="181" t="s">
        <v>160</v>
      </c>
    </row>
    <row r="815" spans="1:65" s="2" customFormat="1" ht="16.5" customHeight="1">
      <c r="A815" s="33"/>
      <c r="B815" s="149"/>
      <c r="C815" s="150" t="s">
        <v>1327</v>
      </c>
      <c r="D815" s="150" t="s">
        <v>162</v>
      </c>
      <c r="E815" s="151" t="s">
        <v>1328</v>
      </c>
      <c r="F815" s="152" t="s">
        <v>1329</v>
      </c>
      <c r="G815" s="153" t="s">
        <v>262</v>
      </c>
      <c r="H815" s="154">
        <v>34.587000000000003</v>
      </c>
      <c r="I815" s="155"/>
      <c r="J815" s="156">
        <f>ROUND(I815*H815,2)</f>
        <v>0</v>
      </c>
      <c r="K815" s="157"/>
      <c r="L815" s="34"/>
      <c r="M815" s="158" t="s">
        <v>1</v>
      </c>
      <c r="N815" s="159" t="s">
        <v>43</v>
      </c>
      <c r="O815" s="59"/>
      <c r="P815" s="160">
        <f>O815*H815</f>
        <v>0</v>
      </c>
      <c r="Q815" s="160">
        <v>1.2959999999999999E-2</v>
      </c>
      <c r="R815" s="160">
        <f>Q815*H815</f>
        <v>0.44824752000000001</v>
      </c>
      <c r="S815" s="160">
        <v>0</v>
      </c>
      <c r="T815" s="161">
        <f>S815*H815</f>
        <v>0</v>
      </c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R815" s="162" t="s">
        <v>248</v>
      </c>
      <c r="AT815" s="162" t="s">
        <v>162</v>
      </c>
      <c r="AU815" s="162" t="s">
        <v>97</v>
      </c>
      <c r="AY815" s="18" t="s">
        <v>160</v>
      </c>
      <c r="BE815" s="163">
        <f>IF(N815="základní",J815,0)</f>
        <v>0</v>
      </c>
      <c r="BF815" s="163">
        <f>IF(N815="snížená",J815,0)</f>
        <v>0</v>
      </c>
      <c r="BG815" s="163">
        <f>IF(N815="zákl. přenesená",J815,0)</f>
        <v>0</v>
      </c>
      <c r="BH815" s="163">
        <f>IF(N815="sníž. přenesená",J815,0)</f>
        <v>0</v>
      </c>
      <c r="BI815" s="163">
        <f>IF(N815="nulová",J815,0)</f>
        <v>0</v>
      </c>
      <c r="BJ815" s="18" t="s">
        <v>97</v>
      </c>
      <c r="BK815" s="163">
        <f>ROUND(I815*H815,2)</f>
        <v>0</v>
      </c>
      <c r="BL815" s="18" t="s">
        <v>248</v>
      </c>
      <c r="BM815" s="162" t="s">
        <v>1330</v>
      </c>
    </row>
    <row r="816" spans="1:65" s="14" customFormat="1">
      <c r="B816" s="172"/>
      <c r="D816" s="165" t="s">
        <v>168</v>
      </c>
      <c r="E816" s="173" t="s">
        <v>1</v>
      </c>
      <c r="F816" s="174" t="s">
        <v>1331</v>
      </c>
      <c r="H816" s="175">
        <v>34.587000000000003</v>
      </c>
      <c r="I816" s="176"/>
      <c r="L816" s="172"/>
      <c r="M816" s="177"/>
      <c r="N816" s="178"/>
      <c r="O816" s="178"/>
      <c r="P816" s="178"/>
      <c r="Q816" s="178"/>
      <c r="R816" s="178"/>
      <c r="S816" s="178"/>
      <c r="T816" s="179"/>
      <c r="AT816" s="173" t="s">
        <v>168</v>
      </c>
      <c r="AU816" s="173" t="s">
        <v>97</v>
      </c>
      <c r="AV816" s="14" t="s">
        <v>97</v>
      </c>
      <c r="AW816" s="14" t="s">
        <v>32</v>
      </c>
      <c r="AX816" s="14" t="s">
        <v>82</v>
      </c>
      <c r="AY816" s="173" t="s">
        <v>160</v>
      </c>
    </row>
    <row r="817" spans="1:65" s="2" customFormat="1" ht="16.5" customHeight="1">
      <c r="A817" s="33"/>
      <c r="B817" s="149"/>
      <c r="C817" s="150" t="s">
        <v>1332</v>
      </c>
      <c r="D817" s="150" t="s">
        <v>162</v>
      </c>
      <c r="E817" s="151" t="s">
        <v>1333</v>
      </c>
      <c r="F817" s="152" t="s">
        <v>1334</v>
      </c>
      <c r="G817" s="153" t="s">
        <v>262</v>
      </c>
      <c r="H817" s="154">
        <v>4</v>
      </c>
      <c r="I817" s="155"/>
      <c r="J817" s="156">
        <f>ROUND(I817*H817,2)</f>
        <v>0</v>
      </c>
      <c r="K817" s="157"/>
      <c r="L817" s="34"/>
      <c r="M817" s="158" t="s">
        <v>1</v>
      </c>
      <c r="N817" s="159" t="s">
        <v>43</v>
      </c>
      <c r="O817" s="59"/>
      <c r="P817" s="160">
        <f>O817*H817</f>
        <v>0</v>
      </c>
      <c r="Q817" s="160">
        <v>1.4999999999999999E-4</v>
      </c>
      <c r="R817" s="160">
        <f>Q817*H817</f>
        <v>5.9999999999999995E-4</v>
      </c>
      <c r="S817" s="160">
        <v>0</v>
      </c>
      <c r="T817" s="161">
        <f>S817*H817</f>
        <v>0</v>
      </c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R817" s="162" t="s">
        <v>248</v>
      </c>
      <c r="AT817" s="162" t="s">
        <v>162</v>
      </c>
      <c r="AU817" s="162" t="s">
        <v>97</v>
      </c>
      <c r="AY817" s="18" t="s">
        <v>160</v>
      </c>
      <c r="BE817" s="163">
        <f>IF(N817="základní",J817,0)</f>
        <v>0</v>
      </c>
      <c r="BF817" s="163">
        <f>IF(N817="snížená",J817,0)</f>
        <v>0</v>
      </c>
      <c r="BG817" s="163">
        <f>IF(N817="zákl. přenesená",J817,0)</f>
        <v>0</v>
      </c>
      <c r="BH817" s="163">
        <f>IF(N817="sníž. přenesená",J817,0)</f>
        <v>0</v>
      </c>
      <c r="BI817" s="163">
        <f>IF(N817="nulová",J817,0)</f>
        <v>0</v>
      </c>
      <c r="BJ817" s="18" t="s">
        <v>97</v>
      </c>
      <c r="BK817" s="163">
        <f>ROUND(I817*H817,2)</f>
        <v>0</v>
      </c>
      <c r="BL817" s="18" t="s">
        <v>248</v>
      </c>
      <c r="BM817" s="162" t="s">
        <v>1335</v>
      </c>
    </row>
    <row r="818" spans="1:65" s="14" customFormat="1">
      <c r="B818" s="172"/>
      <c r="D818" s="165" t="s">
        <v>168</v>
      </c>
      <c r="E818" s="173" t="s">
        <v>1</v>
      </c>
      <c r="F818" s="174" t="s">
        <v>166</v>
      </c>
      <c r="H818" s="175">
        <v>4</v>
      </c>
      <c r="I818" s="176"/>
      <c r="L818" s="172"/>
      <c r="M818" s="177"/>
      <c r="N818" s="178"/>
      <c r="O818" s="178"/>
      <c r="P818" s="178"/>
      <c r="Q818" s="178"/>
      <c r="R818" s="178"/>
      <c r="S818" s="178"/>
      <c r="T818" s="179"/>
      <c r="AT818" s="173" t="s">
        <v>168</v>
      </c>
      <c r="AU818" s="173" t="s">
        <v>97</v>
      </c>
      <c r="AV818" s="14" t="s">
        <v>97</v>
      </c>
      <c r="AW818" s="14" t="s">
        <v>32</v>
      </c>
      <c r="AX818" s="14" t="s">
        <v>82</v>
      </c>
      <c r="AY818" s="173" t="s">
        <v>160</v>
      </c>
    </row>
    <row r="819" spans="1:65" s="2" customFormat="1" ht="21.75" customHeight="1">
      <c r="A819" s="33"/>
      <c r="B819" s="149"/>
      <c r="C819" s="150" t="s">
        <v>1336</v>
      </c>
      <c r="D819" s="150" t="s">
        <v>162</v>
      </c>
      <c r="E819" s="151" t="s">
        <v>1337</v>
      </c>
      <c r="F819" s="152" t="s">
        <v>1338</v>
      </c>
      <c r="G819" s="153" t="s">
        <v>262</v>
      </c>
      <c r="H819" s="154">
        <v>14.752000000000001</v>
      </c>
      <c r="I819" s="155"/>
      <c r="J819" s="156">
        <f>ROUND(I819*H819,2)</f>
        <v>0</v>
      </c>
      <c r="K819" s="157"/>
      <c r="L819" s="34"/>
      <c r="M819" s="158" t="s">
        <v>1</v>
      </c>
      <c r="N819" s="159" t="s">
        <v>43</v>
      </c>
      <c r="O819" s="59"/>
      <c r="P819" s="160">
        <f>O819*H819</f>
        <v>0</v>
      </c>
      <c r="Q819" s="160">
        <v>8.7299999999999999E-3</v>
      </c>
      <c r="R819" s="160">
        <f>Q819*H819</f>
        <v>0.12878496</v>
      </c>
      <c r="S819" s="160">
        <v>0</v>
      </c>
      <c r="T819" s="161">
        <f>S819*H819</f>
        <v>0</v>
      </c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R819" s="162" t="s">
        <v>248</v>
      </c>
      <c r="AT819" s="162" t="s">
        <v>162</v>
      </c>
      <c r="AU819" s="162" t="s">
        <v>97</v>
      </c>
      <c r="AY819" s="18" t="s">
        <v>160</v>
      </c>
      <c r="BE819" s="163">
        <f>IF(N819="základní",J819,0)</f>
        <v>0</v>
      </c>
      <c r="BF819" s="163">
        <f>IF(N819="snížená",J819,0)</f>
        <v>0</v>
      </c>
      <c r="BG819" s="163">
        <f>IF(N819="zákl. přenesená",J819,0)</f>
        <v>0</v>
      </c>
      <c r="BH819" s="163">
        <f>IF(N819="sníž. přenesená",J819,0)</f>
        <v>0</v>
      </c>
      <c r="BI819" s="163">
        <f>IF(N819="nulová",J819,0)</f>
        <v>0</v>
      </c>
      <c r="BJ819" s="18" t="s">
        <v>97</v>
      </c>
      <c r="BK819" s="163">
        <f>ROUND(I819*H819,2)</f>
        <v>0</v>
      </c>
      <c r="BL819" s="18" t="s">
        <v>248</v>
      </c>
      <c r="BM819" s="162" t="s">
        <v>1339</v>
      </c>
    </row>
    <row r="820" spans="1:65" s="14" customFormat="1">
      <c r="B820" s="172"/>
      <c r="D820" s="165" t="s">
        <v>168</v>
      </c>
      <c r="E820" s="173" t="s">
        <v>1</v>
      </c>
      <c r="F820" s="174" t="s">
        <v>1340</v>
      </c>
      <c r="H820" s="175">
        <v>14.752000000000001</v>
      </c>
      <c r="I820" s="176"/>
      <c r="L820" s="172"/>
      <c r="M820" s="177"/>
      <c r="N820" s="178"/>
      <c r="O820" s="178"/>
      <c r="P820" s="178"/>
      <c r="Q820" s="178"/>
      <c r="R820" s="178"/>
      <c r="S820" s="178"/>
      <c r="T820" s="179"/>
      <c r="AT820" s="173" t="s">
        <v>168</v>
      </c>
      <c r="AU820" s="173" t="s">
        <v>97</v>
      </c>
      <c r="AV820" s="14" t="s">
        <v>97</v>
      </c>
      <c r="AW820" s="14" t="s">
        <v>32</v>
      </c>
      <c r="AX820" s="14" t="s">
        <v>82</v>
      </c>
      <c r="AY820" s="173" t="s">
        <v>160</v>
      </c>
    </row>
    <row r="821" spans="1:65" s="2" customFormat="1" ht="16.5" customHeight="1">
      <c r="A821" s="33"/>
      <c r="B821" s="149"/>
      <c r="C821" s="150" t="s">
        <v>1341</v>
      </c>
      <c r="D821" s="150" t="s">
        <v>162</v>
      </c>
      <c r="E821" s="151" t="s">
        <v>1342</v>
      </c>
      <c r="F821" s="152" t="s">
        <v>1343</v>
      </c>
      <c r="G821" s="153" t="s">
        <v>165</v>
      </c>
      <c r="H821" s="154">
        <v>601.07899999999995</v>
      </c>
      <c r="I821" s="155"/>
      <c r="J821" s="156">
        <f>ROUND(I821*H821,2)</f>
        <v>0</v>
      </c>
      <c r="K821" s="157"/>
      <c r="L821" s="34"/>
      <c r="M821" s="158" t="s">
        <v>1</v>
      </c>
      <c r="N821" s="159" t="s">
        <v>43</v>
      </c>
      <c r="O821" s="59"/>
      <c r="P821" s="160">
        <f>O821*H821</f>
        <v>0</v>
      </c>
      <c r="Q821" s="160">
        <v>5.0000000000000002E-5</v>
      </c>
      <c r="R821" s="160">
        <f>Q821*H821</f>
        <v>3.0053949999999999E-2</v>
      </c>
      <c r="S821" s="160">
        <v>0</v>
      </c>
      <c r="T821" s="161">
        <f>S821*H821</f>
        <v>0</v>
      </c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R821" s="162" t="s">
        <v>248</v>
      </c>
      <c r="AT821" s="162" t="s">
        <v>162</v>
      </c>
      <c r="AU821" s="162" t="s">
        <v>97</v>
      </c>
      <c r="AY821" s="18" t="s">
        <v>160</v>
      </c>
      <c r="BE821" s="163">
        <f>IF(N821="základní",J821,0)</f>
        <v>0</v>
      </c>
      <c r="BF821" s="163">
        <f>IF(N821="snížená",J821,0)</f>
        <v>0</v>
      </c>
      <c r="BG821" s="163">
        <f>IF(N821="zákl. přenesená",J821,0)</f>
        <v>0</v>
      </c>
      <c r="BH821" s="163">
        <f>IF(N821="sníž. přenesená",J821,0)</f>
        <v>0</v>
      </c>
      <c r="BI821" s="163">
        <f>IF(N821="nulová",J821,0)</f>
        <v>0</v>
      </c>
      <c r="BJ821" s="18" t="s">
        <v>97</v>
      </c>
      <c r="BK821" s="163">
        <f>ROUND(I821*H821,2)</f>
        <v>0</v>
      </c>
      <c r="BL821" s="18" t="s">
        <v>248</v>
      </c>
      <c r="BM821" s="162" t="s">
        <v>1344</v>
      </c>
    </row>
    <row r="822" spans="1:65" s="2" customFormat="1" ht="24.15" customHeight="1">
      <c r="A822" s="33"/>
      <c r="B822" s="149"/>
      <c r="C822" s="150" t="s">
        <v>1345</v>
      </c>
      <c r="D822" s="150" t="s">
        <v>162</v>
      </c>
      <c r="E822" s="151" t="s">
        <v>1346</v>
      </c>
      <c r="F822" s="152" t="s">
        <v>1347</v>
      </c>
      <c r="G822" s="153" t="s">
        <v>268</v>
      </c>
      <c r="H822" s="154">
        <v>151</v>
      </c>
      <c r="I822" s="155"/>
      <c r="J822" s="156">
        <f>ROUND(I822*H822,2)</f>
        <v>0</v>
      </c>
      <c r="K822" s="157"/>
      <c r="L822" s="34"/>
      <c r="M822" s="158" t="s">
        <v>1</v>
      </c>
      <c r="N822" s="159" t="s">
        <v>43</v>
      </c>
      <c r="O822" s="59"/>
      <c r="P822" s="160">
        <f>O822*H822</f>
        <v>0</v>
      </c>
      <c r="Q822" s="160">
        <v>0</v>
      </c>
      <c r="R822" s="160">
        <f>Q822*H822</f>
        <v>0</v>
      </c>
      <c r="S822" s="160">
        <v>0</v>
      </c>
      <c r="T822" s="161">
        <f>S822*H822</f>
        <v>0</v>
      </c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R822" s="162" t="s">
        <v>248</v>
      </c>
      <c r="AT822" s="162" t="s">
        <v>162</v>
      </c>
      <c r="AU822" s="162" t="s">
        <v>97</v>
      </c>
      <c r="AY822" s="18" t="s">
        <v>160</v>
      </c>
      <c r="BE822" s="163">
        <f>IF(N822="základní",J822,0)</f>
        <v>0</v>
      </c>
      <c r="BF822" s="163">
        <f>IF(N822="snížená",J822,0)</f>
        <v>0</v>
      </c>
      <c r="BG822" s="163">
        <f>IF(N822="zákl. přenesená",J822,0)</f>
        <v>0</v>
      </c>
      <c r="BH822" s="163">
        <f>IF(N822="sníž. přenesená",J822,0)</f>
        <v>0</v>
      </c>
      <c r="BI822" s="163">
        <f>IF(N822="nulová",J822,0)</f>
        <v>0</v>
      </c>
      <c r="BJ822" s="18" t="s">
        <v>97</v>
      </c>
      <c r="BK822" s="163">
        <f>ROUND(I822*H822,2)</f>
        <v>0</v>
      </c>
      <c r="BL822" s="18" t="s">
        <v>248</v>
      </c>
      <c r="BM822" s="162" t="s">
        <v>1348</v>
      </c>
    </row>
    <row r="823" spans="1:65" s="14" customFormat="1">
      <c r="B823" s="172"/>
      <c r="D823" s="165" t="s">
        <v>168</v>
      </c>
      <c r="E823" s="173" t="s">
        <v>1</v>
      </c>
      <c r="F823" s="174" t="s">
        <v>254</v>
      </c>
      <c r="H823" s="175">
        <v>17</v>
      </c>
      <c r="I823" s="176"/>
      <c r="L823" s="172"/>
      <c r="M823" s="177"/>
      <c r="N823" s="178"/>
      <c r="O823" s="178"/>
      <c r="P823" s="178"/>
      <c r="Q823" s="178"/>
      <c r="R823" s="178"/>
      <c r="S823" s="178"/>
      <c r="T823" s="179"/>
      <c r="AT823" s="173" t="s">
        <v>168</v>
      </c>
      <c r="AU823" s="173" t="s">
        <v>97</v>
      </c>
      <c r="AV823" s="14" t="s">
        <v>97</v>
      </c>
      <c r="AW823" s="14" t="s">
        <v>32</v>
      </c>
      <c r="AX823" s="14" t="s">
        <v>77</v>
      </c>
      <c r="AY823" s="173" t="s">
        <v>160</v>
      </c>
    </row>
    <row r="824" spans="1:65" s="14" customFormat="1">
      <c r="B824" s="172"/>
      <c r="D824" s="165" t="s">
        <v>168</v>
      </c>
      <c r="E824" s="173" t="s">
        <v>1</v>
      </c>
      <c r="F824" s="174" t="s">
        <v>1349</v>
      </c>
      <c r="H824" s="175">
        <v>134</v>
      </c>
      <c r="I824" s="176"/>
      <c r="L824" s="172"/>
      <c r="M824" s="177"/>
      <c r="N824" s="178"/>
      <c r="O824" s="178"/>
      <c r="P824" s="178"/>
      <c r="Q824" s="178"/>
      <c r="R824" s="178"/>
      <c r="S824" s="178"/>
      <c r="T824" s="179"/>
      <c r="AT824" s="173" t="s">
        <v>168</v>
      </c>
      <c r="AU824" s="173" t="s">
        <v>97</v>
      </c>
      <c r="AV824" s="14" t="s">
        <v>97</v>
      </c>
      <c r="AW824" s="14" t="s">
        <v>32</v>
      </c>
      <c r="AX824" s="14" t="s">
        <v>77</v>
      </c>
      <c r="AY824" s="173" t="s">
        <v>160</v>
      </c>
    </row>
    <row r="825" spans="1:65" s="15" customFormat="1">
      <c r="B825" s="180"/>
      <c r="D825" s="165" t="s">
        <v>168</v>
      </c>
      <c r="E825" s="181" t="s">
        <v>1</v>
      </c>
      <c r="F825" s="182" t="s">
        <v>173</v>
      </c>
      <c r="H825" s="183">
        <v>151</v>
      </c>
      <c r="I825" s="184"/>
      <c r="L825" s="180"/>
      <c r="M825" s="185"/>
      <c r="N825" s="186"/>
      <c r="O825" s="186"/>
      <c r="P825" s="186"/>
      <c r="Q825" s="186"/>
      <c r="R825" s="186"/>
      <c r="S825" s="186"/>
      <c r="T825" s="187"/>
      <c r="AT825" s="181" t="s">
        <v>168</v>
      </c>
      <c r="AU825" s="181" t="s">
        <v>97</v>
      </c>
      <c r="AV825" s="15" t="s">
        <v>166</v>
      </c>
      <c r="AW825" s="15" t="s">
        <v>32</v>
      </c>
      <c r="AX825" s="15" t="s">
        <v>82</v>
      </c>
      <c r="AY825" s="181" t="s">
        <v>160</v>
      </c>
    </row>
    <row r="826" spans="1:65" s="2" customFormat="1" ht="16.5" customHeight="1">
      <c r="A826" s="33"/>
      <c r="B826" s="149"/>
      <c r="C826" s="188" t="s">
        <v>1350</v>
      </c>
      <c r="D826" s="188" t="s">
        <v>249</v>
      </c>
      <c r="E826" s="189" t="s">
        <v>1351</v>
      </c>
      <c r="F826" s="190" t="s">
        <v>1352</v>
      </c>
      <c r="G826" s="191" t="s">
        <v>268</v>
      </c>
      <c r="H826" s="192">
        <v>134</v>
      </c>
      <c r="I826" s="193"/>
      <c r="J826" s="194">
        <f t="shared" ref="J826:J832" si="20">ROUND(I826*H826,2)</f>
        <v>0</v>
      </c>
      <c r="K826" s="195"/>
      <c r="L826" s="196"/>
      <c r="M826" s="197" t="s">
        <v>1</v>
      </c>
      <c r="N826" s="198" t="s">
        <v>43</v>
      </c>
      <c r="O826" s="59"/>
      <c r="P826" s="160">
        <f t="shared" ref="P826:P832" si="21">O826*H826</f>
        <v>0</v>
      </c>
      <c r="Q826" s="160">
        <v>4.1000000000000003E-3</v>
      </c>
      <c r="R826" s="160">
        <f t="shared" ref="R826:R832" si="22">Q826*H826</f>
        <v>0.5494</v>
      </c>
      <c r="S826" s="160">
        <v>0</v>
      </c>
      <c r="T826" s="161">
        <f t="shared" ref="T826:T832" si="23">S826*H826</f>
        <v>0</v>
      </c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R826" s="162" t="s">
        <v>331</v>
      </c>
      <c r="AT826" s="162" t="s">
        <v>249</v>
      </c>
      <c r="AU826" s="162" t="s">
        <v>97</v>
      </c>
      <c r="AY826" s="18" t="s">
        <v>160</v>
      </c>
      <c r="BE826" s="163">
        <f t="shared" ref="BE826:BE832" si="24">IF(N826="základní",J826,0)</f>
        <v>0</v>
      </c>
      <c r="BF826" s="163">
        <f t="shared" ref="BF826:BF832" si="25">IF(N826="snížená",J826,0)</f>
        <v>0</v>
      </c>
      <c r="BG826" s="163">
        <f t="shared" ref="BG826:BG832" si="26">IF(N826="zákl. přenesená",J826,0)</f>
        <v>0</v>
      </c>
      <c r="BH826" s="163">
        <f t="shared" ref="BH826:BH832" si="27">IF(N826="sníž. přenesená",J826,0)</f>
        <v>0</v>
      </c>
      <c r="BI826" s="163">
        <f t="shared" ref="BI826:BI832" si="28">IF(N826="nulová",J826,0)</f>
        <v>0</v>
      </c>
      <c r="BJ826" s="18" t="s">
        <v>97</v>
      </c>
      <c r="BK826" s="163">
        <f t="shared" ref="BK826:BK832" si="29">ROUND(I826*H826,2)</f>
        <v>0</v>
      </c>
      <c r="BL826" s="18" t="s">
        <v>248</v>
      </c>
      <c r="BM826" s="162" t="s">
        <v>1353</v>
      </c>
    </row>
    <row r="827" spans="1:65" s="2" customFormat="1" ht="16.5" customHeight="1">
      <c r="A827" s="33"/>
      <c r="B827" s="149"/>
      <c r="C827" s="188" t="s">
        <v>1354</v>
      </c>
      <c r="D827" s="188" t="s">
        <v>249</v>
      </c>
      <c r="E827" s="189" t="s">
        <v>1355</v>
      </c>
      <c r="F827" s="190" t="s">
        <v>1356</v>
      </c>
      <c r="G827" s="191" t="s">
        <v>268</v>
      </c>
      <c r="H827" s="192">
        <v>17</v>
      </c>
      <c r="I827" s="193"/>
      <c r="J827" s="194">
        <f t="shared" si="20"/>
        <v>0</v>
      </c>
      <c r="K827" s="195"/>
      <c r="L827" s="196"/>
      <c r="M827" s="197" t="s">
        <v>1</v>
      </c>
      <c r="N827" s="198" t="s">
        <v>43</v>
      </c>
      <c r="O827" s="59"/>
      <c r="P827" s="160">
        <f t="shared" si="21"/>
        <v>0</v>
      </c>
      <c r="Q827" s="160">
        <v>1.9E-3</v>
      </c>
      <c r="R827" s="160">
        <f t="shared" si="22"/>
        <v>3.2300000000000002E-2</v>
      </c>
      <c r="S827" s="160">
        <v>0</v>
      </c>
      <c r="T827" s="161">
        <f t="shared" si="23"/>
        <v>0</v>
      </c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R827" s="162" t="s">
        <v>331</v>
      </c>
      <c r="AT827" s="162" t="s">
        <v>249</v>
      </c>
      <c r="AU827" s="162" t="s">
        <v>97</v>
      </c>
      <c r="AY827" s="18" t="s">
        <v>160</v>
      </c>
      <c r="BE827" s="163">
        <f t="shared" si="24"/>
        <v>0</v>
      </c>
      <c r="BF827" s="163">
        <f t="shared" si="25"/>
        <v>0</v>
      </c>
      <c r="BG827" s="163">
        <f t="shared" si="26"/>
        <v>0</v>
      </c>
      <c r="BH827" s="163">
        <f t="shared" si="27"/>
        <v>0</v>
      </c>
      <c r="BI827" s="163">
        <f t="shared" si="28"/>
        <v>0</v>
      </c>
      <c r="BJ827" s="18" t="s">
        <v>97</v>
      </c>
      <c r="BK827" s="163">
        <f t="shared" si="29"/>
        <v>0</v>
      </c>
      <c r="BL827" s="18" t="s">
        <v>248</v>
      </c>
      <c r="BM827" s="162" t="s">
        <v>1357</v>
      </c>
    </row>
    <row r="828" spans="1:65" s="2" customFormat="1" ht="16.5" customHeight="1">
      <c r="A828" s="33"/>
      <c r="B828" s="149"/>
      <c r="C828" s="150" t="s">
        <v>1358</v>
      </c>
      <c r="D828" s="150" t="s">
        <v>162</v>
      </c>
      <c r="E828" s="151" t="s">
        <v>1359</v>
      </c>
      <c r="F828" s="152" t="s">
        <v>1360</v>
      </c>
      <c r="G828" s="153" t="s">
        <v>268</v>
      </c>
      <c r="H828" s="154">
        <v>7</v>
      </c>
      <c r="I828" s="155"/>
      <c r="J828" s="156">
        <f t="shared" si="20"/>
        <v>0</v>
      </c>
      <c r="K828" s="157"/>
      <c r="L828" s="34"/>
      <c r="M828" s="158" t="s">
        <v>1</v>
      </c>
      <c r="N828" s="159" t="s">
        <v>43</v>
      </c>
      <c r="O828" s="59"/>
      <c r="P828" s="160">
        <f t="shared" si="21"/>
        <v>0</v>
      </c>
      <c r="Q828" s="160">
        <v>0</v>
      </c>
      <c r="R828" s="160">
        <f t="shared" si="22"/>
        <v>0</v>
      </c>
      <c r="S828" s="160">
        <v>0</v>
      </c>
      <c r="T828" s="161">
        <f t="shared" si="23"/>
        <v>0</v>
      </c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R828" s="162" t="s">
        <v>248</v>
      </c>
      <c r="AT828" s="162" t="s">
        <v>162</v>
      </c>
      <c r="AU828" s="162" t="s">
        <v>97</v>
      </c>
      <c r="AY828" s="18" t="s">
        <v>160</v>
      </c>
      <c r="BE828" s="163">
        <f t="shared" si="24"/>
        <v>0</v>
      </c>
      <c r="BF828" s="163">
        <f t="shared" si="25"/>
        <v>0</v>
      </c>
      <c r="BG828" s="163">
        <f t="shared" si="26"/>
        <v>0</v>
      </c>
      <c r="BH828" s="163">
        <f t="shared" si="27"/>
        <v>0</v>
      </c>
      <c r="BI828" s="163">
        <f t="shared" si="28"/>
        <v>0</v>
      </c>
      <c r="BJ828" s="18" t="s">
        <v>97</v>
      </c>
      <c r="BK828" s="163">
        <f t="shared" si="29"/>
        <v>0</v>
      </c>
      <c r="BL828" s="18" t="s">
        <v>248</v>
      </c>
      <c r="BM828" s="162" t="s">
        <v>1361</v>
      </c>
    </row>
    <row r="829" spans="1:65" s="2" customFormat="1" ht="16.5" customHeight="1">
      <c r="A829" s="33"/>
      <c r="B829" s="149"/>
      <c r="C829" s="188" t="s">
        <v>1362</v>
      </c>
      <c r="D829" s="188" t="s">
        <v>249</v>
      </c>
      <c r="E829" s="189" t="s">
        <v>1363</v>
      </c>
      <c r="F829" s="190" t="s">
        <v>1364</v>
      </c>
      <c r="G829" s="191" t="s">
        <v>268</v>
      </c>
      <c r="H829" s="192">
        <v>7</v>
      </c>
      <c r="I829" s="193"/>
      <c r="J829" s="194">
        <f t="shared" si="20"/>
        <v>0</v>
      </c>
      <c r="K829" s="195"/>
      <c r="L829" s="196"/>
      <c r="M829" s="197" t="s">
        <v>1</v>
      </c>
      <c r="N829" s="198" t="s">
        <v>43</v>
      </c>
      <c r="O829" s="59"/>
      <c r="P829" s="160">
        <f t="shared" si="21"/>
        <v>0</v>
      </c>
      <c r="Q829" s="160">
        <v>2.2200000000000002E-3</v>
      </c>
      <c r="R829" s="160">
        <f t="shared" si="22"/>
        <v>1.5540000000000002E-2</v>
      </c>
      <c r="S829" s="160">
        <v>0</v>
      </c>
      <c r="T829" s="161">
        <f t="shared" si="23"/>
        <v>0</v>
      </c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R829" s="162" t="s">
        <v>331</v>
      </c>
      <c r="AT829" s="162" t="s">
        <v>249</v>
      </c>
      <c r="AU829" s="162" t="s">
        <v>97</v>
      </c>
      <c r="AY829" s="18" t="s">
        <v>160</v>
      </c>
      <c r="BE829" s="163">
        <f t="shared" si="24"/>
        <v>0</v>
      </c>
      <c r="BF829" s="163">
        <f t="shared" si="25"/>
        <v>0</v>
      </c>
      <c r="BG829" s="163">
        <f t="shared" si="26"/>
        <v>0</v>
      </c>
      <c r="BH829" s="163">
        <f t="shared" si="27"/>
        <v>0</v>
      </c>
      <c r="BI829" s="163">
        <f t="shared" si="28"/>
        <v>0</v>
      </c>
      <c r="BJ829" s="18" t="s">
        <v>97</v>
      </c>
      <c r="BK829" s="163">
        <f t="shared" si="29"/>
        <v>0</v>
      </c>
      <c r="BL829" s="18" t="s">
        <v>248</v>
      </c>
      <c r="BM829" s="162" t="s">
        <v>1365</v>
      </c>
    </row>
    <row r="830" spans="1:65" s="2" customFormat="1" ht="16.5" customHeight="1">
      <c r="A830" s="33"/>
      <c r="B830" s="149"/>
      <c r="C830" s="150" t="s">
        <v>1366</v>
      </c>
      <c r="D830" s="150" t="s">
        <v>162</v>
      </c>
      <c r="E830" s="151" t="s">
        <v>1367</v>
      </c>
      <c r="F830" s="152" t="s">
        <v>1368</v>
      </c>
      <c r="G830" s="153" t="s">
        <v>268</v>
      </c>
      <c r="H830" s="154">
        <v>4</v>
      </c>
      <c r="I830" s="155"/>
      <c r="J830" s="156">
        <f t="shared" si="20"/>
        <v>0</v>
      </c>
      <c r="K830" s="157"/>
      <c r="L830" s="34"/>
      <c r="M830" s="158" t="s">
        <v>1</v>
      </c>
      <c r="N830" s="159" t="s">
        <v>43</v>
      </c>
      <c r="O830" s="59"/>
      <c r="P830" s="160">
        <f t="shared" si="21"/>
        <v>0</v>
      </c>
      <c r="Q830" s="160">
        <v>0</v>
      </c>
      <c r="R830" s="160">
        <f t="shared" si="22"/>
        <v>0</v>
      </c>
      <c r="S830" s="160">
        <v>0</v>
      </c>
      <c r="T830" s="161">
        <f t="shared" si="23"/>
        <v>0</v>
      </c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R830" s="162" t="s">
        <v>248</v>
      </c>
      <c r="AT830" s="162" t="s">
        <v>162</v>
      </c>
      <c r="AU830" s="162" t="s">
        <v>97</v>
      </c>
      <c r="AY830" s="18" t="s">
        <v>160</v>
      </c>
      <c r="BE830" s="163">
        <f t="shared" si="24"/>
        <v>0</v>
      </c>
      <c r="BF830" s="163">
        <f t="shared" si="25"/>
        <v>0</v>
      </c>
      <c r="BG830" s="163">
        <f t="shared" si="26"/>
        <v>0</v>
      </c>
      <c r="BH830" s="163">
        <f t="shared" si="27"/>
        <v>0</v>
      </c>
      <c r="BI830" s="163">
        <f t="shared" si="28"/>
        <v>0</v>
      </c>
      <c r="BJ830" s="18" t="s">
        <v>97</v>
      </c>
      <c r="BK830" s="163">
        <f t="shared" si="29"/>
        <v>0</v>
      </c>
      <c r="BL830" s="18" t="s">
        <v>248</v>
      </c>
      <c r="BM830" s="162" t="s">
        <v>1369</v>
      </c>
    </row>
    <row r="831" spans="1:65" s="2" customFormat="1" ht="16.5" customHeight="1">
      <c r="A831" s="33"/>
      <c r="B831" s="149"/>
      <c r="C831" s="188" t="s">
        <v>1370</v>
      </c>
      <c r="D831" s="188" t="s">
        <v>249</v>
      </c>
      <c r="E831" s="189" t="s">
        <v>1371</v>
      </c>
      <c r="F831" s="190" t="s">
        <v>1372</v>
      </c>
      <c r="G831" s="191" t="s">
        <v>268</v>
      </c>
      <c r="H831" s="192">
        <v>4</v>
      </c>
      <c r="I831" s="193"/>
      <c r="J831" s="194">
        <f t="shared" si="20"/>
        <v>0</v>
      </c>
      <c r="K831" s="195"/>
      <c r="L831" s="196"/>
      <c r="M831" s="197" t="s">
        <v>1</v>
      </c>
      <c r="N831" s="198" t="s">
        <v>43</v>
      </c>
      <c r="O831" s="59"/>
      <c r="P831" s="160">
        <f t="shared" si="21"/>
        <v>0</v>
      </c>
      <c r="Q831" s="160">
        <v>1.4999999999999999E-2</v>
      </c>
      <c r="R831" s="160">
        <f t="shared" si="22"/>
        <v>0.06</v>
      </c>
      <c r="S831" s="160">
        <v>0</v>
      </c>
      <c r="T831" s="161">
        <f t="shared" si="23"/>
        <v>0</v>
      </c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R831" s="162" t="s">
        <v>331</v>
      </c>
      <c r="AT831" s="162" t="s">
        <v>249</v>
      </c>
      <c r="AU831" s="162" t="s">
        <v>97</v>
      </c>
      <c r="AY831" s="18" t="s">
        <v>160</v>
      </c>
      <c r="BE831" s="163">
        <f t="shared" si="24"/>
        <v>0</v>
      </c>
      <c r="BF831" s="163">
        <f t="shared" si="25"/>
        <v>0</v>
      </c>
      <c r="BG831" s="163">
        <f t="shared" si="26"/>
        <v>0</v>
      </c>
      <c r="BH831" s="163">
        <f t="shared" si="27"/>
        <v>0</v>
      </c>
      <c r="BI831" s="163">
        <f t="shared" si="28"/>
        <v>0</v>
      </c>
      <c r="BJ831" s="18" t="s">
        <v>97</v>
      </c>
      <c r="BK831" s="163">
        <f t="shared" si="29"/>
        <v>0</v>
      </c>
      <c r="BL831" s="18" t="s">
        <v>248</v>
      </c>
      <c r="BM831" s="162" t="s">
        <v>1373</v>
      </c>
    </row>
    <row r="832" spans="1:65" s="2" customFormat="1" ht="16.5" customHeight="1">
      <c r="A832" s="33"/>
      <c r="B832" s="149"/>
      <c r="C832" s="150" t="s">
        <v>1374</v>
      </c>
      <c r="D832" s="150" t="s">
        <v>162</v>
      </c>
      <c r="E832" s="151" t="s">
        <v>1375</v>
      </c>
      <c r="F832" s="152" t="s">
        <v>1376</v>
      </c>
      <c r="G832" s="153" t="s">
        <v>165</v>
      </c>
      <c r="H832" s="154">
        <v>560.43899999999996</v>
      </c>
      <c r="I832" s="155"/>
      <c r="J832" s="156">
        <f t="shared" si="20"/>
        <v>0</v>
      </c>
      <c r="K832" s="157"/>
      <c r="L832" s="34"/>
      <c r="M832" s="158" t="s">
        <v>1</v>
      </c>
      <c r="N832" s="159" t="s">
        <v>43</v>
      </c>
      <c r="O832" s="59"/>
      <c r="P832" s="160">
        <f t="shared" si="21"/>
        <v>0</v>
      </c>
      <c r="Q832" s="160">
        <v>0</v>
      </c>
      <c r="R832" s="160">
        <f t="shared" si="22"/>
        <v>0</v>
      </c>
      <c r="S832" s="160">
        <v>0</v>
      </c>
      <c r="T832" s="161">
        <f t="shared" si="23"/>
        <v>0</v>
      </c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R832" s="162" t="s">
        <v>248</v>
      </c>
      <c r="AT832" s="162" t="s">
        <v>162</v>
      </c>
      <c r="AU832" s="162" t="s">
        <v>97</v>
      </c>
      <c r="AY832" s="18" t="s">
        <v>160</v>
      </c>
      <c r="BE832" s="163">
        <f t="shared" si="24"/>
        <v>0</v>
      </c>
      <c r="BF832" s="163">
        <f t="shared" si="25"/>
        <v>0</v>
      </c>
      <c r="BG832" s="163">
        <f t="shared" si="26"/>
        <v>0</v>
      </c>
      <c r="BH832" s="163">
        <f t="shared" si="27"/>
        <v>0</v>
      </c>
      <c r="BI832" s="163">
        <f t="shared" si="28"/>
        <v>0</v>
      </c>
      <c r="BJ832" s="18" t="s">
        <v>97</v>
      </c>
      <c r="BK832" s="163">
        <f t="shared" si="29"/>
        <v>0</v>
      </c>
      <c r="BL832" s="18" t="s">
        <v>248</v>
      </c>
      <c r="BM832" s="162" t="s">
        <v>1377</v>
      </c>
    </row>
    <row r="833" spans="1:65" s="14" customFormat="1">
      <c r="B833" s="172"/>
      <c r="D833" s="165" t="s">
        <v>168</v>
      </c>
      <c r="E833" s="173" t="s">
        <v>1</v>
      </c>
      <c r="F833" s="174" t="s">
        <v>1378</v>
      </c>
      <c r="H833" s="175">
        <v>560.43899999999996</v>
      </c>
      <c r="I833" s="176"/>
      <c r="L833" s="172"/>
      <c r="M833" s="177"/>
      <c r="N833" s="178"/>
      <c r="O833" s="178"/>
      <c r="P833" s="178"/>
      <c r="Q833" s="178"/>
      <c r="R833" s="178"/>
      <c r="S833" s="178"/>
      <c r="T833" s="179"/>
      <c r="AT833" s="173" t="s">
        <v>168</v>
      </c>
      <c r="AU833" s="173" t="s">
        <v>97</v>
      </c>
      <c r="AV833" s="14" t="s">
        <v>97</v>
      </c>
      <c r="AW833" s="14" t="s">
        <v>32</v>
      </c>
      <c r="AX833" s="14" t="s">
        <v>82</v>
      </c>
      <c r="AY833" s="173" t="s">
        <v>160</v>
      </c>
    </row>
    <row r="834" spans="1:65" s="2" customFormat="1" ht="24.15" customHeight="1">
      <c r="A834" s="33"/>
      <c r="B834" s="149"/>
      <c r="C834" s="188" t="s">
        <v>1379</v>
      </c>
      <c r="D834" s="188" t="s">
        <v>249</v>
      </c>
      <c r="E834" s="189" t="s">
        <v>1380</v>
      </c>
      <c r="F834" s="190" t="s">
        <v>1381</v>
      </c>
      <c r="G834" s="191" t="s">
        <v>165</v>
      </c>
      <c r="H834" s="192">
        <v>616.48299999999995</v>
      </c>
      <c r="I834" s="193"/>
      <c r="J834" s="194">
        <f>ROUND(I834*H834,2)</f>
        <v>0</v>
      </c>
      <c r="K834" s="195"/>
      <c r="L834" s="196"/>
      <c r="M834" s="197" t="s">
        <v>1</v>
      </c>
      <c r="N834" s="198" t="s">
        <v>43</v>
      </c>
      <c r="O834" s="59"/>
      <c r="P834" s="160">
        <f>O834*H834</f>
        <v>0</v>
      </c>
      <c r="Q834" s="160">
        <v>1.3999999999999999E-4</v>
      </c>
      <c r="R834" s="160">
        <f>Q834*H834</f>
        <v>8.6307619999999988E-2</v>
      </c>
      <c r="S834" s="160">
        <v>0</v>
      </c>
      <c r="T834" s="161">
        <f>S834*H834</f>
        <v>0</v>
      </c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R834" s="162" t="s">
        <v>331</v>
      </c>
      <c r="AT834" s="162" t="s">
        <v>249</v>
      </c>
      <c r="AU834" s="162" t="s">
        <v>97</v>
      </c>
      <c r="AY834" s="18" t="s">
        <v>160</v>
      </c>
      <c r="BE834" s="163">
        <f>IF(N834="základní",J834,0)</f>
        <v>0</v>
      </c>
      <c r="BF834" s="163">
        <f>IF(N834="snížená",J834,0)</f>
        <v>0</v>
      </c>
      <c r="BG834" s="163">
        <f>IF(N834="zákl. přenesená",J834,0)</f>
        <v>0</v>
      </c>
      <c r="BH834" s="163">
        <f>IF(N834="sníž. přenesená",J834,0)</f>
        <v>0</v>
      </c>
      <c r="BI834" s="163">
        <f>IF(N834="nulová",J834,0)</f>
        <v>0</v>
      </c>
      <c r="BJ834" s="18" t="s">
        <v>97</v>
      </c>
      <c r="BK834" s="163">
        <f>ROUND(I834*H834,2)</f>
        <v>0</v>
      </c>
      <c r="BL834" s="18" t="s">
        <v>248</v>
      </c>
      <c r="BM834" s="162" t="s">
        <v>1382</v>
      </c>
    </row>
    <row r="835" spans="1:65" s="14" customFormat="1">
      <c r="B835" s="172"/>
      <c r="D835" s="165" t="s">
        <v>168</v>
      </c>
      <c r="F835" s="174" t="s">
        <v>1383</v>
      </c>
      <c r="H835" s="175">
        <v>616.48299999999995</v>
      </c>
      <c r="I835" s="176"/>
      <c r="L835" s="172"/>
      <c r="M835" s="177"/>
      <c r="N835" s="178"/>
      <c r="O835" s="178"/>
      <c r="P835" s="178"/>
      <c r="Q835" s="178"/>
      <c r="R835" s="178"/>
      <c r="S835" s="178"/>
      <c r="T835" s="179"/>
      <c r="AT835" s="173" t="s">
        <v>168</v>
      </c>
      <c r="AU835" s="173" t="s">
        <v>97</v>
      </c>
      <c r="AV835" s="14" t="s">
        <v>97</v>
      </c>
      <c r="AW835" s="14" t="s">
        <v>3</v>
      </c>
      <c r="AX835" s="14" t="s">
        <v>82</v>
      </c>
      <c r="AY835" s="173" t="s">
        <v>160</v>
      </c>
    </row>
    <row r="836" spans="1:65" s="2" customFormat="1" ht="16.5" customHeight="1">
      <c r="A836" s="33"/>
      <c r="B836" s="149"/>
      <c r="C836" s="150" t="s">
        <v>1384</v>
      </c>
      <c r="D836" s="150" t="s">
        <v>162</v>
      </c>
      <c r="E836" s="151" t="s">
        <v>1385</v>
      </c>
      <c r="F836" s="152" t="s">
        <v>1386</v>
      </c>
      <c r="G836" s="153" t="s">
        <v>165</v>
      </c>
      <c r="H836" s="154">
        <v>560.43899999999996</v>
      </c>
      <c r="I836" s="155"/>
      <c r="J836" s="156">
        <f>ROUND(I836*H836,2)</f>
        <v>0</v>
      </c>
      <c r="K836" s="157"/>
      <c r="L836" s="34"/>
      <c r="M836" s="158" t="s">
        <v>1</v>
      </c>
      <c r="N836" s="159" t="s">
        <v>43</v>
      </c>
      <c r="O836" s="59"/>
      <c r="P836" s="160">
        <f>O836*H836</f>
        <v>0</v>
      </c>
      <c r="Q836" s="160">
        <v>0</v>
      </c>
      <c r="R836" s="160">
        <f>Q836*H836</f>
        <v>0</v>
      </c>
      <c r="S836" s="160">
        <v>0</v>
      </c>
      <c r="T836" s="161">
        <f>S836*H836</f>
        <v>0</v>
      </c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R836" s="162" t="s">
        <v>248</v>
      </c>
      <c r="AT836" s="162" t="s">
        <v>162</v>
      </c>
      <c r="AU836" s="162" t="s">
        <v>97</v>
      </c>
      <c r="AY836" s="18" t="s">
        <v>160</v>
      </c>
      <c r="BE836" s="163">
        <f>IF(N836="základní",J836,0)</f>
        <v>0</v>
      </c>
      <c r="BF836" s="163">
        <f>IF(N836="snížená",J836,0)</f>
        <v>0</v>
      </c>
      <c r="BG836" s="163">
        <f>IF(N836="zákl. přenesená",J836,0)</f>
        <v>0</v>
      </c>
      <c r="BH836" s="163">
        <f>IF(N836="sníž. přenesená",J836,0)</f>
        <v>0</v>
      </c>
      <c r="BI836" s="163">
        <f>IF(N836="nulová",J836,0)</f>
        <v>0</v>
      </c>
      <c r="BJ836" s="18" t="s">
        <v>97</v>
      </c>
      <c r="BK836" s="163">
        <f>ROUND(I836*H836,2)</f>
        <v>0</v>
      </c>
      <c r="BL836" s="18" t="s">
        <v>248</v>
      </c>
      <c r="BM836" s="162" t="s">
        <v>1387</v>
      </c>
    </row>
    <row r="837" spans="1:65" s="2" customFormat="1" ht="21.75" customHeight="1">
      <c r="A837" s="33"/>
      <c r="B837" s="149"/>
      <c r="C837" s="150" t="s">
        <v>1388</v>
      </c>
      <c r="D837" s="150" t="s">
        <v>162</v>
      </c>
      <c r="E837" s="151" t="s">
        <v>1389</v>
      </c>
      <c r="F837" s="152" t="s">
        <v>1390</v>
      </c>
      <c r="G837" s="153" t="s">
        <v>790</v>
      </c>
      <c r="H837" s="207"/>
      <c r="I837" s="155"/>
      <c r="J837" s="156">
        <f>ROUND(I837*H837,2)</f>
        <v>0</v>
      </c>
      <c r="K837" s="157"/>
      <c r="L837" s="34"/>
      <c r="M837" s="158" t="s">
        <v>1</v>
      </c>
      <c r="N837" s="159" t="s">
        <v>43</v>
      </c>
      <c r="O837" s="59"/>
      <c r="P837" s="160">
        <f>O837*H837</f>
        <v>0</v>
      </c>
      <c r="Q837" s="160">
        <v>0</v>
      </c>
      <c r="R837" s="160">
        <f>Q837*H837</f>
        <v>0</v>
      </c>
      <c r="S837" s="160">
        <v>0</v>
      </c>
      <c r="T837" s="161">
        <f>S837*H837</f>
        <v>0</v>
      </c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R837" s="162" t="s">
        <v>248</v>
      </c>
      <c r="AT837" s="162" t="s">
        <v>162</v>
      </c>
      <c r="AU837" s="162" t="s">
        <v>97</v>
      </c>
      <c r="AY837" s="18" t="s">
        <v>160</v>
      </c>
      <c r="BE837" s="163">
        <f>IF(N837="základní",J837,0)</f>
        <v>0</v>
      </c>
      <c r="BF837" s="163">
        <f>IF(N837="snížená",J837,0)</f>
        <v>0</v>
      </c>
      <c r="BG837" s="163">
        <f>IF(N837="zákl. přenesená",J837,0)</f>
        <v>0</v>
      </c>
      <c r="BH837" s="163">
        <f>IF(N837="sníž. přenesená",J837,0)</f>
        <v>0</v>
      </c>
      <c r="BI837" s="163">
        <f>IF(N837="nulová",J837,0)</f>
        <v>0</v>
      </c>
      <c r="BJ837" s="18" t="s">
        <v>97</v>
      </c>
      <c r="BK837" s="163">
        <f>ROUND(I837*H837,2)</f>
        <v>0</v>
      </c>
      <c r="BL837" s="18" t="s">
        <v>248</v>
      </c>
      <c r="BM837" s="162" t="s">
        <v>1391</v>
      </c>
    </row>
    <row r="838" spans="1:65" s="12" customFormat="1" ht="22.95" customHeight="1">
      <c r="B838" s="136"/>
      <c r="D838" s="137" t="s">
        <v>76</v>
      </c>
      <c r="E838" s="147" t="s">
        <v>1392</v>
      </c>
      <c r="F838" s="147" t="s">
        <v>1393</v>
      </c>
      <c r="I838" s="139"/>
      <c r="J838" s="148">
        <f>BK838</f>
        <v>0</v>
      </c>
      <c r="L838" s="136"/>
      <c r="M838" s="141"/>
      <c r="N838" s="142"/>
      <c r="O838" s="142"/>
      <c r="P838" s="143">
        <f>SUM(P839:P878)</f>
        <v>0</v>
      </c>
      <c r="Q838" s="142"/>
      <c r="R838" s="143">
        <f>SUM(R839:R878)</f>
        <v>3.1748829199999995</v>
      </c>
      <c r="S838" s="142"/>
      <c r="T838" s="144">
        <f>SUM(T839:T878)</f>
        <v>0.69779999999999998</v>
      </c>
      <c r="AR838" s="137" t="s">
        <v>97</v>
      </c>
      <c r="AT838" s="145" t="s">
        <v>76</v>
      </c>
      <c r="AU838" s="145" t="s">
        <v>82</v>
      </c>
      <c r="AY838" s="137" t="s">
        <v>160</v>
      </c>
      <c r="BK838" s="146">
        <f>SUM(BK839:BK878)</f>
        <v>0</v>
      </c>
    </row>
    <row r="839" spans="1:65" s="2" customFormat="1" ht="16.5" customHeight="1">
      <c r="A839" s="33"/>
      <c r="B839" s="149"/>
      <c r="C839" s="150" t="s">
        <v>1394</v>
      </c>
      <c r="D839" s="150" t="s">
        <v>162</v>
      </c>
      <c r="E839" s="151" t="s">
        <v>1395</v>
      </c>
      <c r="F839" s="152" t="s">
        <v>1396</v>
      </c>
      <c r="G839" s="153" t="s">
        <v>262</v>
      </c>
      <c r="H839" s="154">
        <v>2.9820000000000002</v>
      </c>
      <c r="I839" s="155"/>
      <c r="J839" s="156">
        <f>ROUND(I839*H839,2)</f>
        <v>0</v>
      </c>
      <c r="K839" s="157"/>
      <c r="L839" s="34"/>
      <c r="M839" s="158" t="s">
        <v>1</v>
      </c>
      <c r="N839" s="159" t="s">
        <v>43</v>
      </c>
      <c r="O839" s="59"/>
      <c r="P839" s="160">
        <f>O839*H839</f>
        <v>0</v>
      </c>
      <c r="Q839" s="160">
        <v>7.9000000000000001E-4</v>
      </c>
      <c r="R839" s="160">
        <f>Q839*H839</f>
        <v>2.35578E-3</v>
      </c>
      <c r="S839" s="160">
        <v>0</v>
      </c>
      <c r="T839" s="161">
        <f>S839*H839</f>
        <v>0</v>
      </c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R839" s="162" t="s">
        <v>248</v>
      </c>
      <c r="AT839" s="162" t="s">
        <v>162</v>
      </c>
      <c r="AU839" s="162" t="s">
        <v>97</v>
      </c>
      <c r="AY839" s="18" t="s">
        <v>160</v>
      </c>
      <c r="BE839" s="163">
        <f>IF(N839="základní",J839,0)</f>
        <v>0</v>
      </c>
      <c r="BF839" s="163">
        <f>IF(N839="snížená",J839,0)</f>
        <v>0</v>
      </c>
      <c r="BG839" s="163">
        <f>IF(N839="zákl. přenesená",J839,0)</f>
        <v>0</v>
      </c>
      <c r="BH839" s="163">
        <f>IF(N839="sníž. přenesená",J839,0)</f>
        <v>0</v>
      </c>
      <c r="BI839" s="163">
        <f>IF(N839="nulová",J839,0)</f>
        <v>0</v>
      </c>
      <c r="BJ839" s="18" t="s">
        <v>97</v>
      </c>
      <c r="BK839" s="163">
        <f>ROUND(I839*H839,2)</f>
        <v>0</v>
      </c>
      <c r="BL839" s="18" t="s">
        <v>248</v>
      </c>
      <c r="BM839" s="162" t="s">
        <v>1397</v>
      </c>
    </row>
    <row r="840" spans="1:65" s="2" customFormat="1" ht="16.5" customHeight="1">
      <c r="A840" s="33"/>
      <c r="B840" s="149"/>
      <c r="C840" s="188" t="s">
        <v>1398</v>
      </c>
      <c r="D840" s="188" t="s">
        <v>249</v>
      </c>
      <c r="E840" s="189" t="s">
        <v>1399</v>
      </c>
      <c r="F840" s="190" t="s">
        <v>1400</v>
      </c>
      <c r="G840" s="191" t="s">
        <v>268</v>
      </c>
      <c r="H840" s="192">
        <v>1</v>
      </c>
      <c r="I840" s="193"/>
      <c r="J840" s="194">
        <f>ROUND(I840*H840,2)</f>
        <v>0</v>
      </c>
      <c r="K840" s="195"/>
      <c r="L840" s="196"/>
      <c r="M840" s="197" t="s">
        <v>1</v>
      </c>
      <c r="N840" s="198" t="s">
        <v>43</v>
      </c>
      <c r="O840" s="59"/>
      <c r="P840" s="160">
        <f>O840*H840</f>
        <v>0</v>
      </c>
      <c r="Q840" s="160">
        <v>0.26600000000000001</v>
      </c>
      <c r="R840" s="160">
        <f>Q840*H840</f>
        <v>0.26600000000000001</v>
      </c>
      <c r="S840" s="160">
        <v>0</v>
      </c>
      <c r="T840" s="161">
        <f>S840*H840</f>
        <v>0</v>
      </c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R840" s="162" t="s">
        <v>331</v>
      </c>
      <c r="AT840" s="162" t="s">
        <v>249</v>
      </c>
      <c r="AU840" s="162" t="s">
        <v>97</v>
      </c>
      <c r="AY840" s="18" t="s">
        <v>160</v>
      </c>
      <c r="BE840" s="163">
        <f>IF(N840="základní",J840,0)</f>
        <v>0</v>
      </c>
      <c r="BF840" s="163">
        <f>IF(N840="snížená",J840,0)</f>
        <v>0</v>
      </c>
      <c r="BG840" s="163">
        <f>IF(N840="zákl. přenesená",J840,0)</f>
        <v>0</v>
      </c>
      <c r="BH840" s="163">
        <f>IF(N840="sníž. přenesená",J840,0)</f>
        <v>0</v>
      </c>
      <c r="BI840" s="163">
        <f>IF(N840="nulová",J840,0)</f>
        <v>0</v>
      </c>
      <c r="BJ840" s="18" t="s">
        <v>97</v>
      </c>
      <c r="BK840" s="163">
        <f>ROUND(I840*H840,2)</f>
        <v>0</v>
      </c>
      <c r="BL840" s="18" t="s">
        <v>248</v>
      </c>
      <c r="BM840" s="162" t="s">
        <v>1401</v>
      </c>
    </row>
    <row r="841" spans="1:65" s="2" customFormat="1" ht="16.5" customHeight="1">
      <c r="A841" s="33"/>
      <c r="B841" s="149"/>
      <c r="C841" s="150" t="s">
        <v>1402</v>
      </c>
      <c r="D841" s="150" t="s">
        <v>162</v>
      </c>
      <c r="E841" s="151" t="s">
        <v>1403</v>
      </c>
      <c r="F841" s="152" t="s">
        <v>1404</v>
      </c>
      <c r="G841" s="153" t="s">
        <v>165</v>
      </c>
      <c r="H841" s="154">
        <v>29.841999999999999</v>
      </c>
      <c r="I841" s="155"/>
      <c r="J841" s="156">
        <f>ROUND(I841*H841,2)</f>
        <v>0</v>
      </c>
      <c r="K841" s="157"/>
      <c r="L841" s="34"/>
      <c r="M841" s="158" t="s">
        <v>1</v>
      </c>
      <c r="N841" s="159" t="s">
        <v>43</v>
      </c>
      <c r="O841" s="59"/>
      <c r="P841" s="160">
        <f>O841*H841</f>
        <v>0</v>
      </c>
      <c r="Q841" s="160">
        <v>2.5999999999999998E-4</v>
      </c>
      <c r="R841" s="160">
        <f>Q841*H841</f>
        <v>7.758919999999999E-3</v>
      </c>
      <c r="S841" s="160">
        <v>0</v>
      </c>
      <c r="T841" s="161">
        <f>S841*H841</f>
        <v>0</v>
      </c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R841" s="162" t="s">
        <v>248</v>
      </c>
      <c r="AT841" s="162" t="s">
        <v>162</v>
      </c>
      <c r="AU841" s="162" t="s">
        <v>97</v>
      </c>
      <c r="AY841" s="18" t="s">
        <v>160</v>
      </c>
      <c r="BE841" s="163">
        <f>IF(N841="základní",J841,0)</f>
        <v>0</v>
      </c>
      <c r="BF841" s="163">
        <f>IF(N841="snížená",J841,0)</f>
        <v>0</v>
      </c>
      <c r="BG841" s="163">
        <f>IF(N841="zákl. přenesená",J841,0)</f>
        <v>0</v>
      </c>
      <c r="BH841" s="163">
        <f>IF(N841="sníž. přenesená",J841,0)</f>
        <v>0</v>
      </c>
      <c r="BI841" s="163">
        <f>IF(N841="nulová",J841,0)</f>
        <v>0</v>
      </c>
      <c r="BJ841" s="18" t="s">
        <v>97</v>
      </c>
      <c r="BK841" s="163">
        <f>ROUND(I841*H841,2)</f>
        <v>0</v>
      </c>
      <c r="BL841" s="18" t="s">
        <v>248</v>
      </c>
      <c r="BM841" s="162" t="s">
        <v>1405</v>
      </c>
    </row>
    <row r="842" spans="1:65" s="14" customFormat="1">
      <c r="B842" s="172"/>
      <c r="D842" s="165" t="s">
        <v>168</v>
      </c>
      <c r="E842" s="173" t="s">
        <v>1</v>
      </c>
      <c r="F842" s="174" t="s">
        <v>1406</v>
      </c>
      <c r="H842" s="175">
        <v>29.841999999999999</v>
      </c>
      <c r="I842" s="176"/>
      <c r="L842" s="172"/>
      <c r="M842" s="177"/>
      <c r="N842" s="178"/>
      <c r="O842" s="178"/>
      <c r="P842" s="178"/>
      <c r="Q842" s="178"/>
      <c r="R842" s="178"/>
      <c r="S842" s="178"/>
      <c r="T842" s="179"/>
      <c r="AT842" s="173" t="s">
        <v>168</v>
      </c>
      <c r="AU842" s="173" t="s">
        <v>97</v>
      </c>
      <c r="AV842" s="14" t="s">
        <v>97</v>
      </c>
      <c r="AW842" s="14" t="s">
        <v>32</v>
      </c>
      <c r="AX842" s="14" t="s">
        <v>77</v>
      </c>
      <c r="AY842" s="173" t="s">
        <v>160</v>
      </c>
    </row>
    <row r="843" spans="1:65" s="15" customFormat="1">
      <c r="B843" s="180"/>
      <c r="D843" s="165" t="s">
        <v>168</v>
      </c>
      <c r="E843" s="181" t="s">
        <v>1</v>
      </c>
      <c r="F843" s="182" t="s">
        <v>173</v>
      </c>
      <c r="H843" s="183">
        <v>29.841999999999999</v>
      </c>
      <c r="I843" s="184"/>
      <c r="L843" s="180"/>
      <c r="M843" s="185"/>
      <c r="N843" s="186"/>
      <c r="O843" s="186"/>
      <c r="P843" s="186"/>
      <c r="Q843" s="186"/>
      <c r="R843" s="186"/>
      <c r="S843" s="186"/>
      <c r="T843" s="187"/>
      <c r="AT843" s="181" t="s">
        <v>168</v>
      </c>
      <c r="AU843" s="181" t="s">
        <v>97</v>
      </c>
      <c r="AV843" s="15" t="s">
        <v>166</v>
      </c>
      <c r="AW843" s="15" t="s">
        <v>32</v>
      </c>
      <c r="AX843" s="15" t="s">
        <v>82</v>
      </c>
      <c r="AY843" s="181" t="s">
        <v>160</v>
      </c>
    </row>
    <row r="844" spans="1:65" s="2" customFormat="1" ht="16.5" customHeight="1">
      <c r="A844" s="33"/>
      <c r="B844" s="149"/>
      <c r="C844" s="188" t="s">
        <v>1407</v>
      </c>
      <c r="D844" s="188" t="s">
        <v>249</v>
      </c>
      <c r="E844" s="189" t="s">
        <v>1408</v>
      </c>
      <c r="F844" s="190" t="s">
        <v>1409</v>
      </c>
      <c r="G844" s="191" t="s">
        <v>165</v>
      </c>
      <c r="H844" s="192">
        <v>29.841999999999999</v>
      </c>
      <c r="I844" s="193"/>
      <c r="J844" s="194">
        <f>ROUND(I844*H844,2)</f>
        <v>0</v>
      </c>
      <c r="K844" s="195"/>
      <c r="L844" s="196"/>
      <c r="M844" s="197" t="s">
        <v>1</v>
      </c>
      <c r="N844" s="198" t="s">
        <v>43</v>
      </c>
      <c r="O844" s="59"/>
      <c r="P844" s="160">
        <f>O844*H844</f>
        <v>0</v>
      </c>
      <c r="Q844" s="160">
        <v>3.6810000000000002E-2</v>
      </c>
      <c r="R844" s="160">
        <f>Q844*H844</f>
        <v>1.0984840200000001</v>
      </c>
      <c r="S844" s="160">
        <v>0</v>
      </c>
      <c r="T844" s="161">
        <f>S844*H844</f>
        <v>0</v>
      </c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R844" s="162" t="s">
        <v>331</v>
      </c>
      <c r="AT844" s="162" t="s">
        <v>249</v>
      </c>
      <c r="AU844" s="162" t="s">
        <v>97</v>
      </c>
      <c r="AY844" s="18" t="s">
        <v>160</v>
      </c>
      <c r="BE844" s="163">
        <f>IF(N844="základní",J844,0)</f>
        <v>0</v>
      </c>
      <c r="BF844" s="163">
        <f>IF(N844="snížená",J844,0)</f>
        <v>0</v>
      </c>
      <c r="BG844" s="163">
        <f>IF(N844="zákl. přenesená",J844,0)</f>
        <v>0</v>
      </c>
      <c r="BH844" s="163">
        <f>IF(N844="sníž. přenesená",J844,0)</f>
        <v>0</v>
      </c>
      <c r="BI844" s="163">
        <f>IF(N844="nulová",J844,0)</f>
        <v>0</v>
      </c>
      <c r="BJ844" s="18" t="s">
        <v>97</v>
      </c>
      <c r="BK844" s="163">
        <f>ROUND(I844*H844,2)</f>
        <v>0</v>
      </c>
      <c r="BL844" s="18" t="s">
        <v>248</v>
      </c>
      <c r="BM844" s="162" t="s">
        <v>1410</v>
      </c>
    </row>
    <row r="845" spans="1:65" s="2" customFormat="1" ht="16.5" customHeight="1">
      <c r="A845" s="33"/>
      <c r="B845" s="149"/>
      <c r="C845" s="150" t="s">
        <v>1411</v>
      </c>
      <c r="D845" s="150" t="s">
        <v>162</v>
      </c>
      <c r="E845" s="151" t="s">
        <v>1412</v>
      </c>
      <c r="F845" s="152" t="s">
        <v>1413</v>
      </c>
      <c r="G845" s="153" t="s">
        <v>268</v>
      </c>
      <c r="H845" s="154">
        <v>5</v>
      </c>
      <c r="I845" s="155"/>
      <c r="J845" s="156">
        <f>ROUND(I845*H845,2)</f>
        <v>0</v>
      </c>
      <c r="K845" s="157"/>
      <c r="L845" s="34"/>
      <c r="M845" s="158" t="s">
        <v>1</v>
      </c>
      <c r="N845" s="159" t="s">
        <v>43</v>
      </c>
      <c r="O845" s="59"/>
      <c r="P845" s="160">
        <f>O845*H845</f>
        <v>0</v>
      </c>
      <c r="Q845" s="160">
        <v>2.5999999999999998E-4</v>
      </c>
      <c r="R845" s="160">
        <f>Q845*H845</f>
        <v>1.2999999999999999E-3</v>
      </c>
      <c r="S845" s="160">
        <v>0</v>
      </c>
      <c r="T845" s="161">
        <f>S845*H845</f>
        <v>0</v>
      </c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R845" s="162" t="s">
        <v>248</v>
      </c>
      <c r="AT845" s="162" t="s">
        <v>162</v>
      </c>
      <c r="AU845" s="162" t="s">
        <v>97</v>
      </c>
      <c r="AY845" s="18" t="s">
        <v>160</v>
      </c>
      <c r="BE845" s="163">
        <f>IF(N845="základní",J845,0)</f>
        <v>0</v>
      </c>
      <c r="BF845" s="163">
        <f>IF(N845="snížená",J845,0)</f>
        <v>0</v>
      </c>
      <c r="BG845" s="163">
        <f>IF(N845="zákl. přenesená",J845,0)</f>
        <v>0</v>
      </c>
      <c r="BH845" s="163">
        <f>IF(N845="sníž. přenesená",J845,0)</f>
        <v>0</v>
      </c>
      <c r="BI845" s="163">
        <f>IF(N845="nulová",J845,0)</f>
        <v>0</v>
      </c>
      <c r="BJ845" s="18" t="s">
        <v>97</v>
      </c>
      <c r="BK845" s="163">
        <f>ROUND(I845*H845,2)</f>
        <v>0</v>
      </c>
      <c r="BL845" s="18" t="s">
        <v>248</v>
      </c>
      <c r="BM845" s="162" t="s">
        <v>1414</v>
      </c>
    </row>
    <row r="846" spans="1:65" s="2" customFormat="1" ht="16.5" customHeight="1">
      <c r="A846" s="33"/>
      <c r="B846" s="149"/>
      <c r="C846" s="188" t="s">
        <v>1415</v>
      </c>
      <c r="D846" s="188" t="s">
        <v>249</v>
      </c>
      <c r="E846" s="189" t="s">
        <v>1416</v>
      </c>
      <c r="F846" s="190" t="s">
        <v>1417</v>
      </c>
      <c r="G846" s="191" t="s">
        <v>165</v>
      </c>
      <c r="H846" s="192">
        <v>4.4249999999999998</v>
      </c>
      <c r="I846" s="193"/>
      <c r="J846" s="194">
        <f>ROUND(I846*H846,2)</f>
        <v>0</v>
      </c>
      <c r="K846" s="195"/>
      <c r="L846" s="196"/>
      <c r="M846" s="197" t="s">
        <v>1</v>
      </c>
      <c r="N846" s="198" t="s">
        <v>43</v>
      </c>
      <c r="O846" s="59"/>
      <c r="P846" s="160">
        <f>O846*H846</f>
        <v>0</v>
      </c>
      <c r="Q846" s="160">
        <v>4.0280000000000003E-2</v>
      </c>
      <c r="R846" s="160">
        <f>Q846*H846</f>
        <v>0.17823900000000001</v>
      </c>
      <c r="S846" s="160">
        <v>0</v>
      </c>
      <c r="T846" s="161">
        <f>S846*H846</f>
        <v>0</v>
      </c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R846" s="162" t="s">
        <v>331</v>
      </c>
      <c r="AT846" s="162" t="s">
        <v>249</v>
      </c>
      <c r="AU846" s="162" t="s">
        <v>97</v>
      </c>
      <c r="AY846" s="18" t="s">
        <v>160</v>
      </c>
      <c r="BE846" s="163">
        <f>IF(N846="základní",J846,0)</f>
        <v>0</v>
      </c>
      <c r="BF846" s="163">
        <f>IF(N846="snížená",J846,0)</f>
        <v>0</v>
      </c>
      <c r="BG846" s="163">
        <f>IF(N846="zákl. přenesená",J846,0)</f>
        <v>0</v>
      </c>
      <c r="BH846" s="163">
        <f>IF(N846="sníž. přenesená",J846,0)</f>
        <v>0</v>
      </c>
      <c r="BI846" s="163">
        <f>IF(N846="nulová",J846,0)</f>
        <v>0</v>
      </c>
      <c r="BJ846" s="18" t="s">
        <v>97</v>
      </c>
      <c r="BK846" s="163">
        <f>ROUND(I846*H846,2)</f>
        <v>0</v>
      </c>
      <c r="BL846" s="18" t="s">
        <v>248</v>
      </c>
      <c r="BM846" s="162" t="s">
        <v>1418</v>
      </c>
    </row>
    <row r="847" spans="1:65" s="14" customFormat="1">
      <c r="B847" s="172"/>
      <c r="D847" s="165" t="s">
        <v>168</v>
      </c>
      <c r="E847" s="173" t="s">
        <v>1</v>
      </c>
      <c r="F847" s="174" t="s">
        <v>1419</v>
      </c>
      <c r="H847" s="175">
        <v>4.4249999999999998</v>
      </c>
      <c r="I847" s="176"/>
      <c r="L847" s="172"/>
      <c r="M847" s="177"/>
      <c r="N847" s="178"/>
      <c r="O847" s="178"/>
      <c r="P847" s="178"/>
      <c r="Q847" s="178"/>
      <c r="R847" s="178"/>
      <c r="S847" s="178"/>
      <c r="T847" s="179"/>
      <c r="AT847" s="173" t="s">
        <v>168</v>
      </c>
      <c r="AU847" s="173" t="s">
        <v>97</v>
      </c>
      <c r="AV847" s="14" t="s">
        <v>97</v>
      </c>
      <c r="AW847" s="14" t="s">
        <v>32</v>
      </c>
      <c r="AX847" s="14" t="s">
        <v>77</v>
      </c>
      <c r="AY847" s="173" t="s">
        <v>160</v>
      </c>
    </row>
    <row r="848" spans="1:65" s="15" customFormat="1">
      <c r="B848" s="180"/>
      <c r="D848" s="165" t="s">
        <v>168</v>
      </c>
      <c r="E848" s="181" t="s">
        <v>1</v>
      </c>
      <c r="F848" s="182" t="s">
        <v>173</v>
      </c>
      <c r="H848" s="183">
        <v>4.4249999999999998</v>
      </c>
      <c r="I848" s="184"/>
      <c r="L848" s="180"/>
      <c r="M848" s="185"/>
      <c r="N848" s="186"/>
      <c r="O848" s="186"/>
      <c r="P848" s="186"/>
      <c r="Q848" s="186"/>
      <c r="R848" s="186"/>
      <c r="S848" s="186"/>
      <c r="T848" s="187"/>
      <c r="AT848" s="181" t="s">
        <v>168</v>
      </c>
      <c r="AU848" s="181" t="s">
        <v>97</v>
      </c>
      <c r="AV848" s="15" t="s">
        <v>166</v>
      </c>
      <c r="AW848" s="15" t="s">
        <v>32</v>
      </c>
      <c r="AX848" s="15" t="s">
        <v>82</v>
      </c>
      <c r="AY848" s="181" t="s">
        <v>160</v>
      </c>
    </row>
    <row r="849" spans="1:65" s="2" customFormat="1" ht="16.5" customHeight="1">
      <c r="A849" s="33"/>
      <c r="B849" s="149"/>
      <c r="C849" s="150" t="s">
        <v>1420</v>
      </c>
      <c r="D849" s="150" t="s">
        <v>162</v>
      </c>
      <c r="E849" s="151" t="s">
        <v>1421</v>
      </c>
      <c r="F849" s="152" t="s">
        <v>1422</v>
      </c>
      <c r="G849" s="153" t="s">
        <v>268</v>
      </c>
      <c r="H849" s="154">
        <v>20</v>
      </c>
      <c r="I849" s="155"/>
      <c r="J849" s="156">
        <f>ROUND(I849*H849,2)</f>
        <v>0</v>
      </c>
      <c r="K849" s="157"/>
      <c r="L849" s="34"/>
      <c r="M849" s="158" t="s">
        <v>1</v>
      </c>
      <c r="N849" s="159" t="s">
        <v>43</v>
      </c>
      <c r="O849" s="59"/>
      <c r="P849" s="160">
        <f>O849*H849</f>
        <v>0</v>
      </c>
      <c r="Q849" s="160">
        <v>0</v>
      </c>
      <c r="R849" s="160">
        <f>Q849*H849</f>
        <v>0</v>
      </c>
      <c r="S849" s="160">
        <v>0</v>
      </c>
      <c r="T849" s="161">
        <f>S849*H849</f>
        <v>0</v>
      </c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R849" s="162" t="s">
        <v>248</v>
      </c>
      <c r="AT849" s="162" t="s">
        <v>162</v>
      </c>
      <c r="AU849" s="162" t="s">
        <v>97</v>
      </c>
      <c r="AY849" s="18" t="s">
        <v>160</v>
      </c>
      <c r="BE849" s="163">
        <f>IF(N849="základní",J849,0)</f>
        <v>0</v>
      </c>
      <c r="BF849" s="163">
        <f>IF(N849="snížená",J849,0)</f>
        <v>0</v>
      </c>
      <c r="BG849" s="163">
        <f>IF(N849="zákl. přenesená",J849,0)</f>
        <v>0</v>
      </c>
      <c r="BH849" s="163">
        <f>IF(N849="sníž. přenesená",J849,0)</f>
        <v>0</v>
      </c>
      <c r="BI849" s="163">
        <f>IF(N849="nulová",J849,0)</f>
        <v>0</v>
      </c>
      <c r="BJ849" s="18" t="s">
        <v>97</v>
      </c>
      <c r="BK849" s="163">
        <f>ROUND(I849*H849,2)</f>
        <v>0</v>
      </c>
      <c r="BL849" s="18" t="s">
        <v>248</v>
      </c>
      <c r="BM849" s="162" t="s">
        <v>1423</v>
      </c>
    </row>
    <row r="850" spans="1:65" s="14" customFormat="1">
      <c r="B850" s="172"/>
      <c r="D850" s="165" t="s">
        <v>168</v>
      </c>
      <c r="E850" s="173" t="s">
        <v>1</v>
      </c>
      <c r="F850" s="174" t="s">
        <v>1424</v>
      </c>
      <c r="H850" s="175">
        <v>20</v>
      </c>
      <c r="I850" s="176"/>
      <c r="L850" s="172"/>
      <c r="M850" s="177"/>
      <c r="N850" s="178"/>
      <c r="O850" s="178"/>
      <c r="P850" s="178"/>
      <c r="Q850" s="178"/>
      <c r="R850" s="178"/>
      <c r="S850" s="178"/>
      <c r="T850" s="179"/>
      <c r="AT850" s="173" t="s">
        <v>168</v>
      </c>
      <c r="AU850" s="173" t="s">
        <v>97</v>
      </c>
      <c r="AV850" s="14" t="s">
        <v>97</v>
      </c>
      <c r="AW850" s="14" t="s">
        <v>32</v>
      </c>
      <c r="AX850" s="14" t="s">
        <v>77</v>
      </c>
      <c r="AY850" s="173" t="s">
        <v>160</v>
      </c>
    </row>
    <row r="851" spans="1:65" s="15" customFormat="1">
      <c r="B851" s="180"/>
      <c r="D851" s="165" t="s">
        <v>168</v>
      </c>
      <c r="E851" s="181" t="s">
        <v>1</v>
      </c>
      <c r="F851" s="182" t="s">
        <v>173</v>
      </c>
      <c r="H851" s="183">
        <v>20</v>
      </c>
      <c r="I851" s="184"/>
      <c r="L851" s="180"/>
      <c r="M851" s="185"/>
      <c r="N851" s="186"/>
      <c r="O851" s="186"/>
      <c r="P851" s="186"/>
      <c r="Q851" s="186"/>
      <c r="R851" s="186"/>
      <c r="S851" s="186"/>
      <c r="T851" s="187"/>
      <c r="AT851" s="181" t="s">
        <v>168</v>
      </c>
      <c r="AU851" s="181" t="s">
        <v>97</v>
      </c>
      <c r="AV851" s="15" t="s">
        <v>166</v>
      </c>
      <c r="AW851" s="15" t="s">
        <v>32</v>
      </c>
      <c r="AX851" s="15" t="s">
        <v>82</v>
      </c>
      <c r="AY851" s="181" t="s">
        <v>160</v>
      </c>
    </row>
    <row r="852" spans="1:65" s="2" customFormat="1" ht="16.5" customHeight="1">
      <c r="A852" s="33"/>
      <c r="B852" s="149"/>
      <c r="C852" s="188" t="s">
        <v>1425</v>
      </c>
      <c r="D852" s="188" t="s">
        <v>249</v>
      </c>
      <c r="E852" s="189" t="s">
        <v>1426</v>
      </c>
      <c r="F852" s="190" t="s">
        <v>1427</v>
      </c>
      <c r="G852" s="191" t="s">
        <v>268</v>
      </c>
      <c r="H852" s="192">
        <v>9</v>
      </c>
      <c r="I852" s="193"/>
      <c r="J852" s="194">
        <f t="shared" ref="J852:J857" si="30">ROUND(I852*H852,2)</f>
        <v>0</v>
      </c>
      <c r="K852" s="195"/>
      <c r="L852" s="196"/>
      <c r="M852" s="197" t="s">
        <v>1</v>
      </c>
      <c r="N852" s="198" t="s">
        <v>43</v>
      </c>
      <c r="O852" s="59"/>
      <c r="P852" s="160">
        <f t="shared" ref="P852:P857" si="31">O852*H852</f>
        <v>0</v>
      </c>
      <c r="Q852" s="160">
        <v>1.7500000000000002E-2</v>
      </c>
      <c r="R852" s="160">
        <f t="shared" ref="R852:R857" si="32">Q852*H852</f>
        <v>0.15750000000000003</v>
      </c>
      <c r="S852" s="160">
        <v>0</v>
      </c>
      <c r="T852" s="161">
        <f t="shared" ref="T852:T857" si="33">S852*H852</f>
        <v>0</v>
      </c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R852" s="162" t="s">
        <v>331</v>
      </c>
      <c r="AT852" s="162" t="s">
        <v>249</v>
      </c>
      <c r="AU852" s="162" t="s">
        <v>97</v>
      </c>
      <c r="AY852" s="18" t="s">
        <v>160</v>
      </c>
      <c r="BE852" s="163">
        <f t="shared" ref="BE852:BE857" si="34">IF(N852="základní",J852,0)</f>
        <v>0</v>
      </c>
      <c r="BF852" s="163">
        <f t="shared" ref="BF852:BF857" si="35">IF(N852="snížená",J852,0)</f>
        <v>0</v>
      </c>
      <c r="BG852" s="163">
        <f t="shared" ref="BG852:BG857" si="36">IF(N852="zákl. přenesená",J852,0)</f>
        <v>0</v>
      </c>
      <c r="BH852" s="163">
        <f t="shared" ref="BH852:BH857" si="37">IF(N852="sníž. přenesená",J852,0)</f>
        <v>0</v>
      </c>
      <c r="BI852" s="163">
        <f t="shared" ref="BI852:BI857" si="38">IF(N852="nulová",J852,0)</f>
        <v>0</v>
      </c>
      <c r="BJ852" s="18" t="s">
        <v>97</v>
      </c>
      <c r="BK852" s="163">
        <f t="shared" ref="BK852:BK857" si="39">ROUND(I852*H852,2)</f>
        <v>0</v>
      </c>
      <c r="BL852" s="18" t="s">
        <v>248</v>
      </c>
      <c r="BM852" s="162" t="s">
        <v>1428</v>
      </c>
    </row>
    <row r="853" spans="1:65" s="2" customFormat="1" ht="16.5" customHeight="1">
      <c r="A853" s="33"/>
      <c r="B853" s="149"/>
      <c r="C853" s="188" t="s">
        <v>1429</v>
      </c>
      <c r="D853" s="188" t="s">
        <v>249</v>
      </c>
      <c r="E853" s="189" t="s">
        <v>1430</v>
      </c>
      <c r="F853" s="190" t="s">
        <v>1431</v>
      </c>
      <c r="G853" s="191" t="s">
        <v>268</v>
      </c>
      <c r="H853" s="192">
        <v>11</v>
      </c>
      <c r="I853" s="193"/>
      <c r="J853" s="194">
        <f t="shared" si="30"/>
        <v>0</v>
      </c>
      <c r="K853" s="195"/>
      <c r="L853" s="196"/>
      <c r="M853" s="197" t="s">
        <v>1</v>
      </c>
      <c r="N853" s="198" t="s">
        <v>43</v>
      </c>
      <c r="O853" s="59"/>
      <c r="P853" s="160">
        <f t="shared" si="31"/>
        <v>0</v>
      </c>
      <c r="Q853" s="160">
        <v>1.95E-2</v>
      </c>
      <c r="R853" s="160">
        <f t="shared" si="32"/>
        <v>0.2145</v>
      </c>
      <c r="S853" s="160">
        <v>0</v>
      </c>
      <c r="T853" s="161">
        <f t="shared" si="33"/>
        <v>0</v>
      </c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R853" s="162" t="s">
        <v>331</v>
      </c>
      <c r="AT853" s="162" t="s">
        <v>249</v>
      </c>
      <c r="AU853" s="162" t="s">
        <v>97</v>
      </c>
      <c r="AY853" s="18" t="s">
        <v>160</v>
      </c>
      <c r="BE853" s="163">
        <f t="shared" si="34"/>
        <v>0</v>
      </c>
      <c r="BF853" s="163">
        <f t="shared" si="35"/>
        <v>0</v>
      </c>
      <c r="BG853" s="163">
        <f t="shared" si="36"/>
        <v>0</v>
      </c>
      <c r="BH853" s="163">
        <f t="shared" si="37"/>
        <v>0</v>
      </c>
      <c r="BI853" s="163">
        <f t="shared" si="38"/>
        <v>0</v>
      </c>
      <c r="BJ853" s="18" t="s">
        <v>97</v>
      </c>
      <c r="BK853" s="163">
        <f t="shared" si="39"/>
        <v>0</v>
      </c>
      <c r="BL853" s="18" t="s">
        <v>248</v>
      </c>
      <c r="BM853" s="162" t="s">
        <v>1432</v>
      </c>
    </row>
    <row r="854" spans="1:65" s="2" customFormat="1" ht="16.5" customHeight="1">
      <c r="A854" s="33"/>
      <c r="B854" s="149"/>
      <c r="C854" s="150" t="s">
        <v>1433</v>
      </c>
      <c r="D854" s="150" t="s">
        <v>162</v>
      </c>
      <c r="E854" s="151" t="s">
        <v>1434</v>
      </c>
      <c r="F854" s="152" t="s">
        <v>1435</v>
      </c>
      <c r="G854" s="153" t="s">
        <v>268</v>
      </c>
      <c r="H854" s="154">
        <v>1</v>
      </c>
      <c r="I854" s="155"/>
      <c r="J854" s="156">
        <f t="shared" si="30"/>
        <v>0</v>
      </c>
      <c r="K854" s="157"/>
      <c r="L854" s="34"/>
      <c r="M854" s="158" t="s">
        <v>1</v>
      </c>
      <c r="N854" s="159" t="s">
        <v>43</v>
      </c>
      <c r="O854" s="59"/>
      <c r="P854" s="160">
        <f t="shared" si="31"/>
        <v>0</v>
      </c>
      <c r="Q854" s="160">
        <v>0</v>
      </c>
      <c r="R854" s="160">
        <f t="shared" si="32"/>
        <v>0</v>
      </c>
      <c r="S854" s="160">
        <v>0</v>
      </c>
      <c r="T854" s="161">
        <f t="shared" si="33"/>
        <v>0</v>
      </c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R854" s="162" t="s">
        <v>248</v>
      </c>
      <c r="AT854" s="162" t="s">
        <v>162</v>
      </c>
      <c r="AU854" s="162" t="s">
        <v>97</v>
      </c>
      <c r="AY854" s="18" t="s">
        <v>160</v>
      </c>
      <c r="BE854" s="163">
        <f t="shared" si="34"/>
        <v>0</v>
      </c>
      <c r="BF854" s="163">
        <f t="shared" si="35"/>
        <v>0</v>
      </c>
      <c r="BG854" s="163">
        <f t="shared" si="36"/>
        <v>0</v>
      </c>
      <c r="BH854" s="163">
        <f t="shared" si="37"/>
        <v>0</v>
      </c>
      <c r="BI854" s="163">
        <f t="shared" si="38"/>
        <v>0</v>
      </c>
      <c r="BJ854" s="18" t="s">
        <v>97</v>
      </c>
      <c r="BK854" s="163">
        <f t="shared" si="39"/>
        <v>0</v>
      </c>
      <c r="BL854" s="18" t="s">
        <v>248</v>
      </c>
      <c r="BM854" s="162" t="s">
        <v>1436</v>
      </c>
    </row>
    <row r="855" spans="1:65" s="2" customFormat="1" ht="21.75" customHeight="1">
      <c r="A855" s="33"/>
      <c r="B855" s="149"/>
      <c r="C855" s="188" t="s">
        <v>1437</v>
      </c>
      <c r="D855" s="188" t="s">
        <v>249</v>
      </c>
      <c r="E855" s="189" t="s">
        <v>1438</v>
      </c>
      <c r="F855" s="190" t="s">
        <v>1439</v>
      </c>
      <c r="G855" s="191" t="s">
        <v>268</v>
      </c>
      <c r="H855" s="192">
        <v>1</v>
      </c>
      <c r="I855" s="193"/>
      <c r="J855" s="194">
        <f t="shared" si="30"/>
        <v>0</v>
      </c>
      <c r="K855" s="195"/>
      <c r="L855" s="196"/>
      <c r="M855" s="197" t="s">
        <v>1</v>
      </c>
      <c r="N855" s="198" t="s">
        <v>43</v>
      </c>
      <c r="O855" s="59"/>
      <c r="P855" s="160">
        <f t="shared" si="31"/>
        <v>0</v>
      </c>
      <c r="Q855" s="160">
        <v>2.1600000000000001E-2</v>
      </c>
      <c r="R855" s="160">
        <f t="shared" si="32"/>
        <v>2.1600000000000001E-2</v>
      </c>
      <c r="S855" s="160">
        <v>0</v>
      </c>
      <c r="T855" s="161">
        <f t="shared" si="33"/>
        <v>0</v>
      </c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R855" s="162" t="s">
        <v>331</v>
      </c>
      <c r="AT855" s="162" t="s">
        <v>249</v>
      </c>
      <c r="AU855" s="162" t="s">
        <v>97</v>
      </c>
      <c r="AY855" s="18" t="s">
        <v>160</v>
      </c>
      <c r="BE855" s="163">
        <f t="shared" si="34"/>
        <v>0</v>
      </c>
      <c r="BF855" s="163">
        <f t="shared" si="35"/>
        <v>0</v>
      </c>
      <c r="BG855" s="163">
        <f t="shared" si="36"/>
        <v>0</v>
      </c>
      <c r="BH855" s="163">
        <f t="shared" si="37"/>
        <v>0</v>
      </c>
      <c r="BI855" s="163">
        <f t="shared" si="38"/>
        <v>0</v>
      </c>
      <c r="BJ855" s="18" t="s">
        <v>97</v>
      </c>
      <c r="BK855" s="163">
        <f t="shared" si="39"/>
        <v>0</v>
      </c>
      <c r="BL855" s="18" t="s">
        <v>248</v>
      </c>
      <c r="BM855" s="162" t="s">
        <v>1440</v>
      </c>
    </row>
    <row r="856" spans="1:65" s="2" customFormat="1" ht="16.5" customHeight="1">
      <c r="A856" s="33"/>
      <c r="B856" s="149"/>
      <c r="C856" s="150" t="s">
        <v>1441</v>
      </c>
      <c r="D856" s="150" t="s">
        <v>162</v>
      </c>
      <c r="E856" s="151" t="s">
        <v>1442</v>
      </c>
      <c r="F856" s="152" t="s">
        <v>1443</v>
      </c>
      <c r="G856" s="153" t="s">
        <v>268</v>
      </c>
      <c r="H856" s="154">
        <v>4</v>
      </c>
      <c r="I856" s="155"/>
      <c r="J856" s="156">
        <f t="shared" si="30"/>
        <v>0</v>
      </c>
      <c r="K856" s="157"/>
      <c r="L856" s="34"/>
      <c r="M856" s="158" t="s">
        <v>1</v>
      </c>
      <c r="N856" s="159" t="s">
        <v>43</v>
      </c>
      <c r="O856" s="59"/>
      <c r="P856" s="160">
        <f t="shared" si="31"/>
        <v>0</v>
      </c>
      <c r="Q856" s="160">
        <v>8.7000000000000001E-4</v>
      </c>
      <c r="R856" s="160">
        <f t="shared" si="32"/>
        <v>3.48E-3</v>
      </c>
      <c r="S856" s="160">
        <v>0</v>
      </c>
      <c r="T856" s="161">
        <f t="shared" si="33"/>
        <v>0</v>
      </c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R856" s="162" t="s">
        <v>248</v>
      </c>
      <c r="AT856" s="162" t="s">
        <v>162</v>
      </c>
      <c r="AU856" s="162" t="s">
        <v>97</v>
      </c>
      <c r="AY856" s="18" t="s">
        <v>160</v>
      </c>
      <c r="BE856" s="163">
        <f t="shared" si="34"/>
        <v>0</v>
      </c>
      <c r="BF856" s="163">
        <f t="shared" si="35"/>
        <v>0</v>
      </c>
      <c r="BG856" s="163">
        <f t="shared" si="36"/>
        <v>0</v>
      </c>
      <c r="BH856" s="163">
        <f t="shared" si="37"/>
        <v>0</v>
      </c>
      <c r="BI856" s="163">
        <f t="shared" si="38"/>
        <v>0</v>
      </c>
      <c r="BJ856" s="18" t="s">
        <v>97</v>
      </c>
      <c r="BK856" s="163">
        <f t="shared" si="39"/>
        <v>0</v>
      </c>
      <c r="BL856" s="18" t="s">
        <v>248</v>
      </c>
      <c r="BM856" s="162" t="s">
        <v>1444</v>
      </c>
    </row>
    <row r="857" spans="1:65" s="2" customFormat="1" ht="16.5" customHeight="1">
      <c r="A857" s="33"/>
      <c r="B857" s="149"/>
      <c r="C857" s="188" t="s">
        <v>1445</v>
      </c>
      <c r="D857" s="188" t="s">
        <v>249</v>
      </c>
      <c r="E857" s="189" t="s">
        <v>1446</v>
      </c>
      <c r="F857" s="190" t="s">
        <v>1447</v>
      </c>
      <c r="G857" s="191" t="s">
        <v>165</v>
      </c>
      <c r="H857" s="192">
        <v>15.12</v>
      </c>
      <c r="I857" s="193"/>
      <c r="J857" s="194">
        <f t="shared" si="30"/>
        <v>0</v>
      </c>
      <c r="K857" s="195"/>
      <c r="L857" s="196"/>
      <c r="M857" s="197" t="s">
        <v>1</v>
      </c>
      <c r="N857" s="198" t="s">
        <v>43</v>
      </c>
      <c r="O857" s="59"/>
      <c r="P857" s="160">
        <f t="shared" si="31"/>
        <v>0</v>
      </c>
      <c r="Q857" s="160">
        <v>4.0210000000000003E-2</v>
      </c>
      <c r="R857" s="160">
        <f t="shared" si="32"/>
        <v>0.60797520000000005</v>
      </c>
      <c r="S857" s="160">
        <v>0</v>
      </c>
      <c r="T857" s="161">
        <f t="shared" si="33"/>
        <v>0</v>
      </c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R857" s="162" t="s">
        <v>331</v>
      </c>
      <c r="AT857" s="162" t="s">
        <v>249</v>
      </c>
      <c r="AU857" s="162" t="s">
        <v>97</v>
      </c>
      <c r="AY857" s="18" t="s">
        <v>160</v>
      </c>
      <c r="BE857" s="163">
        <f t="shared" si="34"/>
        <v>0</v>
      </c>
      <c r="BF857" s="163">
        <f t="shared" si="35"/>
        <v>0</v>
      </c>
      <c r="BG857" s="163">
        <f t="shared" si="36"/>
        <v>0</v>
      </c>
      <c r="BH857" s="163">
        <f t="shared" si="37"/>
        <v>0</v>
      </c>
      <c r="BI857" s="163">
        <f t="shared" si="38"/>
        <v>0</v>
      </c>
      <c r="BJ857" s="18" t="s">
        <v>97</v>
      </c>
      <c r="BK857" s="163">
        <f t="shared" si="39"/>
        <v>0</v>
      </c>
      <c r="BL857" s="18" t="s">
        <v>248</v>
      </c>
      <c r="BM857" s="162" t="s">
        <v>1448</v>
      </c>
    </row>
    <row r="858" spans="1:65" s="14" customFormat="1">
      <c r="B858" s="172"/>
      <c r="D858" s="165" t="s">
        <v>168</v>
      </c>
      <c r="E858" s="173" t="s">
        <v>1</v>
      </c>
      <c r="F858" s="174" t="s">
        <v>1449</v>
      </c>
      <c r="H858" s="175">
        <v>8.4</v>
      </c>
      <c r="I858" s="176"/>
      <c r="L858" s="172"/>
      <c r="M858" s="177"/>
      <c r="N858" s="178"/>
      <c r="O858" s="178"/>
      <c r="P858" s="178"/>
      <c r="Q858" s="178"/>
      <c r="R858" s="178"/>
      <c r="S858" s="178"/>
      <c r="T858" s="179"/>
      <c r="AT858" s="173" t="s">
        <v>168</v>
      </c>
      <c r="AU858" s="173" t="s">
        <v>97</v>
      </c>
      <c r="AV858" s="14" t="s">
        <v>97</v>
      </c>
      <c r="AW858" s="14" t="s">
        <v>32</v>
      </c>
      <c r="AX858" s="14" t="s">
        <v>77</v>
      </c>
      <c r="AY858" s="173" t="s">
        <v>160</v>
      </c>
    </row>
    <row r="859" spans="1:65" s="15" customFormat="1">
      <c r="B859" s="180"/>
      <c r="D859" s="165" t="s">
        <v>168</v>
      </c>
      <c r="E859" s="181" t="s">
        <v>1</v>
      </c>
      <c r="F859" s="182" t="s">
        <v>173</v>
      </c>
      <c r="H859" s="183">
        <v>8.4</v>
      </c>
      <c r="I859" s="184"/>
      <c r="L859" s="180"/>
      <c r="M859" s="185"/>
      <c r="N859" s="186"/>
      <c r="O859" s="186"/>
      <c r="P859" s="186"/>
      <c r="Q859" s="186"/>
      <c r="R859" s="186"/>
      <c r="S859" s="186"/>
      <c r="T859" s="187"/>
      <c r="AT859" s="181" t="s">
        <v>168</v>
      </c>
      <c r="AU859" s="181" t="s">
        <v>97</v>
      </c>
      <c r="AV859" s="15" t="s">
        <v>166</v>
      </c>
      <c r="AW859" s="15" t="s">
        <v>32</v>
      </c>
      <c r="AX859" s="15" t="s">
        <v>82</v>
      </c>
      <c r="AY859" s="181" t="s">
        <v>160</v>
      </c>
    </row>
    <row r="860" spans="1:65" s="14" customFormat="1">
      <c r="B860" s="172"/>
      <c r="D860" s="165" t="s">
        <v>168</v>
      </c>
      <c r="F860" s="174" t="s">
        <v>1450</v>
      </c>
      <c r="H860" s="175">
        <v>15.12</v>
      </c>
      <c r="I860" s="176"/>
      <c r="L860" s="172"/>
      <c r="M860" s="177"/>
      <c r="N860" s="178"/>
      <c r="O860" s="178"/>
      <c r="P860" s="178"/>
      <c r="Q860" s="178"/>
      <c r="R860" s="178"/>
      <c r="S860" s="178"/>
      <c r="T860" s="179"/>
      <c r="AT860" s="173" t="s">
        <v>168</v>
      </c>
      <c r="AU860" s="173" t="s">
        <v>97</v>
      </c>
      <c r="AV860" s="14" t="s">
        <v>97</v>
      </c>
      <c r="AW860" s="14" t="s">
        <v>3</v>
      </c>
      <c r="AX860" s="14" t="s">
        <v>82</v>
      </c>
      <c r="AY860" s="173" t="s">
        <v>160</v>
      </c>
    </row>
    <row r="861" spans="1:65" s="2" customFormat="1" ht="16.5" customHeight="1">
      <c r="A861" s="33"/>
      <c r="B861" s="149"/>
      <c r="C861" s="150" t="s">
        <v>1451</v>
      </c>
      <c r="D861" s="150" t="s">
        <v>162</v>
      </c>
      <c r="E861" s="151" t="s">
        <v>1452</v>
      </c>
      <c r="F861" s="152" t="s">
        <v>1453</v>
      </c>
      <c r="G861" s="153" t="s">
        <v>268</v>
      </c>
      <c r="H861" s="154">
        <v>4</v>
      </c>
      <c r="I861" s="155"/>
      <c r="J861" s="156">
        <f>ROUND(I861*H861,2)</f>
        <v>0</v>
      </c>
      <c r="K861" s="157"/>
      <c r="L861" s="34"/>
      <c r="M861" s="158" t="s">
        <v>1</v>
      </c>
      <c r="N861" s="159" t="s">
        <v>43</v>
      </c>
      <c r="O861" s="59"/>
      <c r="P861" s="160">
        <f>O861*H861</f>
        <v>0</v>
      </c>
      <c r="Q861" s="160">
        <v>0</v>
      </c>
      <c r="R861" s="160">
        <f>Q861*H861</f>
        <v>0</v>
      </c>
      <c r="S861" s="160">
        <v>4.4999999999999999E-4</v>
      </c>
      <c r="T861" s="161">
        <f>S861*H861</f>
        <v>1.8E-3</v>
      </c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R861" s="162" t="s">
        <v>248</v>
      </c>
      <c r="AT861" s="162" t="s">
        <v>162</v>
      </c>
      <c r="AU861" s="162" t="s">
        <v>97</v>
      </c>
      <c r="AY861" s="18" t="s">
        <v>160</v>
      </c>
      <c r="BE861" s="163">
        <f>IF(N861="základní",J861,0)</f>
        <v>0</v>
      </c>
      <c r="BF861" s="163">
        <f>IF(N861="snížená",J861,0)</f>
        <v>0</v>
      </c>
      <c r="BG861" s="163">
        <f>IF(N861="zákl. přenesená",J861,0)</f>
        <v>0</v>
      </c>
      <c r="BH861" s="163">
        <f>IF(N861="sníž. přenesená",J861,0)</f>
        <v>0</v>
      </c>
      <c r="BI861" s="163">
        <f>IF(N861="nulová",J861,0)</f>
        <v>0</v>
      </c>
      <c r="BJ861" s="18" t="s">
        <v>97</v>
      </c>
      <c r="BK861" s="163">
        <f>ROUND(I861*H861,2)</f>
        <v>0</v>
      </c>
      <c r="BL861" s="18" t="s">
        <v>248</v>
      </c>
      <c r="BM861" s="162" t="s">
        <v>1454</v>
      </c>
    </row>
    <row r="862" spans="1:65" s="13" customFormat="1">
      <c r="B862" s="164"/>
      <c r="D862" s="165" t="s">
        <v>168</v>
      </c>
      <c r="E862" s="166" t="s">
        <v>1</v>
      </c>
      <c r="F862" s="167" t="s">
        <v>1455</v>
      </c>
      <c r="H862" s="166" t="s">
        <v>1</v>
      </c>
      <c r="I862" s="168"/>
      <c r="L862" s="164"/>
      <c r="M862" s="169"/>
      <c r="N862" s="170"/>
      <c r="O862" s="170"/>
      <c r="P862" s="170"/>
      <c r="Q862" s="170"/>
      <c r="R862" s="170"/>
      <c r="S862" s="170"/>
      <c r="T862" s="171"/>
      <c r="AT862" s="166" t="s">
        <v>168</v>
      </c>
      <c r="AU862" s="166" t="s">
        <v>97</v>
      </c>
      <c r="AV862" s="13" t="s">
        <v>82</v>
      </c>
      <c r="AW862" s="13" t="s">
        <v>32</v>
      </c>
      <c r="AX862" s="13" t="s">
        <v>77</v>
      </c>
      <c r="AY862" s="166" t="s">
        <v>160</v>
      </c>
    </row>
    <row r="863" spans="1:65" s="14" customFormat="1">
      <c r="B863" s="172"/>
      <c r="D863" s="165" t="s">
        <v>168</v>
      </c>
      <c r="E863" s="173" t="s">
        <v>1</v>
      </c>
      <c r="F863" s="174" t="s">
        <v>166</v>
      </c>
      <c r="H863" s="175">
        <v>4</v>
      </c>
      <c r="I863" s="176"/>
      <c r="L863" s="172"/>
      <c r="M863" s="177"/>
      <c r="N863" s="178"/>
      <c r="O863" s="178"/>
      <c r="P863" s="178"/>
      <c r="Q863" s="178"/>
      <c r="R863" s="178"/>
      <c r="S863" s="178"/>
      <c r="T863" s="179"/>
      <c r="AT863" s="173" t="s">
        <v>168</v>
      </c>
      <c r="AU863" s="173" t="s">
        <v>97</v>
      </c>
      <c r="AV863" s="14" t="s">
        <v>97</v>
      </c>
      <c r="AW863" s="14" t="s">
        <v>32</v>
      </c>
      <c r="AX863" s="14" t="s">
        <v>77</v>
      </c>
      <c r="AY863" s="173" t="s">
        <v>160</v>
      </c>
    </row>
    <row r="864" spans="1:65" s="15" customFormat="1">
      <c r="B864" s="180"/>
      <c r="D864" s="165" t="s">
        <v>168</v>
      </c>
      <c r="E864" s="181" t="s">
        <v>1</v>
      </c>
      <c r="F864" s="182" t="s">
        <v>173</v>
      </c>
      <c r="H864" s="183">
        <v>4</v>
      </c>
      <c r="I864" s="184"/>
      <c r="L864" s="180"/>
      <c r="M864" s="185"/>
      <c r="N864" s="186"/>
      <c r="O864" s="186"/>
      <c r="P864" s="186"/>
      <c r="Q864" s="186"/>
      <c r="R864" s="186"/>
      <c r="S864" s="186"/>
      <c r="T864" s="187"/>
      <c r="AT864" s="181" t="s">
        <v>168</v>
      </c>
      <c r="AU864" s="181" t="s">
        <v>97</v>
      </c>
      <c r="AV864" s="15" t="s">
        <v>166</v>
      </c>
      <c r="AW864" s="15" t="s">
        <v>32</v>
      </c>
      <c r="AX864" s="15" t="s">
        <v>82</v>
      </c>
      <c r="AY864" s="181" t="s">
        <v>160</v>
      </c>
    </row>
    <row r="865" spans="1:65" s="2" customFormat="1" ht="16.5" customHeight="1">
      <c r="A865" s="33"/>
      <c r="B865" s="149"/>
      <c r="C865" s="150" t="s">
        <v>1456</v>
      </c>
      <c r="D865" s="150" t="s">
        <v>162</v>
      </c>
      <c r="E865" s="151" t="s">
        <v>1457</v>
      </c>
      <c r="F865" s="152" t="s">
        <v>1458</v>
      </c>
      <c r="G865" s="153" t="s">
        <v>268</v>
      </c>
      <c r="H865" s="154">
        <v>20</v>
      </c>
      <c r="I865" s="155"/>
      <c r="J865" s="156">
        <f>ROUND(I865*H865,2)</f>
        <v>0</v>
      </c>
      <c r="K865" s="157"/>
      <c r="L865" s="34"/>
      <c r="M865" s="158" t="s">
        <v>1</v>
      </c>
      <c r="N865" s="159" t="s">
        <v>43</v>
      </c>
      <c r="O865" s="59"/>
      <c r="P865" s="160">
        <f>O865*H865</f>
        <v>0</v>
      </c>
      <c r="Q865" s="160">
        <v>4.4999999999999999E-4</v>
      </c>
      <c r="R865" s="160">
        <f>Q865*H865</f>
        <v>8.9999999999999993E-3</v>
      </c>
      <c r="S865" s="160">
        <v>0</v>
      </c>
      <c r="T865" s="161">
        <f>S865*H865</f>
        <v>0</v>
      </c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R865" s="162" t="s">
        <v>248</v>
      </c>
      <c r="AT865" s="162" t="s">
        <v>162</v>
      </c>
      <c r="AU865" s="162" t="s">
        <v>97</v>
      </c>
      <c r="AY865" s="18" t="s">
        <v>160</v>
      </c>
      <c r="BE865" s="163">
        <f>IF(N865="základní",J865,0)</f>
        <v>0</v>
      </c>
      <c r="BF865" s="163">
        <f>IF(N865="snížená",J865,0)</f>
        <v>0</v>
      </c>
      <c r="BG865" s="163">
        <f>IF(N865="zákl. přenesená",J865,0)</f>
        <v>0</v>
      </c>
      <c r="BH865" s="163">
        <f>IF(N865="sníž. přenesená",J865,0)</f>
        <v>0</v>
      </c>
      <c r="BI865" s="163">
        <f>IF(N865="nulová",J865,0)</f>
        <v>0</v>
      </c>
      <c r="BJ865" s="18" t="s">
        <v>97</v>
      </c>
      <c r="BK865" s="163">
        <f>ROUND(I865*H865,2)</f>
        <v>0</v>
      </c>
      <c r="BL865" s="18" t="s">
        <v>248</v>
      </c>
      <c r="BM865" s="162" t="s">
        <v>1459</v>
      </c>
    </row>
    <row r="866" spans="1:65" s="2" customFormat="1" ht="21.75" customHeight="1">
      <c r="A866" s="33"/>
      <c r="B866" s="149"/>
      <c r="C866" s="188" t="s">
        <v>1460</v>
      </c>
      <c r="D866" s="188" t="s">
        <v>249</v>
      </c>
      <c r="E866" s="189" t="s">
        <v>1461</v>
      </c>
      <c r="F866" s="190" t="s">
        <v>1462</v>
      </c>
      <c r="G866" s="191" t="s">
        <v>268</v>
      </c>
      <c r="H866" s="192">
        <v>20</v>
      </c>
      <c r="I866" s="193"/>
      <c r="J866" s="194">
        <f>ROUND(I866*H866,2)</f>
        <v>0</v>
      </c>
      <c r="K866" s="195"/>
      <c r="L866" s="196"/>
      <c r="M866" s="197" t="s">
        <v>1</v>
      </c>
      <c r="N866" s="198" t="s">
        <v>43</v>
      </c>
      <c r="O866" s="59"/>
      <c r="P866" s="160">
        <f>O866*H866</f>
        <v>0</v>
      </c>
      <c r="Q866" s="160">
        <v>1.6E-2</v>
      </c>
      <c r="R866" s="160">
        <f>Q866*H866</f>
        <v>0.32</v>
      </c>
      <c r="S866" s="160">
        <v>0</v>
      </c>
      <c r="T866" s="161">
        <f>S866*H866</f>
        <v>0</v>
      </c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R866" s="162" t="s">
        <v>331</v>
      </c>
      <c r="AT866" s="162" t="s">
        <v>249</v>
      </c>
      <c r="AU866" s="162" t="s">
        <v>97</v>
      </c>
      <c r="AY866" s="18" t="s">
        <v>160</v>
      </c>
      <c r="BE866" s="163">
        <f>IF(N866="základní",J866,0)</f>
        <v>0</v>
      </c>
      <c r="BF866" s="163">
        <f>IF(N866="snížená",J866,0)</f>
        <v>0</v>
      </c>
      <c r="BG866" s="163">
        <f>IF(N866="zákl. přenesená",J866,0)</f>
        <v>0</v>
      </c>
      <c r="BH866" s="163">
        <f>IF(N866="sníž. přenesená",J866,0)</f>
        <v>0</v>
      </c>
      <c r="BI866" s="163">
        <f>IF(N866="nulová",J866,0)</f>
        <v>0</v>
      </c>
      <c r="BJ866" s="18" t="s">
        <v>97</v>
      </c>
      <c r="BK866" s="163">
        <f>ROUND(I866*H866,2)</f>
        <v>0</v>
      </c>
      <c r="BL866" s="18" t="s">
        <v>248</v>
      </c>
      <c r="BM866" s="162" t="s">
        <v>1463</v>
      </c>
    </row>
    <row r="867" spans="1:65" s="2" customFormat="1" ht="16.5" customHeight="1">
      <c r="A867" s="33"/>
      <c r="B867" s="149"/>
      <c r="C867" s="150" t="s">
        <v>1464</v>
      </c>
      <c r="D867" s="150" t="s">
        <v>162</v>
      </c>
      <c r="E867" s="151" t="s">
        <v>1465</v>
      </c>
      <c r="F867" s="152" t="s">
        <v>1466</v>
      </c>
      <c r="G867" s="153" t="s">
        <v>268</v>
      </c>
      <c r="H867" s="154">
        <v>1</v>
      </c>
      <c r="I867" s="155"/>
      <c r="J867" s="156">
        <f>ROUND(I867*H867,2)</f>
        <v>0</v>
      </c>
      <c r="K867" s="157"/>
      <c r="L867" s="34"/>
      <c r="M867" s="158" t="s">
        <v>1</v>
      </c>
      <c r="N867" s="159" t="s">
        <v>43</v>
      </c>
      <c r="O867" s="59"/>
      <c r="P867" s="160">
        <f>O867*H867</f>
        <v>0</v>
      </c>
      <c r="Q867" s="160">
        <v>4.0000000000000002E-4</v>
      </c>
      <c r="R867" s="160">
        <f>Q867*H867</f>
        <v>4.0000000000000002E-4</v>
      </c>
      <c r="S867" s="160">
        <v>0</v>
      </c>
      <c r="T867" s="161">
        <f>S867*H867</f>
        <v>0</v>
      </c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R867" s="162" t="s">
        <v>248</v>
      </c>
      <c r="AT867" s="162" t="s">
        <v>162</v>
      </c>
      <c r="AU867" s="162" t="s">
        <v>97</v>
      </c>
      <c r="AY867" s="18" t="s">
        <v>160</v>
      </c>
      <c r="BE867" s="163">
        <f>IF(N867="základní",J867,0)</f>
        <v>0</v>
      </c>
      <c r="BF867" s="163">
        <f>IF(N867="snížená",J867,0)</f>
        <v>0</v>
      </c>
      <c r="BG867" s="163">
        <f>IF(N867="zákl. přenesená",J867,0)</f>
        <v>0</v>
      </c>
      <c r="BH867" s="163">
        <f>IF(N867="sníž. přenesená",J867,0)</f>
        <v>0</v>
      </c>
      <c r="BI867" s="163">
        <f>IF(N867="nulová",J867,0)</f>
        <v>0</v>
      </c>
      <c r="BJ867" s="18" t="s">
        <v>97</v>
      </c>
      <c r="BK867" s="163">
        <f>ROUND(I867*H867,2)</f>
        <v>0</v>
      </c>
      <c r="BL867" s="18" t="s">
        <v>248</v>
      </c>
      <c r="BM867" s="162" t="s">
        <v>1467</v>
      </c>
    </row>
    <row r="868" spans="1:65" s="2" customFormat="1" ht="24.15" customHeight="1">
      <c r="A868" s="33"/>
      <c r="B868" s="149"/>
      <c r="C868" s="188" t="s">
        <v>1468</v>
      </c>
      <c r="D868" s="188" t="s">
        <v>249</v>
      </c>
      <c r="E868" s="189" t="s">
        <v>1469</v>
      </c>
      <c r="F868" s="190" t="s">
        <v>1470</v>
      </c>
      <c r="G868" s="191" t="s">
        <v>268</v>
      </c>
      <c r="H868" s="192">
        <v>1</v>
      </c>
      <c r="I868" s="193"/>
      <c r="J868" s="194">
        <f>ROUND(I868*H868,2)</f>
        <v>0</v>
      </c>
      <c r="K868" s="195"/>
      <c r="L868" s="196"/>
      <c r="M868" s="197" t="s">
        <v>1</v>
      </c>
      <c r="N868" s="198" t="s">
        <v>43</v>
      </c>
      <c r="O868" s="59"/>
      <c r="P868" s="160">
        <f>O868*H868</f>
        <v>0</v>
      </c>
      <c r="Q868" s="160">
        <v>1.6E-2</v>
      </c>
      <c r="R868" s="160">
        <f>Q868*H868</f>
        <v>1.6E-2</v>
      </c>
      <c r="S868" s="160">
        <v>0</v>
      </c>
      <c r="T868" s="161">
        <f>S868*H868</f>
        <v>0</v>
      </c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R868" s="162" t="s">
        <v>331</v>
      </c>
      <c r="AT868" s="162" t="s">
        <v>249</v>
      </c>
      <c r="AU868" s="162" t="s">
        <v>97</v>
      </c>
      <c r="AY868" s="18" t="s">
        <v>160</v>
      </c>
      <c r="BE868" s="163">
        <f>IF(N868="základní",J868,0)</f>
        <v>0</v>
      </c>
      <c r="BF868" s="163">
        <f>IF(N868="snížená",J868,0)</f>
        <v>0</v>
      </c>
      <c r="BG868" s="163">
        <f>IF(N868="zákl. přenesená",J868,0)</f>
        <v>0</v>
      </c>
      <c r="BH868" s="163">
        <f>IF(N868="sníž. přenesená",J868,0)</f>
        <v>0</v>
      </c>
      <c r="BI868" s="163">
        <f>IF(N868="nulová",J868,0)</f>
        <v>0</v>
      </c>
      <c r="BJ868" s="18" t="s">
        <v>97</v>
      </c>
      <c r="BK868" s="163">
        <f>ROUND(I868*H868,2)</f>
        <v>0</v>
      </c>
      <c r="BL868" s="18" t="s">
        <v>248</v>
      </c>
      <c r="BM868" s="162" t="s">
        <v>1471</v>
      </c>
    </row>
    <row r="869" spans="1:65" s="2" customFormat="1" ht="16.5" customHeight="1">
      <c r="A869" s="33"/>
      <c r="B869" s="149"/>
      <c r="C869" s="150" t="s">
        <v>1472</v>
      </c>
      <c r="D869" s="150" t="s">
        <v>162</v>
      </c>
      <c r="E869" s="151" t="s">
        <v>1473</v>
      </c>
      <c r="F869" s="152" t="s">
        <v>1474</v>
      </c>
      <c r="G869" s="153" t="s">
        <v>262</v>
      </c>
      <c r="H869" s="154">
        <v>26.02</v>
      </c>
      <c r="I869" s="155"/>
      <c r="J869" s="156">
        <f>ROUND(I869*H869,2)</f>
        <v>0</v>
      </c>
      <c r="K869" s="157"/>
      <c r="L869" s="34"/>
      <c r="M869" s="158" t="s">
        <v>1</v>
      </c>
      <c r="N869" s="159" t="s">
        <v>43</v>
      </c>
      <c r="O869" s="59"/>
      <c r="P869" s="160">
        <f>O869*H869</f>
        <v>0</v>
      </c>
      <c r="Q869" s="160">
        <v>0</v>
      </c>
      <c r="R869" s="160">
        <f>Q869*H869</f>
        <v>0</v>
      </c>
      <c r="S869" s="160">
        <v>0</v>
      </c>
      <c r="T869" s="161">
        <f>S869*H869</f>
        <v>0</v>
      </c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R869" s="162" t="s">
        <v>248</v>
      </c>
      <c r="AT869" s="162" t="s">
        <v>162</v>
      </c>
      <c r="AU869" s="162" t="s">
        <v>97</v>
      </c>
      <c r="AY869" s="18" t="s">
        <v>160</v>
      </c>
      <c r="BE869" s="163">
        <f>IF(N869="základní",J869,0)</f>
        <v>0</v>
      </c>
      <c r="BF869" s="163">
        <f>IF(N869="snížená",J869,0)</f>
        <v>0</v>
      </c>
      <c r="BG869" s="163">
        <f>IF(N869="zákl. přenesená",J869,0)</f>
        <v>0</v>
      </c>
      <c r="BH869" s="163">
        <f>IF(N869="sníž. přenesená",J869,0)</f>
        <v>0</v>
      </c>
      <c r="BI869" s="163">
        <f>IF(N869="nulová",J869,0)</f>
        <v>0</v>
      </c>
      <c r="BJ869" s="18" t="s">
        <v>97</v>
      </c>
      <c r="BK869" s="163">
        <f>ROUND(I869*H869,2)</f>
        <v>0</v>
      </c>
      <c r="BL869" s="18" t="s">
        <v>248</v>
      </c>
      <c r="BM869" s="162" t="s">
        <v>1475</v>
      </c>
    </row>
    <row r="870" spans="1:65" s="14" customFormat="1">
      <c r="B870" s="172"/>
      <c r="D870" s="165" t="s">
        <v>168</v>
      </c>
      <c r="E870" s="173" t="s">
        <v>1</v>
      </c>
      <c r="F870" s="174" t="s">
        <v>1476</v>
      </c>
      <c r="H870" s="175">
        <v>26.02</v>
      </c>
      <c r="I870" s="176"/>
      <c r="L870" s="172"/>
      <c r="M870" s="177"/>
      <c r="N870" s="178"/>
      <c r="O870" s="178"/>
      <c r="P870" s="178"/>
      <c r="Q870" s="178"/>
      <c r="R870" s="178"/>
      <c r="S870" s="178"/>
      <c r="T870" s="179"/>
      <c r="AT870" s="173" t="s">
        <v>168</v>
      </c>
      <c r="AU870" s="173" t="s">
        <v>97</v>
      </c>
      <c r="AV870" s="14" t="s">
        <v>97</v>
      </c>
      <c r="AW870" s="14" t="s">
        <v>32</v>
      </c>
      <c r="AX870" s="14" t="s">
        <v>77</v>
      </c>
      <c r="AY870" s="173" t="s">
        <v>160</v>
      </c>
    </row>
    <row r="871" spans="1:65" s="15" customFormat="1">
      <c r="B871" s="180"/>
      <c r="D871" s="165" t="s">
        <v>168</v>
      </c>
      <c r="E871" s="181" t="s">
        <v>1</v>
      </c>
      <c r="F871" s="182" t="s">
        <v>173</v>
      </c>
      <c r="H871" s="183">
        <v>26.02</v>
      </c>
      <c r="I871" s="184"/>
      <c r="L871" s="180"/>
      <c r="M871" s="185"/>
      <c r="N871" s="186"/>
      <c r="O871" s="186"/>
      <c r="P871" s="186"/>
      <c r="Q871" s="186"/>
      <c r="R871" s="186"/>
      <c r="S871" s="186"/>
      <c r="T871" s="187"/>
      <c r="AT871" s="181" t="s">
        <v>168</v>
      </c>
      <c r="AU871" s="181" t="s">
        <v>97</v>
      </c>
      <c r="AV871" s="15" t="s">
        <v>166</v>
      </c>
      <c r="AW871" s="15" t="s">
        <v>32</v>
      </c>
      <c r="AX871" s="15" t="s">
        <v>82</v>
      </c>
      <c r="AY871" s="181" t="s">
        <v>160</v>
      </c>
    </row>
    <row r="872" spans="1:65" s="2" customFormat="1" ht="16.5" customHeight="1">
      <c r="A872" s="33"/>
      <c r="B872" s="149"/>
      <c r="C872" s="188" t="s">
        <v>1477</v>
      </c>
      <c r="D872" s="188" t="s">
        <v>249</v>
      </c>
      <c r="E872" s="189" t="s">
        <v>1478</v>
      </c>
      <c r="F872" s="190" t="s">
        <v>1479</v>
      </c>
      <c r="G872" s="191" t="s">
        <v>262</v>
      </c>
      <c r="H872" s="192">
        <v>26.800999999999998</v>
      </c>
      <c r="I872" s="193"/>
      <c r="J872" s="194">
        <f>ROUND(I872*H872,2)</f>
        <v>0</v>
      </c>
      <c r="K872" s="195"/>
      <c r="L872" s="196"/>
      <c r="M872" s="197" t="s">
        <v>1</v>
      </c>
      <c r="N872" s="198" t="s">
        <v>43</v>
      </c>
      <c r="O872" s="59"/>
      <c r="P872" s="160">
        <f>O872*H872</f>
        <v>0</v>
      </c>
      <c r="Q872" s="160">
        <v>0.01</v>
      </c>
      <c r="R872" s="160">
        <f>Q872*H872</f>
        <v>0.26800999999999997</v>
      </c>
      <c r="S872" s="160">
        <v>0</v>
      </c>
      <c r="T872" s="161">
        <f>S872*H872</f>
        <v>0</v>
      </c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R872" s="162" t="s">
        <v>331</v>
      </c>
      <c r="AT872" s="162" t="s">
        <v>249</v>
      </c>
      <c r="AU872" s="162" t="s">
        <v>97</v>
      </c>
      <c r="AY872" s="18" t="s">
        <v>160</v>
      </c>
      <c r="BE872" s="163">
        <f>IF(N872="základní",J872,0)</f>
        <v>0</v>
      </c>
      <c r="BF872" s="163">
        <f>IF(N872="snížená",J872,0)</f>
        <v>0</v>
      </c>
      <c r="BG872" s="163">
        <f>IF(N872="zákl. přenesená",J872,0)</f>
        <v>0</v>
      </c>
      <c r="BH872" s="163">
        <f>IF(N872="sníž. přenesená",J872,0)</f>
        <v>0</v>
      </c>
      <c r="BI872" s="163">
        <f>IF(N872="nulová",J872,0)</f>
        <v>0</v>
      </c>
      <c r="BJ872" s="18" t="s">
        <v>97</v>
      </c>
      <c r="BK872" s="163">
        <f>ROUND(I872*H872,2)</f>
        <v>0</v>
      </c>
      <c r="BL872" s="18" t="s">
        <v>248</v>
      </c>
      <c r="BM872" s="162" t="s">
        <v>1480</v>
      </c>
    </row>
    <row r="873" spans="1:65" s="14" customFormat="1">
      <c r="B873" s="172"/>
      <c r="D873" s="165" t="s">
        <v>168</v>
      </c>
      <c r="F873" s="174" t="s">
        <v>1481</v>
      </c>
      <c r="H873" s="175">
        <v>26.800999999999998</v>
      </c>
      <c r="I873" s="176"/>
      <c r="L873" s="172"/>
      <c r="M873" s="177"/>
      <c r="N873" s="178"/>
      <c r="O873" s="178"/>
      <c r="P873" s="178"/>
      <c r="Q873" s="178"/>
      <c r="R873" s="178"/>
      <c r="S873" s="178"/>
      <c r="T873" s="179"/>
      <c r="AT873" s="173" t="s">
        <v>168</v>
      </c>
      <c r="AU873" s="173" t="s">
        <v>97</v>
      </c>
      <c r="AV873" s="14" t="s">
        <v>97</v>
      </c>
      <c r="AW873" s="14" t="s">
        <v>3</v>
      </c>
      <c r="AX873" s="14" t="s">
        <v>82</v>
      </c>
      <c r="AY873" s="173" t="s">
        <v>160</v>
      </c>
    </row>
    <row r="874" spans="1:65" s="2" customFormat="1" ht="16.5" customHeight="1">
      <c r="A874" s="33"/>
      <c r="B874" s="149"/>
      <c r="C874" s="188" t="s">
        <v>1482</v>
      </c>
      <c r="D874" s="188" t="s">
        <v>249</v>
      </c>
      <c r="E874" s="189" t="s">
        <v>1483</v>
      </c>
      <c r="F874" s="190" t="s">
        <v>1484</v>
      </c>
      <c r="G874" s="191" t="s">
        <v>268</v>
      </c>
      <c r="H874" s="192">
        <v>38</v>
      </c>
      <c r="I874" s="193"/>
      <c r="J874" s="194">
        <f>ROUND(I874*H874,2)</f>
        <v>0</v>
      </c>
      <c r="K874" s="195"/>
      <c r="L874" s="196"/>
      <c r="M874" s="197" t="s">
        <v>1</v>
      </c>
      <c r="N874" s="198" t="s">
        <v>43</v>
      </c>
      <c r="O874" s="59"/>
      <c r="P874" s="160">
        <f>O874*H874</f>
        <v>0</v>
      </c>
      <c r="Q874" s="160">
        <v>6.0000000000000002E-5</v>
      </c>
      <c r="R874" s="160">
        <f>Q874*H874</f>
        <v>2.2799999999999999E-3</v>
      </c>
      <c r="S874" s="160">
        <v>0</v>
      </c>
      <c r="T874" s="161">
        <f>S874*H874</f>
        <v>0</v>
      </c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R874" s="162" t="s">
        <v>331</v>
      </c>
      <c r="AT874" s="162" t="s">
        <v>249</v>
      </c>
      <c r="AU874" s="162" t="s">
        <v>97</v>
      </c>
      <c r="AY874" s="18" t="s">
        <v>160</v>
      </c>
      <c r="BE874" s="163">
        <f>IF(N874="základní",J874,0)</f>
        <v>0</v>
      </c>
      <c r="BF874" s="163">
        <f>IF(N874="snížená",J874,0)</f>
        <v>0</v>
      </c>
      <c r="BG874" s="163">
        <f>IF(N874="zákl. přenesená",J874,0)</f>
        <v>0</v>
      </c>
      <c r="BH874" s="163">
        <f>IF(N874="sníž. přenesená",J874,0)</f>
        <v>0</v>
      </c>
      <c r="BI874" s="163">
        <f>IF(N874="nulová",J874,0)</f>
        <v>0</v>
      </c>
      <c r="BJ874" s="18" t="s">
        <v>97</v>
      </c>
      <c r="BK874" s="163">
        <f>ROUND(I874*H874,2)</f>
        <v>0</v>
      </c>
      <c r="BL874" s="18" t="s">
        <v>248</v>
      </c>
      <c r="BM874" s="162" t="s">
        <v>1485</v>
      </c>
    </row>
    <row r="875" spans="1:65" s="14" customFormat="1">
      <c r="B875" s="172"/>
      <c r="D875" s="165" t="s">
        <v>168</v>
      </c>
      <c r="E875" s="173" t="s">
        <v>1</v>
      </c>
      <c r="F875" s="174" t="s">
        <v>1486</v>
      </c>
      <c r="H875" s="175">
        <v>38</v>
      </c>
      <c r="I875" s="176"/>
      <c r="L875" s="172"/>
      <c r="M875" s="177"/>
      <c r="N875" s="178"/>
      <c r="O875" s="178"/>
      <c r="P875" s="178"/>
      <c r="Q875" s="178"/>
      <c r="R875" s="178"/>
      <c r="S875" s="178"/>
      <c r="T875" s="179"/>
      <c r="AT875" s="173" t="s">
        <v>168</v>
      </c>
      <c r="AU875" s="173" t="s">
        <v>97</v>
      </c>
      <c r="AV875" s="14" t="s">
        <v>97</v>
      </c>
      <c r="AW875" s="14" t="s">
        <v>32</v>
      </c>
      <c r="AX875" s="14" t="s">
        <v>82</v>
      </c>
      <c r="AY875" s="173" t="s">
        <v>160</v>
      </c>
    </row>
    <row r="876" spans="1:65" s="2" customFormat="1" ht="16.5" customHeight="1">
      <c r="A876" s="33"/>
      <c r="B876" s="149"/>
      <c r="C876" s="150" t="s">
        <v>1487</v>
      </c>
      <c r="D876" s="150" t="s">
        <v>162</v>
      </c>
      <c r="E876" s="151" t="s">
        <v>1488</v>
      </c>
      <c r="F876" s="152" t="s">
        <v>1489</v>
      </c>
      <c r="G876" s="153" t="s">
        <v>268</v>
      </c>
      <c r="H876" s="154">
        <v>4</v>
      </c>
      <c r="I876" s="155"/>
      <c r="J876" s="156">
        <f>ROUND(I876*H876,2)</f>
        <v>0</v>
      </c>
      <c r="K876" s="157"/>
      <c r="L876" s="34"/>
      <c r="M876" s="158" t="s">
        <v>1</v>
      </c>
      <c r="N876" s="159" t="s">
        <v>43</v>
      </c>
      <c r="O876" s="59"/>
      <c r="P876" s="160">
        <f>O876*H876</f>
        <v>0</v>
      </c>
      <c r="Q876" s="160">
        <v>0</v>
      </c>
      <c r="R876" s="160">
        <f>Q876*H876</f>
        <v>0</v>
      </c>
      <c r="S876" s="160">
        <v>0</v>
      </c>
      <c r="T876" s="161">
        <f>S876*H876</f>
        <v>0</v>
      </c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R876" s="162" t="s">
        <v>248</v>
      </c>
      <c r="AT876" s="162" t="s">
        <v>162</v>
      </c>
      <c r="AU876" s="162" t="s">
        <v>97</v>
      </c>
      <c r="AY876" s="18" t="s">
        <v>160</v>
      </c>
      <c r="BE876" s="163">
        <f>IF(N876="základní",J876,0)</f>
        <v>0</v>
      </c>
      <c r="BF876" s="163">
        <f>IF(N876="snížená",J876,0)</f>
        <v>0</v>
      </c>
      <c r="BG876" s="163">
        <f>IF(N876="zákl. přenesená",J876,0)</f>
        <v>0</v>
      </c>
      <c r="BH876" s="163">
        <f>IF(N876="sníž. přenesená",J876,0)</f>
        <v>0</v>
      </c>
      <c r="BI876" s="163">
        <f>IF(N876="nulová",J876,0)</f>
        <v>0</v>
      </c>
      <c r="BJ876" s="18" t="s">
        <v>97</v>
      </c>
      <c r="BK876" s="163">
        <f>ROUND(I876*H876,2)</f>
        <v>0</v>
      </c>
      <c r="BL876" s="18" t="s">
        <v>248</v>
      </c>
      <c r="BM876" s="162" t="s">
        <v>1490</v>
      </c>
    </row>
    <row r="877" spans="1:65" s="2" customFormat="1" ht="16.5" customHeight="1">
      <c r="A877" s="33"/>
      <c r="B877" s="149"/>
      <c r="C877" s="150" t="s">
        <v>1491</v>
      </c>
      <c r="D877" s="150" t="s">
        <v>162</v>
      </c>
      <c r="E877" s="151" t="s">
        <v>1492</v>
      </c>
      <c r="F877" s="152" t="s">
        <v>1493</v>
      </c>
      <c r="G877" s="153" t="s">
        <v>268</v>
      </c>
      <c r="H877" s="154">
        <v>4</v>
      </c>
      <c r="I877" s="155"/>
      <c r="J877" s="156">
        <f>ROUND(I877*H877,2)</f>
        <v>0</v>
      </c>
      <c r="K877" s="157"/>
      <c r="L877" s="34"/>
      <c r="M877" s="158" t="s">
        <v>1</v>
      </c>
      <c r="N877" s="159" t="s">
        <v>43</v>
      </c>
      <c r="O877" s="59"/>
      <c r="P877" s="160">
        <f>O877*H877</f>
        <v>0</v>
      </c>
      <c r="Q877" s="160">
        <v>0</v>
      </c>
      <c r="R877" s="160">
        <f>Q877*H877</f>
        <v>0</v>
      </c>
      <c r="S877" s="160">
        <v>0.17399999999999999</v>
      </c>
      <c r="T877" s="161">
        <f>S877*H877</f>
        <v>0.69599999999999995</v>
      </c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R877" s="162" t="s">
        <v>248</v>
      </c>
      <c r="AT877" s="162" t="s">
        <v>162</v>
      </c>
      <c r="AU877" s="162" t="s">
        <v>97</v>
      </c>
      <c r="AY877" s="18" t="s">
        <v>160</v>
      </c>
      <c r="BE877" s="163">
        <f>IF(N877="základní",J877,0)</f>
        <v>0</v>
      </c>
      <c r="BF877" s="163">
        <f>IF(N877="snížená",J877,0)</f>
        <v>0</v>
      </c>
      <c r="BG877" s="163">
        <f>IF(N877="zákl. přenesená",J877,0)</f>
        <v>0</v>
      </c>
      <c r="BH877" s="163">
        <f>IF(N877="sníž. přenesená",J877,0)</f>
        <v>0</v>
      </c>
      <c r="BI877" s="163">
        <f>IF(N877="nulová",J877,0)</f>
        <v>0</v>
      </c>
      <c r="BJ877" s="18" t="s">
        <v>97</v>
      </c>
      <c r="BK877" s="163">
        <f>ROUND(I877*H877,2)</f>
        <v>0</v>
      </c>
      <c r="BL877" s="18" t="s">
        <v>248</v>
      </c>
      <c r="BM877" s="162" t="s">
        <v>1494</v>
      </c>
    </row>
    <row r="878" spans="1:65" s="2" customFormat="1" ht="21.75" customHeight="1">
      <c r="A878" s="33"/>
      <c r="B878" s="149"/>
      <c r="C878" s="150" t="s">
        <v>1495</v>
      </c>
      <c r="D878" s="150" t="s">
        <v>162</v>
      </c>
      <c r="E878" s="151" t="s">
        <v>1496</v>
      </c>
      <c r="F878" s="152" t="s">
        <v>1497</v>
      </c>
      <c r="G878" s="153" t="s">
        <v>790</v>
      </c>
      <c r="H878" s="207"/>
      <c r="I878" s="155"/>
      <c r="J878" s="156">
        <f>ROUND(I878*H878,2)</f>
        <v>0</v>
      </c>
      <c r="K878" s="157"/>
      <c r="L878" s="34"/>
      <c r="M878" s="158" t="s">
        <v>1</v>
      </c>
      <c r="N878" s="159" t="s">
        <v>43</v>
      </c>
      <c r="O878" s="59"/>
      <c r="P878" s="160">
        <f>O878*H878</f>
        <v>0</v>
      </c>
      <c r="Q878" s="160">
        <v>0</v>
      </c>
      <c r="R878" s="160">
        <f>Q878*H878</f>
        <v>0</v>
      </c>
      <c r="S878" s="160">
        <v>0</v>
      </c>
      <c r="T878" s="161">
        <f>S878*H878</f>
        <v>0</v>
      </c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R878" s="162" t="s">
        <v>248</v>
      </c>
      <c r="AT878" s="162" t="s">
        <v>162</v>
      </c>
      <c r="AU878" s="162" t="s">
        <v>97</v>
      </c>
      <c r="AY878" s="18" t="s">
        <v>160</v>
      </c>
      <c r="BE878" s="163">
        <f>IF(N878="základní",J878,0)</f>
        <v>0</v>
      </c>
      <c r="BF878" s="163">
        <f>IF(N878="snížená",J878,0)</f>
        <v>0</v>
      </c>
      <c r="BG878" s="163">
        <f>IF(N878="zákl. přenesená",J878,0)</f>
        <v>0</v>
      </c>
      <c r="BH878" s="163">
        <f>IF(N878="sníž. přenesená",J878,0)</f>
        <v>0</v>
      </c>
      <c r="BI878" s="163">
        <f>IF(N878="nulová",J878,0)</f>
        <v>0</v>
      </c>
      <c r="BJ878" s="18" t="s">
        <v>97</v>
      </c>
      <c r="BK878" s="163">
        <f>ROUND(I878*H878,2)</f>
        <v>0</v>
      </c>
      <c r="BL878" s="18" t="s">
        <v>248</v>
      </c>
      <c r="BM878" s="162" t="s">
        <v>1498</v>
      </c>
    </row>
    <row r="879" spans="1:65" s="12" customFormat="1" ht="22.95" customHeight="1">
      <c r="B879" s="136"/>
      <c r="D879" s="137" t="s">
        <v>76</v>
      </c>
      <c r="E879" s="147" t="s">
        <v>1499</v>
      </c>
      <c r="F879" s="147" t="s">
        <v>1500</v>
      </c>
      <c r="I879" s="139"/>
      <c r="J879" s="148">
        <f>BK879</f>
        <v>0</v>
      </c>
      <c r="L879" s="136"/>
      <c r="M879" s="141"/>
      <c r="N879" s="142"/>
      <c r="O879" s="142"/>
      <c r="P879" s="143">
        <f>SUM(P880:P886)</f>
        <v>0</v>
      </c>
      <c r="Q879" s="142"/>
      <c r="R879" s="143">
        <f>SUM(R880:R886)</f>
        <v>9.2328999999999994E-2</v>
      </c>
      <c r="S879" s="142"/>
      <c r="T879" s="144">
        <f>SUM(T880:T886)</f>
        <v>3.5999999999999997E-2</v>
      </c>
      <c r="AR879" s="137" t="s">
        <v>97</v>
      </c>
      <c r="AT879" s="145" t="s">
        <v>76</v>
      </c>
      <c r="AU879" s="145" t="s">
        <v>82</v>
      </c>
      <c r="AY879" s="137" t="s">
        <v>160</v>
      </c>
      <c r="BK879" s="146">
        <f>SUM(BK880:BK886)</f>
        <v>0</v>
      </c>
    </row>
    <row r="880" spans="1:65" s="2" customFormat="1" ht="16.5" customHeight="1">
      <c r="A880" s="33"/>
      <c r="B880" s="149"/>
      <c r="C880" s="150" t="s">
        <v>1501</v>
      </c>
      <c r="D880" s="150" t="s">
        <v>162</v>
      </c>
      <c r="E880" s="151" t="s">
        <v>1502</v>
      </c>
      <c r="F880" s="152" t="s">
        <v>1503</v>
      </c>
      <c r="G880" s="153" t="s">
        <v>268</v>
      </c>
      <c r="H880" s="154">
        <v>1</v>
      </c>
      <c r="I880" s="155"/>
      <c r="J880" s="156">
        <f>ROUND(I880*H880,2)</f>
        <v>0</v>
      </c>
      <c r="K880" s="157"/>
      <c r="L880" s="34"/>
      <c r="M880" s="158" t="s">
        <v>1</v>
      </c>
      <c r="N880" s="159" t="s">
        <v>43</v>
      </c>
      <c r="O880" s="59"/>
      <c r="P880" s="160">
        <f>O880*H880</f>
        <v>0</v>
      </c>
      <c r="Q880" s="160">
        <v>0</v>
      </c>
      <c r="R880" s="160">
        <f>Q880*H880</f>
        <v>0</v>
      </c>
      <c r="S880" s="160">
        <v>0</v>
      </c>
      <c r="T880" s="161">
        <f>S880*H880</f>
        <v>0</v>
      </c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R880" s="162" t="s">
        <v>248</v>
      </c>
      <c r="AT880" s="162" t="s">
        <v>162</v>
      </c>
      <c r="AU880" s="162" t="s">
        <v>97</v>
      </c>
      <c r="AY880" s="18" t="s">
        <v>160</v>
      </c>
      <c r="BE880" s="163">
        <f>IF(N880="základní",J880,0)</f>
        <v>0</v>
      </c>
      <c r="BF880" s="163">
        <f>IF(N880="snížená",J880,0)</f>
        <v>0</v>
      </c>
      <c r="BG880" s="163">
        <f>IF(N880="zákl. přenesená",J880,0)</f>
        <v>0</v>
      </c>
      <c r="BH880" s="163">
        <f>IF(N880="sníž. přenesená",J880,0)</f>
        <v>0</v>
      </c>
      <c r="BI880" s="163">
        <f>IF(N880="nulová",J880,0)</f>
        <v>0</v>
      </c>
      <c r="BJ880" s="18" t="s">
        <v>97</v>
      </c>
      <c r="BK880" s="163">
        <f>ROUND(I880*H880,2)</f>
        <v>0</v>
      </c>
      <c r="BL880" s="18" t="s">
        <v>248</v>
      </c>
      <c r="BM880" s="162" t="s">
        <v>1504</v>
      </c>
    </row>
    <row r="881" spans="1:65" s="2" customFormat="1" ht="16.5" customHeight="1">
      <c r="A881" s="33"/>
      <c r="B881" s="149"/>
      <c r="C881" s="188" t="s">
        <v>1505</v>
      </c>
      <c r="D881" s="188" t="s">
        <v>249</v>
      </c>
      <c r="E881" s="189" t="s">
        <v>1506</v>
      </c>
      <c r="F881" s="190" t="s">
        <v>1507</v>
      </c>
      <c r="G881" s="191" t="s">
        <v>165</v>
      </c>
      <c r="H881" s="192">
        <v>2.1</v>
      </c>
      <c r="I881" s="193"/>
      <c r="J881" s="194">
        <f>ROUND(I881*H881,2)</f>
        <v>0</v>
      </c>
      <c r="K881" s="195"/>
      <c r="L881" s="196"/>
      <c r="M881" s="197" t="s">
        <v>1</v>
      </c>
      <c r="N881" s="198" t="s">
        <v>43</v>
      </c>
      <c r="O881" s="59"/>
      <c r="P881" s="160">
        <f>O881*H881</f>
        <v>0</v>
      </c>
      <c r="Q881" s="160">
        <v>3.8289999999999998E-2</v>
      </c>
      <c r="R881" s="160">
        <f>Q881*H881</f>
        <v>8.0408999999999994E-2</v>
      </c>
      <c r="S881" s="160">
        <v>0</v>
      </c>
      <c r="T881" s="161">
        <f>S881*H881</f>
        <v>0</v>
      </c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R881" s="162" t="s">
        <v>331</v>
      </c>
      <c r="AT881" s="162" t="s">
        <v>249</v>
      </c>
      <c r="AU881" s="162" t="s">
        <v>97</v>
      </c>
      <c r="AY881" s="18" t="s">
        <v>160</v>
      </c>
      <c r="BE881" s="163">
        <f>IF(N881="základní",J881,0)</f>
        <v>0</v>
      </c>
      <c r="BF881" s="163">
        <f>IF(N881="snížená",J881,0)</f>
        <v>0</v>
      </c>
      <c r="BG881" s="163">
        <f>IF(N881="zákl. přenesená",J881,0)</f>
        <v>0</v>
      </c>
      <c r="BH881" s="163">
        <f>IF(N881="sníž. přenesená",J881,0)</f>
        <v>0</v>
      </c>
      <c r="BI881" s="163">
        <f>IF(N881="nulová",J881,0)</f>
        <v>0</v>
      </c>
      <c r="BJ881" s="18" t="s">
        <v>97</v>
      </c>
      <c r="BK881" s="163">
        <f>ROUND(I881*H881,2)</f>
        <v>0</v>
      </c>
      <c r="BL881" s="18" t="s">
        <v>248</v>
      </c>
      <c r="BM881" s="162" t="s">
        <v>1508</v>
      </c>
    </row>
    <row r="882" spans="1:65" s="14" customFormat="1">
      <c r="B882" s="172"/>
      <c r="D882" s="165" t="s">
        <v>168</v>
      </c>
      <c r="E882" s="173" t="s">
        <v>1</v>
      </c>
      <c r="F882" s="174" t="s">
        <v>1509</v>
      </c>
      <c r="H882" s="175">
        <v>2.1</v>
      </c>
      <c r="I882" s="176"/>
      <c r="L882" s="172"/>
      <c r="M882" s="177"/>
      <c r="N882" s="178"/>
      <c r="O882" s="178"/>
      <c r="P882" s="178"/>
      <c r="Q882" s="178"/>
      <c r="R882" s="178"/>
      <c r="S882" s="178"/>
      <c r="T882" s="179"/>
      <c r="AT882" s="173" t="s">
        <v>168</v>
      </c>
      <c r="AU882" s="173" t="s">
        <v>97</v>
      </c>
      <c r="AV882" s="14" t="s">
        <v>97</v>
      </c>
      <c r="AW882" s="14" t="s">
        <v>32</v>
      </c>
      <c r="AX882" s="14" t="s">
        <v>82</v>
      </c>
      <c r="AY882" s="173" t="s">
        <v>160</v>
      </c>
    </row>
    <row r="883" spans="1:65" s="2" customFormat="1" ht="16.5" customHeight="1">
      <c r="A883" s="33"/>
      <c r="B883" s="149"/>
      <c r="C883" s="150" t="s">
        <v>1510</v>
      </c>
      <c r="D883" s="150" t="s">
        <v>162</v>
      </c>
      <c r="E883" s="151" t="s">
        <v>1511</v>
      </c>
      <c r="F883" s="152" t="s">
        <v>1512</v>
      </c>
      <c r="G883" s="153" t="s">
        <v>268</v>
      </c>
      <c r="H883" s="154">
        <v>4</v>
      </c>
      <c r="I883" s="155"/>
      <c r="J883" s="156">
        <f>ROUND(I883*H883,2)</f>
        <v>0</v>
      </c>
      <c r="K883" s="157"/>
      <c r="L883" s="34"/>
      <c r="M883" s="158" t="s">
        <v>1</v>
      </c>
      <c r="N883" s="159" t="s">
        <v>43</v>
      </c>
      <c r="O883" s="59"/>
      <c r="P883" s="160">
        <f>O883*H883</f>
        <v>0</v>
      </c>
      <c r="Q883" s="160">
        <v>0</v>
      </c>
      <c r="R883" s="160">
        <f>Q883*H883</f>
        <v>0</v>
      </c>
      <c r="S883" s="160">
        <v>0</v>
      </c>
      <c r="T883" s="161">
        <f>S883*H883</f>
        <v>0</v>
      </c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R883" s="162" t="s">
        <v>248</v>
      </c>
      <c r="AT883" s="162" t="s">
        <v>162</v>
      </c>
      <c r="AU883" s="162" t="s">
        <v>97</v>
      </c>
      <c r="AY883" s="18" t="s">
        <v>160</v>
      </c>
      <c r="BE883" s="163">
        <f>IF(N883="základní",J883,0)</f>
        <v>0</v>
      </c>
      <c r="BF883" s="163">
        <f>IF(N883="snížená",J883,0)</f>
        <v>0</v>
      </c>
      <c r="BG883" s="163">
        <f>IF(N883="zákl. přenesená",J883,0)</f>
        <v>0</v>
      </c>
      <c r="BH883" s="163">
        <f>IF(N883="sníž. přenesená",J883,0)</f>
        <v>0</v>
      </c>
      <c r="BI883" s="163">
        <f>IF(N883="nulová",J883,0)</f>
        <v>0</v>
      </c>
      <c r="BJ883" s="18" t="s">
        <v>97</v>
      </c>
      <c r="BK883" s="163">
        <f>ROUND(I883*H883,2)</f>
        <v>0</v>
      </c>
      <c r="BL883" s="18" t="s">
        <v>248</v>
      </c>
      <c r="BM883" s="162" t="s">
        <v>1513</v>
      </c>
    </row>
    <row r="884" spans="1:65" s="2" customFormat="1" ht="16.5" customHeight="1">
      <c r="A884" s="33"/>
      <c r="B884" s="149"/>
      <c r="C884" s="188" t="s">
        <v>1514</v>
      </c>
      <c r="D884" s="188" t="s">
        <v>249</v>
      </c>
      <c r="E884" s="189" t="s">
        <v>1515</v>
      </c>
      <c r="F884" s="190" t="s">
        <v>1516</v>
      </c>
      <c r="G884" s="191" t="s">
        <v>268</v>
      </c>
      <c r="H884" s="192">
        <v>4</v>
      </c>
      <c r="I884" s="193"/>
      <c r="J884" s="194">
        <f>ROUND(I884*H884,2)</f>
        <v>0</v>
      </c>
      <c r="K884" s="195"/>
      <c r="L884" s="196"/>
      <c r="M884" s="197" t="s">
        <v>1</v>
      </c>
      <c r="N884" s="198" t="s">
        <v>43</v>
      </c>
      <c r="O884" s="59"/>
      <c r="P884" s="160">
        <f>O884*H884</f>
        <v>0</v>
      </c>
      <c r="Q884" s="160">
        <v>2.98E-3</v>
      </c>
      <c r="R884" s="160">
        <f>Q884*H884</f>
        <v>1.192E-2</v>
      </c>
      <c r="S884" s="160">
        <v>0</v>
      </c>
      <c r="T884" s="161">
        <f>S884*H884</f>
        <v>0</v>
      </c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R884" s="162" t="s">
        <v>331</v>
      </c>
      <c r="AT884" s="162" t="s">
        <v>249</v>
      </c>
      <c r="AU884" s="162" t="s">
        <v>97</v>
      </c>
      <c r="AY884" s="18" t="s">
        <v>160</v>
      </c>
      <c r="BE884" s="163">
        <f>IF(N884="základní",J884,0)</f>
        <v>0</v>
      </c>
      <c r="BF884" s="163">
        <f>IF(N884="snížená",J884,0)</f>
        <v>0</v>
      </c>
      <c r="BG884" s="163">
        <f>IF(N884="zákl. přenesená",J884,0)</f>
        <v>0</v>
      </c>
      <c r="BH884" s="163">
        <f>IF(N884="sníž. přenesená",J884,0)</f>
        <v>0</v>
      </c>
      <c r="BI884" s="163">
        <f>IF(N884="nulová",J884,0)</f>
        <v>0</v>
      </c>
      <c r="BJ884" s="18" t="s">
        <v>97</v>
      </c>
      <c r="BK884" s="163">
        <f>ROUND(I884*H884,2)</f>
        <v>0</v>
      </c>
      <c r="BL884" s="18" t="s">
        <v>248</v>
      </c>
      <c r="BM884" s="162" t="s">
        <v>1517</v>
      </c>
    </row>
    <row r="885" spans="1:65" s="2" customFormat="1" ht="16.5" customHeight="1">
      <c r="A885" s="33"/>
      <c r="B885" s="149"/>
      <c r="C885" s="150" t="s">
        <v>1518</v>
      </c>
      <c r="D885" s="150" t="s">
        <v>162</v>
      </c>
      <c r="E885" s="151" t="s">
        <v>1519</v>
      </c>
      <c r="F885" s="152" t="s">
        <v>1520</v>
      </c>
      <c r="G885" s="153" t="s">
        <v>262</v>
      </c>
      <c r="H885" s="154">
        <v>1.2</v>
      </c>
      <c r="I885" s="155"/>
      <c r="J885" s="156">
        <f>ROUND(I885*H885,2)</f>
        <v>0</v>
      </c>
      <c r="K885" s="157"/>
      <c r="L885" s="34"/>
      <c r="M885" s="158" t="s">
        <v>1</v>
      </c>
      <c r="N885" s="159" t="s">
        <v>43</v>
      </c>
      <c r="O885" s="59"/>
      <c r="P885" s="160">
        <f>O885*H885</f>
        <v>0</v>
      </c>
      <c r="Q885" s="160">
        <v>0</v>
      </c>
      <c r="R885" s="160">
        <f>Q885*H885</f>
        <v>0</v>
      </c>
      <c r="S885" s="160">
        <v>0.03</v>
      </c>
      <c r="T885" s="161">
        <f>S885*H885</f>
        <v>3.5999999999999997E-2</v>
      </c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R885" s="162" t="s">
        <v>248</v>
      </c>
      <c r="AT885" s="162" t="s">
        <v>162</v>
      </c>
      <c r="AU885" s="162" t="s">
        <v>97</v>
      </c>
      <c r="AY885" s="18" t="s">
        <v>160</v>
      </c>
      <c r="BE885" s="163">
        <f>IF(N885="základní",J885,0)</f>
        <v>0</v>
      </c>
      <c r="BF885" s="163">
        <f>IF(N885="snížená",J885,0)</f>
        <v>0</v>
      </c>
      <c r="BG885" s="163">
        <f>IF(N885="zákl. přenesená",J885,0)</f>
        <v>0</v>
      </c>
      <c r="BH885" s="163">
        <f>IF(N885="sníž. přenesená",J885,0)</f>
        <v>0</v>
      </c>
      <c r="BI885" s="163">
        <f>IF(N885="nulová",J885,0)</f>
        <v>0</v>
      </c>
      <c r="BJ885" s="18" t="s">
        <v>97</v>
      </c>
      <c r="BK885" s="163">
        <f>ROUND(I885*H885,2)</f>
        <v>0</v>
      </c>
      <c r="BL885" s="18" t="s">
        <v>248</v>
      </c>
      <c r="BM885" s="162" t="s">
        <v>1521</v>
      </c>
    </row>
    <row r="886" spans="1:65" s="2" customFormat="1" ht="16.5" customHeight="1">
      <c r="A886" s="33"/>
      <c r="B886" s="149"/>
      <c r="C886" s="150" t="s">
        <v>1522</v>
      </c>
      <c r="D886" s="150" t="s">
        <v>162</v>
      </c>
      <c r="E886" s="151" t="s">
        <v>1523</v>
      </c>
      <c r="F886" s="152" t="s">
        <v>1524</v>
      </c>
      <c r="G886" s="153" t="s">
        <v>790</v>
      </c>
      <c r="H886" s="207"/>
      <c r="I886" s="155"/>
      <c r="J886" s="156">
        <f>ROUND(I886*H886,2)</f>
        <v>0</v>
      </c>
      <c r="K886" s="157"/>
      <c r="L886" s="34"/>
      <c r="M886" s="158" t="s">
        <v>1</v>
      </c>
      <c r="N886" s="159" t="s">
        <v>43</v>
      </c>
      <c r="O886" s="59"/>
      <c r="P886" s="160">
        <f>O886*H886</f>
        <v>0</v>
      </c>
      <c r="Q886" s="160">
        <v>0</v>
      </c>
      <c r="R886" s="160">
        <f>Q886*H886</f>
        <v>0</v>
      </c>
      <c r="S886" s="160">
        <v>0</v>
      </c>
      <c r="T886" s="161">
        <f>S886*H886</f>
        <v>0</v>
      </c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R886" s="162" t="s">
        <v>248</v>
      </c>
      <c r="AT886" s="162" t="s">
        <v>162</v>
      </c>
      <c r="AU886" s="162" t="s">
        <v>97</v>
      </c>
      <c r="AY886" s="18" t="s">
        <v>160</v>
      </c>
      <c r="BE886" s="163">
        <f>IF(N886="základní",J886,0)</f>
        <v>0</v>
      </c>
      <c r="BF886" s="163">
        <f>IF(N886="snížená",J886,0)</f>
        <v>0</v>
      </c>
      <c r="BG886" s="163">
        <f>IF(N886="zákl. přenesená",J886,0)</f>
        <v>0</v>
      </c>
      <c r="BH886" s="163">
        <f>IF(N886="sníž. přenesená",J886,0)</f>
        <v>0</v>
      </c>
      <c r="BI886" s="163">
        <f>IF(N886="nulová",J886,0)</f>
        <v>0</v>
      </c>
      <c r="BJ886" s="18" t="s">
        <v>97</v>
      </c>
      <c r="BK886" s="163">
        <f>ROUND(I886*H886,2)</f>
        <v>0</v>
      </c>
      <c r="BL886" s="18" t="s">
        <v>248</v>
      </c>
      <c r="BM886" s="162" t="s">
        <v>1525</v>
      </c>
    </row>
    <row r="887" spans="1:65" s="12" customFormat="1" ht="22.95" customHeight="1">
      <c r="B887" s="136"/>
      <c r="D887" s="137" t="s">
        <v>76</v>
      </c>
      <c r="E887" s="147" t="s">
        <v>1526</v>
      </c>
      <c r="F887" s="147" t="s">
        <v>1527</v>
      </c>
      <c r="I887" s="139"/>
      <c r="J887" s="148">
        <f>BK887</f>
        <v>0</v>
      </c>
      <c r="L887" s="136"/>
      <c r="M887" s="141"/>
      <c r="N887" s="142"/>
      <c r="O887" s="142"/>
      <c r="P887" s="143">
        <f>SUM(P888:P904)</f>
        <v>0</v>
      </c>
      <c r="Q887" s="142"/>
      <c r="R887" s="143">
        <f>SUM(R888:R904)</f>
        <v>3.1282585200000002</v>
      </c>
      <c r="S887" s="142"/>
      <c r="T887" s="144">
        <f>SUM(T888:T904)</f>
        <v>0</v>
      </c>
      <c r="AR887" s="137" t="s">
        <v>97</v>
      </c>
      <c r="AT887" s="145" t="s">
        <v>76</v>
      </c>
      <c r="AU887" s="145" t="s">
        <v>82</v>
      </c>
      <c r="AY887" s="137" t="s">
        <v>160</v>
      </c>
      <c r="BK887" s="146">
        <f>SUM(BK888:BK904)</f>
        <v>0</v>
      </c>
    </row>
    <row r="888" spans="1:65" s="2" customFormat="1" ht="16.5" customHeight="1">
      <c r="A888" s="33"/>
      <c r="B888" s="149"/>
      <c r="C888" s="150" t="s">
        <v>1528</v>
      </c>
      <c r="D888" s="150" t="s">
        <v>162</v>
      </c>
      <c r="E888" s="151" t="s">
        <v>1529</v>
      </c>
      <c r="F888" s="152" t="s">
        <v>1530</v>
      </c>
      <c r="G888" s="153" t="s">
        <v>165</v>
      </c>
      <c r="H888" s="154">
        <v>69.12</v>
      </c>
      <c r="I888" s="155"/>
      <c r="J888" s="156">
        <f>ROUND(I888*H888,2)</f>
        <v>0</v>
      </c>
      <c r="K888" s="157"/>
      <c r="L888" s="34"/>
      <c r="M888" s="158" t="s">
        <v>1</v>
      </c>
      <c r="N888" s="159" t="s">
        <v>43</v>
      </c>
      <c r="O888" s="59"/>
      <c r="P888" s="160">
        <f>O888*H888</f>
        <v>0</v>
      </c>
      <c r="Q888" s="160">
        <v>0</v>
      </c>
      <c r="R888" s="160">
        <f>Q888*H888</f>
        <v>0</v>
      </c>
      <c r="S888" s="160">
        <v>0</v>
      </c>
      <c r="T888" s="161">
        <f>S888*H888</f>
        <v>0</v>
      </c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R888" s="162" t="s">
        <v>248</v>
      </c>
      <c r="AT888" s="162" t="s">
        <v>162</v>
      </c>
      <c r="AU888" s="162" t="s">
        <v>97</v>
      </c>
      <c r="AY888" s="18" t="s">
        <v>160</v>
      </c>
      <c r="BE888" s="163">
        <f>IF(N888="základní",J888,0)</f>
        <v>0</v>
      </c>
      <c r="BF888" s="163">
        <f>IF(N888="snížená",J888,0)</f>
        <v>0</v>
      </c>
      <c r="BG888" s="163">
        <f>IF(N888="zákl. přenesená",J888,0)</f>
        <v>0</v>
      </c>
      <c r="BH888" s="163">
        <f>IF(N888="sníž. přenesená",J888,0)</f>
        <v>0</v>
      </c>
      <c r="BI888" s="163">
        <f>IF(N888="nulová",J888,0)</f>
        <v>0</v>
      </c>
      <c r="BJ888" s="18" t="s">
        <v>97</v>
      </c>
      <c r="BK888" s="163">
        <f>ROUND(I888*H888,2)</f>
        <v>0</v>
      </c>
      <c r="BL888" s="18" t="s">
        <v>248</v>
      </c>
      <c r="BM888" s="162" t="s">
        <v>1531</v>
      </c>
    </row>
    <row r="889" spans="1:65" s="14" customFormat="1">
      <c r="B889" s="172"/>
      <c r="D889" s="165" t="s">
        <v>168</v>
      </c>
      <c r="E889" s="173" t="s">
        <v>1</v>
      </c>
      <c r="F889" s="174" t="s">
        <v>1532</v>
      </c>
      <c r="H889" s="175">
        <v>69.12</v>
      </c>
      <c r="I889" s="176"/>
      <c r="L889" s="172"/>
      <c r="M889" s="177"/>
      <c r="N889" s="178"/>
      <c r="O889" s="178"/>
      <c r="P889" s="178"/>
      <c r="Q889" s="178"/>
      <c r="R889" s="178"/>
      <c r="S889" s="178"/>
      <c r="T889" s="179"/>
      <c r="AT889" s="173" t="s">
        <v>168</v>
      </c>
      <c r="AU889" s="173" t="s">
        <v>97</v>
      </c>
      <c r="AV889" s="14" t="s">
        <v>97</v>
      </c>
      <c r="AW889" s="14" t="s">
        <v>32</v>
      </c>
      <c r="AX889" s="14" t="s">
        <v>77</v>
      </c>
      <c r="AY889" s="173" t="s">
        <v>160</v>
      </c>
    </row>
    <row r="890" spans="1:65" s="15" customFormat="1">
      <c r="B890" s="180"/>
      <c r="D890" s="165" t="s">
        <v>168</v>
      </c>
      <c r="E890" s="181" t="s">
        <v>1</v>
      </c>
      <c r="F890" s="182" t="s">
        <v>173</v>
      </c>
      <c r="H890" s="183">
        <v>69.12</v>
      </c>
      <c r="I890" s="184"/>
      <c r="L890" s="180"/>
      <c r="M890" s="185"/>
      <c r="N890" s="186"/>
      <c r="O890" s="186"/>
      <c r="P890" s="186"/>
      <c r="Q890" s="186"/>
      <c r="R890" s="186"/>
      <c r="S890" s="186"/>
      <c r="T890" s="187"/>
      <c r="AT890" s="181" t="s">
        <v>168</v>
      </c>
      <c r="AU890" s="181" t="s">
        <v>97</v>
      </c>
      <c r="AV890" s="15" t="s">
        <v>166</v>
      </c>
      <c r="AW890" s="15" t="s">
        <v>32</v>
      </c>
      <c r="AX890" s="15" t="s">
        <v>82</v>
      </c>
      <c r="AY890" s="181" t="s">
        <v>160</v>
      </c>
    </row>
    <row r="891" spans="1:65" s="2" customFormat="1" ht="16.5" customHeight="1">
      <c r="A891" s="33"/>
      <c r="B891" s="149"/>
      <c r="C891" s="150" t="s">
        <v>1533</v>
      </c>
      <c r="D891" s="150" t="s">
        <v>162</v>
      </c>
      <c r="E891" s="151" t="s">
        <v>1534</v>
      </c>
      <c r="F891" s="152" t="s">
        <v>1535</v>
      </c>
      <c r="G891" s="153" t="s">
        <v>165</v>
      </c>
      <c r="H891" s="154">
        <v>69.12</v>
      </c>
      <c r="I891" s="155"/>
      <c r="J891" s="156">
        <f>ROUND(I891*H891,2)</f>
        <v>0</v>
      </c>
      <c r="K891" s="157"/>
      <c r="L891" s="34"/>
      <c r="M891" s="158" t="s">
        <v>1</v>
      </c>
      <c r="N891" s="159" t="s">
        <v>43</v>
      </c>
      <c r="O891" s="59"/>
      <c r="P891" s="160">
        <f>O891*H891</f>
        <v>0</v>
      </c>
      <c r="Q891" s="160">
        <v>2.9999999999999997E-4</v>
      </c>
      <c r="R891" s="160">
        <f>Q891*H891</f>
        <v>2.0736000000000001E-2</v>
      </c>
      <c r="S891" s="160">
        <v>0</v>
      </c>
      <c r="T891" s="161">
        <f>S891*H891</f>
        <v>0</v>
      </c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R891" s="162" t="s">
        <v>248</v>
      </c>
      <c r="AT891" s="162" t="s">
        <v>162</v>
      </c>
      <c r="AU891" s="162" t="s">
        <v>97</v>
      </c>
      <c r="AY891" s="18" t="s">
        <v>160</v>
      </c>
      <c r="BE891" s="163">
        <f>IF(N891="základní",J891,0)</f>
        <v>0</v>
      </c>
      <c r="BF891" s="163">
        <f>IF(N891="snížená",J891,0)</f>
        <v>0</v>
      </c>
      <c r="BG891" s="163">
        <f>IF(N891="zákl. přenesená",J891,0)</f>
        <v>0</v>
      </c>
      <c r="BH891" s="163">
        <f>IF(N891="sníž. přenesená",J891,0)</f>
        <v>0</v>
      </c>
      <c r="BI891" s="163">
        <f>IF(N891="nulová",J891,0)</f>
        <v>0</v>
      </c>
      <c r="BJ891" s="18" t="s">
        <v>97</v>
      </c>
      <c r="BK891" s="163">
        <f>ROUND(I891*H891,2)</f>
        <v>0</v>
      </c>
      <c r="BL891" s="18" t="s">
        <v>248</v>
      </c>
      <c r="BM891" s="162" t="s">
        <v>1536</v>
      </c>
    </row>
    <row r="892" spans="1:65" s="2" customFormat="1" ht="16.5" customHeight="1">
      <c r="A892" s="33"/>
      <c r="B892" s="149"/>
      <c r="C892" s="150" t="s">
        <v>1537</v>
      </c>
      <c r="D892" s="150" t="s">
        <v>162</v>
      </c>
      <c r="E892" s="151" t="s">
        <v>1538</v>
      </c>
      <c r="F892" s="152" t="s">
        <v>1539</v>
      </c>
      <c r="G892" s="153" t="s">
        <v>165</v>
      </c>
      <c r="H892" s="154">
        <v>69.12</v>
      </c>
      <c r="I892" s="155"/>
      <c r="J892" s="156">
        <f>ROUND(I892*H892,2)</f>
        <v>0</v>
      </c>
      <c r="K892" s="157"/>
      <c r="L892" s="34"/>
      <c r="M892" s="158" t="s">
        <v>1</v>
      </c>
      <c r="N892" s="159" t="s">
        <v>43</v>
      </c>
      <c r="O892" s="59"/>
      <c r="P892" s="160">
        <f>O892*H892</f>
        <v>0</v>
      </c>
      <c r="Q892" s="160">
        <v>7.5799999999999999E-3</v>
      </c>
      <c r="R892" s="160">
        <f>Q892*H892</f>
        <v>0.5239296</v>
      </c>
      <c r="S892" s="160">
        <v>0</v>
      </c>
      <c r="T892" s="161">
        <f>S892*H892</f>
        <v>0</v>
      </c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R892" s="162" t="s">
        <v>248</v>
      </c>
      <c r="AT892" s="162" t="s">
        <v>162</v>
      </c>
      <c r="AU892" s="162" t="s">
        <v>97</v>
      </c>
      <c r="AY892" s="18" t="s">
        <v>160</v>
      </c>
      <c r="BE892" s="163">
        <f>IF(N892="základní",J892,0)</f>
        <v>0</v>
      </c>
      <c r="BF892" s="163">
        <f>IF(N892="snížená",J892,0)</f>
        <v>0</v>
      </c>
      <c r="BG892" s="163">
        <f>IF(N892="zákl. přenesená",J892,0)</f>
        <v>0</v>
      </c>
      <c r="BH892" s="163">
        <f>IF(N892="sníž. přenesená",J892,0)</f>
        <v>0</v>
      </c>
      <c r="BI892" s="163">
        <f>IF(N892="nulová",J892,0)</f>
        <v>0</v>
      </c>
      <c r="BJ892" s="18" t="s">
        <v>97</v>
      </c>
      <c r="BK892" s="163">
        <f>ROUND(I892*H892,2)</f>
        <v>0</v>
      </c>
      <c r="BL892" s="18" t="s">
        <v>248</v>
      </c>
      <c r="BM892" s="162" t="s">
        <v>1540</v>
      </c>
    </row>
    <row r="893" spans="1:65" s="2" customFormat="1" ht="24.15" customHeight="1">
      <c r="A893" s="33"/>
      <c r="B893" s="149"/>
      <c r="C893" s="150" t="s">
        <v>1541</v>
      </c>
      <c r="D893" s="150" t="s">
        <v>162</v>
      </c>
      <c r="E893" s="151" t="s">
        <v>1542</v>
      </c>
      <c r="F893" s="152" t="s">
        <v>1543</v>
      </c>
      <c r="G893" s="153" t="s">
        <v>262</v>
      </c>
      <c r="H893" s="154">
        <v>66.414000000000001</v>
      </c>
      <c r="I893" s="155"/>
      <c r="J893" s="156">
        <f>ROUND(I893*H893,2)</f>
        <v>0</v>
      </c>
      <c r="K893" s="157"/>
      <c r="L893" s="34"/>
      <c r="M893" s="158" t="s">
        <v>1</v>
      </c>
      <c r="N893" s="159" t="s">
        <v>43</v>
      </c>
      <c r="O893" s="59"/>
      <c r="P893" s="160">
        <f>O893*H893</f>
        <v>0</v>
      </c>
      <c r="Q893" s="160">
        <v>5.8E-4</v>
      </c>
      <c r="R893" s="160">
        <f>Q893*H893</f>
        <v>3.8520119999999998E-2</v>
      </c>
      <c r="S893" s="160">
        <v>0</v>
      </c>
      <c r="T893" s="161">
        <f>S893*H893</f>
        <v>0</v>
      </c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R893" s="162" t="s">
        <v>248</v>
      </c>
      <c r="AT893" s="162" t="s">
        <v>162</v>
      </c>
      <c r="AU893" s="162" t="s">
        <v>97</v>
      </c>
      <c r="AY893" s="18" t="s">
        <v>160</v>
      </c>
      <c r="BE893" s="163">
        <f>IF(N893="základní",J893,0)</f>
        <v>0</v>
      </c>
      <c r="BF893" s="163">
        <f>IF(N893="snížená",J893,0)</f>
        <v>0</v>
      </c>
      <c r="BG893" s="163">
        <f>IF(N893="zákl. přenesená",J893,0)</f>
        <v>0</v>
      </c>
      <c r="BH893" s="163">
        <f>IF(N893="sníž. přenesená",J893,0)</f>
        <v>0</v>
      </c>
      <c r="BI893" s="163">
        <f>IF(N893="nulová",J893,0)</f>
        <v>0</v>
      </c>
      <c r="BJ893" s="18" t="s">
        <v>97</v>
      </c>
      <c r="BK893" s="163">
        <f>ROUND(I893*H893,2)</f>
        <v>0</v>
      </c>
      <c r="BL893" s="18" t="s">
        <v>248</v>
      </c>
      <c r="BM893" s="162" t="s">
        <v>1544</v>
      </c>
    </row>
    <row r="894" spans="1:65" s="14" customFormat="1">
      <c r="B894" s="172"/>
      <c r="D894" s="165" t="s">
        <v>168</v>
      </c>
      <c r="E894" s="173" t="s">
        <v>1</v>
      </c>
      <c r="F894" s="174" t="s">
        <v>1545</v>
      </c>
      <c r="H894" s="175">
        <v>66.414000000000001</v>
      </c>
      <c r="I894" s="176"/>
      <c r="L894" s="172"/>
      <c r="M894" s="177"/>
      <c r="N894" s="178"/>
      <c r="O894" s="178"/>
      <c r="P894" s="178"/>
      <c r="Q894" s="178"/>
      <c r="R894" s="178"/>
      <c r="S894" s="178"/>
      <c r="T894" s="179"/>
      <c r="AT894" s="173" t="s">
        <v>168</v>
      </c>
      <c r="AU894" s="173" t="s">
        <v>97</v>
      </c>
      <c r="AV894" s="14" t="s">
        <v>97</v>
      </c>
      <c r="AW894" s="14" t="s">
        <v>32</v>
      </c>
      <c r="AX894" s="14" t="s">
        <v>77</v>
      </c>
      <c r="AY894" s="173" t="s">
        <v>160</v>
      </c>
    </row>
    <row r="895" spans="1:65" s="15" customFormat="1">
      <c r="B895" s="180"/>
      <c r="D895" s="165" t="s">
        <v>168</v>
      </c>
      <c r="E895" s="181" t="s">
        <v>1</v>
      </c>
      <c r="F895" s="182" t="s">
        <v>173</v>
      </c>
      <c r="H895" s="183">
        <v>66.414000000000001</v>
      </c>
      <c r="I895" s="184"/>
      <c r="L895" s="180"/>
      <c r="M895" s="185"/>
      <c r="N895" s="186"/>
      <c r="O895" s="186"/>
      <c r="P895" s="186"/>
      <c r="Q895" s="186"/>
      <c r="R895" s="186"/>
      <c r="S895" s="186"/>
      <c r="T895" s="187"/>
      <c r="AT895" s="181" t="s">
        <v>168</v>
      </c>
      <c r="AU895" s="181" t="s">
        <v>97</v>
      </c>
      <c r="AV895" s="15" t="s">
        <v>166</v>
      </c>
      <c r="AW895" s="15" t="s">
        <v>32</v>
      </c>
      <c r="AX895" s="15" t="s">
        <v>82</v>
      </c>
      <c r="AY895" s="181" t="s">
        <v>160</v>
      </c>
    </row>
    <row r="896" spans="1:65" s="2" customFormat="1" ht="21.75" customHeight="1">
      <c r="A896" s="33"/>
      <c r="B896" s="149"/>
      <c r="C896" s="150" t="s">
        <v>1546</v>
      </c>
      <c r="D896" s="150" t="s">
        <v>162</v>
      </c>
      <c r="E896" s="151" t="s">
        <v>1547</v>
      </c>
      <c r="F896" s="152" t="s">
        <v>1548</v>
      </c>
      <c r="G896" s="153" t="s">
        <v>165</v>
      </c>
      <c r="H896" s="154">
        <v>69.12</v>
      </c>
      <c r="I896" s="155"/>
      <c r="J896" s="156">
        <f>ROUND(I896*H896,2)</f>
        <v>0</v>
      </c>
      <c r="K896" s="157"/>
      <c r="L896" s="34"/>
      <c r="M896" s="158" t="s">
        <v>1</v>
      </c>
      <c r="N896" s="159" t="s">
        <v>43</v>
      </c>
      <c r="O896" s="59"/>
      <c r="P896" s="160">
        <f>O896*H896</f>
        <v>0</v>
      </c>
      <c r="Q896" s="160">
        <v>9.0900000000000009E-3</v>
      </c>
      <c r="R896" s="160">
        <f>Q896*H896</f>
        <v>0.6283008000000001</v>
      </c>
      <c r="S896" s="160">
        <v>0</v>
      </c>
      <c r="T896" s="161">
        <f>S896*H896</f>
        <v>0</v>
      </c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R896" s="162" t="s">
        <v>248</v>
      </c>
      <c r="AT896" s="162" t="s">
        <v>162</v>
      </c>
      <c r="AU896" s="162" t="s">
        <v>97</v>
      </c>
      <c r="AY896" s="18" t="s">
        <v>160</v>
      </c>
      <c r="BE896" s="163">
        <f>IF(N896="základní",J896,0)</f>
        <v>0</v>
      </c>
      <c r="BF896" s="163">
        <f>IF(N896="snížená",J896,0)</f>
        <v>0</v>
      </c>
      <c r="BG896" s="163">
        <f>IF(N896="zákl. přenesená",J896,0)</f>
        <v>0</v>
      </c>
      <c r="BH896" s="163">
        <f>IF(N896="sníž. přenesená",J896,0)</f>
        <v>0</v>
      </c>
      <c r="BI896" s="163">
        <f>IF(N896="nulová",J896,0)</f>
        <v>0</v>
      </c>
      <c r="BJ896" s="18" t="s">
        <v>97</v>
      </c>
      <c r="BK896" s="163">
        <f>ROUND(I896*H896,2)</f>
        <v>0</v>
      </c>
      <c r="BL896" s="18" t="s">
        <v>248</v>
      </c>
      <c r="BM896" s="162" t="s">
        <v>1549</v>
      </c>
    </row>
    <row r="897" spans="1:65" s="2" customFormat="1" ht="16.5" customHeight="1">
      <c r="A897" s="33"/>
      <c r="B897" s="149"/>
      <c r="C897" s="188" t="s">
        <v>1550</v>
      </c>
      <c r="D897" s="188" t="s">
        <v>249</v>
      </c>
      <c r="E897" s="189" t="s">
        <v>1551</v>
      </c>
      <c r="F897" s="190" t="s">
        <v>1552</v>
      </c>
      <c r="G897" s="191" t="s">
        <v>165</v>
      </c>
      <c r="H897" s="192">
        <v>87.126000000000005</v>
      </c>
      <c r="I897" s="193"/>
      <c r="J897" s="194">
        <f>ROUND(I897*H897,2)</f>
        <v>0</v>
      </c>
      <c r="K897" s="195"/>
      <c r="L897" s="196"/>
      <c r="M897" s="197" t="s">
        <v>1</v>
      </c>
      <c r="N897" s="198" t="s">
        <v>43</v>
      </c>
      <c r="O897" s="59"/>
      <c r="P897" s="160">
        <f>O897*H897</f>
        <v>0</v>
      </c>
      <c r="Q897" s="160">
        <v>2.1999999999999999E-2</v>
      </c>
      <c r="R897" s="160">
        <f>Q897*H897</f>
        <v>1.9167719999999999</v>
      </c>
      <c r="S897" s="160">
        <v>0</v>
      </c>
      <c r="T897" s="161">
        <f>S897*H897</f>
        <v>0</v>
      </c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R897" s="162" t="s">
        <v>331</v>
      </c>
      <c r="AT897" s="162" t="s">
        <v>249</v>
      </c>
      <c r="AU897" s="162" t="s">
        <v>97</v>
      </c>
      <c r="AY897" s="18" t="s">
        <v>160</v>
      </c>
      <c r="BE897" s="163">
        <f>IF(N897="základní",J897,0)</f>
        <v>0</v>
      </c>
      <c r="BF897" s="163">
        <f>IF(N897="snížená",J897,0)</f>
        <v>0</v>
      </c>
      <c r="BG897" s="163">
        <f>IF(N897="zákl. přenesená",J897,0)</f>
        <v>0</v>
      </c>
      <c r="BH897" s="163">
        <f>IF(N897="sníž. přenesená",J897,0)</f>
        <v>0</v>
      </c>
      <c r="BI897" s="163">
        <f>IF(N897="nulová",J897,0)</f>
        <v>0</v>
      </c>
      <c r="BJ897" s="18" t="s">
        <v>97</v>
      </c>
      <c r="BK897" s="163">
        <f>ROUND(I897*H897,2)</f>
        <v>0</v>
      </c>
      <c r="BL897" s="18" t="s">
        <v>248</v>
      </c>
      <c r="BM897" s="162" t="s">
        <v>1553</v>
      </c>
    </row>
    <row r="898" spans="1:65" s="14" customFormat="1">
      <c r="B898" s="172"/>
      <c r="D898" s="165" t="s">
        <v>168</v>
      </c>
      <c r="E898" s="173" t="s">
        <v>1</v>
      </c>
      <c r="F898" s="174" t="s">
        <v>1554</v>
      </c>
      <c r="H898" s="175">
        <v>79.488</v>
      </c>
      <c r="I898" s="176"/>
      <c r="L898" s="172"/>
      <c r="M898" s="177"/>
      <c r="N898" s="178"/>
      <c r="O898" s="178"/>
      <c r="P898" s="178"/>
      <c r="Q898" s="178"/>
      <c r="R898" s="178"/>
      <c r="S898" s="178"/>
      <c r="T898" s="179"/>
      <c r="AT898" s="173" t="s">
        <v>168</v>
      </c>
      <c r="AU898" s="173" t="s">
        <v>97</v>
      </c>
      <c r="AV898" s="14" t="s">
        <v>97</v>
      </c>
      <c r="AW898" s="14" t="s">
        <v>32</v>
      </c>
      <c r="AX898" s="14" t="s">
        <v>77</v>
      </c>
      <c r="AY898" s="173" t="s">
        <v>160</v>
      </c>
    </row>
    <row r="899" spans="1:65" s="14" customFormat="1">
      <c r="B899" s="172"/>
      <c r="D899" s="165" t="s">
        <v>168</v>
      </c>
      <c r="E899" s="173" t="s">
        <v>1</v>
      </c>
      <c r="F899" s="174" t="s">
        <v>1555</v>
      </c>
      <c r="H899" s="175">
        <v>7.6379999999999999</v>
      </c>
      <c r="I899" s="176"/>
      <c r="L899" s="172"/>
      <c r="M899" s="177"/>
      <c r="N899" s="178"/>
      <c r="O899" s="178"/>
      <c r="P899" s="178"/>
      <c r="Q899" s="178"/>
      <c r="R899" s="178"/>
      <c r="S899" s="178"/>
      <c r="T899" s="179"/>
      <c r="AT899" s="173" t="s">
        <v>168</v>
      </c>
      <c r="AU899" s="173" t="s">
        <v>97</v>
      </c>
      <c r="AV899" s="14" t="s">
        <v>97</v>
      </c>
      <c r="AW899" s="14" t="s">
        <v>32</v>
      </c>
      <c r="AX899" s="14" t="s">
        <v>77</v>
      </c>
      <c r="AY899" s="173" t="s">
        <v>160</v>
      </c>
    </row>
    <row r="900" spans="1:65" s="15" customFormat="1">
      <c r="B900" s="180"/>
      <c r="D900" s="165" t="s">
        <v>168</v>
      </c>
      <c r="E900" s="181" t="s">
        <v>1</v>
      </c>
      <c r="F900" s="182" t="s">
        <v>173</v>
      </c>
      <c r="H900" s="183">
        <v>87.126000000000005</v>
      </c>
      <c r="I900" s="184"/>
      <c r="L900" s="180"/>
      <c r="M900" s="185"/>
      <c r="N900" s="186"/>
      <c r="O900" s="186"/>
      <c r="P900" s="186"/>
      <c r="Q900" s="186"/>
      <c r="R900" s="186"/>
      <c r="S900" s="186"/>
      <c r="T900" s="187"/>
      <c r="AT900" s="181" t="s">
        <v>168</v>
      </c>
      <c r="AU900" s="181" t="s">
        <v>97</v>
      </c>
      <c r="AV900" s="15" t="s">
        <v>166</v>
      </c>
      <c r="AW900" s="15" t="s">
        <v>32</v>
      </c>
      <c r="AX900" s="15" t="s">
        <v>82</v>
      </c>
      <c r="AY900" s="181" t="s">
        <v>160</v>
      </c>
    </row>
    <row r="901" spans="1:65" s="2" customFormat="1" ht="21.75" customHeight="1">
      <c r="A901" s="33"/>
      <c r="B901" s="149"/>
      <c r="C901" s="150" t="s">
        <v>1556</v>
      </c>
      <c r="D901" s="150" t="s">
        <v>162</v>
      </c>
      <c r="E901" s="151" t="s">
        <v>1557</v>
      </c>
      <c r="F901" s="152" t="s">
        <v>1558</v>
      </c>
      <c r="G901" s="153" t="s">
        <v>165</v>
      </c>
      <c r="H901" s="154">
        <v>17.89</v>
      </c>
      <c r="I901" s="155"/>
      <c r="J901" s="156">
        <f>ROUND(I901*H901,2)</f>
        <v>0</v>
      </c>
      <c r="K901" s="157"/>
      <c r="L901" s="34"/>
      <c r="M901" s="158" t="s">
        <v>1</v>
      </c>
      <c r="N901" s="159" t="s">
        <v>43</v>
      </c>
      <c r="O901" s="59"/>
      <c r="P901" s="160">
        <f>O901*H901</f>
        <v>0</v>
      </c>
      <c r="Q901" s="160">
        <v>0</v>
      </c>
      <c r="R901" s="160">
        <f>Q901*H901</f>
        <v>0</v>
      </c>
      <c r="S901" s="160">
        <v>0</v>
      </c>
      <c r="T901" s="161">
        <f>S901*H901</f>
        <v>0</v>
      </c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R901" s="162" t="s">
        <v>248</v>
      </c>
      <c r="AT901" s="162" t="s">
        <v>162</v>
      </c>
      <c r="AU901" s="162" t="s">
        <v>97</v>
      </c>
      <c r="AY901" s="18" t="s">
        <v>160</v>
      </c>
      <c r="BE901" s="163">
        <f>IF(N901="základní",J901,0)</f>
        <v>0</v>
      </c>
      <c r="BF901" s="163">
        <f>IF(N901="snížená",J901,0)</f>
        <v>0</v>
      </c>
      <c r="BG901" s="163">
        <f>IF(N901="zákl. přenesená",J901,0)</f>
        <v>0</v>
      </c>
      <c r="BH901" s="163">
        <f>IF(N901="sníž. přenesená",J901,0)</f>
        <v>0</v>
      </c>
      <c r="BI901" s="163">
        <f>IF(N901="nulová",J901,0)</f>
        <v>0</v>
      </c>
      <c r="BJ901" s="18" t="s">
        <v>97</v>
      </c>
      <c r="BK901" s="163">
        <f>ROUND(I901*H901,2)</f>
        <v>0</v>
      </c>
      <c r="BL901" s="18" t="s">
        <v>248</v>
      </c>
      <c r="BM901" s="162" t="s">
        <v>1559</v>
      </c>
    </row>
    <row r="902" spans="1:65" s="14" customFormat="1">
      <c r="B902" s="172"/>
      <c r="D902" s="165" t="s">
        <v>168</v>
      </c>
      <c r="E902" s="173" t="s">
        <v>1</v>
      </c>
      <c r="F902" s="174" t="s">
        <v>1560</v>
      </c>
      <c r="H902" s="175">
        <v>17.89</v>
      </c>
      <c r="I902" s="176"/>
      <c r="L902" s="172"/>
      <c r="M902" s="177"/>
      <c r="N902" s="178"/>
      <c r="O902" s="178"/>
      <c r="P902" s="178"/>
      <c r="Q902" s="178"/>
      <c r="R902" s="178"/>
      <c r="S902" s="178"/>
      <c r="T902" s="179"/>
      <c r="AT902" s="173" t="s">
        <v>168</v>
      </c>
      <c r="AU902" s="173" t="s">
        <v>97</v>
      </c>
      <c r="AV902" s="14" t="s">
        <v>97</v>
      </c>
      <c r="AW902" s="14" t="s">
        <v>32</v>
      </c>
      <c r="AX902" s="14" t="s">
        <v>77</v>
      </c>
      <c r="AY902" s="173" t="s">
        <v>160</v>
      </c>
    </row>
    <row r="903" spans="1:65" s="15" customFormat="1">
      <c r="B903" s="180"/>
      <c r="D903" s="165" t="s">
        <v>168</v>
      </c>
      <c r="E903" s="181" t="s">
        <v>1</v>
      </c>
      <c r="F903" s="182" t="s">
        <v>173</v>
      </c>
      <c r="H903" s="183">
        <v>17.89</v>
      </c>
      <c r="I903" s="184"/>
      <c r="L903" s="180"/>
      <c r="M903" s="185"/>
      <c r="N903" s="186"/>
      <c r="O903" s="186"/>
      <c r="P903" s="186"/>
      <c r="Q903" s="186"/>
      <c r="R903" s="186"/>
      <c r="S903" s="186"/>
      <c r="T903" s="187"/>
      <c r="AT903" s="181" t="s">
        <v>168</v>
      </c>
      <c r="AU903" s="181" t="s">
        <v>97</v>
      </c>
      <c r="AV903" s="15" t="s">
        <v>166</v>
      </c>
      <c r="AW903" s="15" t="s">
        <v>32</v>
      </c>
      <c r="AX903" s="15" t="s">
        <v>82</v>
      </c>
      <c r="AY903" s="181" t="s">
        <v>160</v>
      </c>
    </row>
    <row r="904" spans="1:65" s="2" customFormat="1" ht="21.75" customHeight="1">
      <c r="A904" s="33"/>
      <c r="B904" s="149"/>
      <c r="C904" s="150" t="s">
        <v>1561</v>
      </c>
      <c r="D904" s="150" t="s">
        <v>162</v>
      </c>
      <c r="E904" s="151" t="s">
        <v>1562</v>
      </c>
      <c r="F904" s="152" t="s">
        <v>1563</v>
      </c>
      <c r="G904" s="153" t="s">
        <v>790</v>
      </c>
      <c r="H904" s="207"/>
      <c r="I904" s="155"/>
      <c r="J904" s="156">
        <f>ROUND(I904*H904,2)</f>
        <v>0</v>
      </c>
      <c r="K904" s="157"/>
      <c r="L904" s="34"/>
      <c r="M904" s="158" t="s">
        <v>1</v>
      </c>
      <c r="N904" s="159" t="s">
        <v>43</v>
      </c>
      <c r="O904" s="59"/>
      <c r="P904" s="160">
        <f>O904*H904</f>
        <v>0</v>
      </c>
      <c r="Q904" s="160">
        <v>0</v>
      </c>
      <c r="R904" s="160">
        <f>Q904*H904</f>
        <v>0</v>
      </c>
      <c r="S904" s="160">
        <v>0</v>
      </c>
      <c r="T904" s="161">
        <f>S904*H904</f>
        <v>0</v>
      </c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R904" s="162" t="s">
        <v>248</v>
      </c>
      <c r="AT904" s="162" t="s">
        <v>162</v>
      </c>
      <c r="AU904" s="162" t="s">
        <v>97</v>
      </c>
      <c r="AY904" s="18" t="s">
        <v>160</v>
      </c>
      <c r="BE904" s="163">
        <f>IF(N904="základní",J904,0)</f>
        <v>0</v>
      </c>
      <c r="BF904" s="163">
        <f>IF(N904="snížená",J904,0)</f>
        <v>0</v>
      </c>
      <c r="BG904" s="163">
        <f>IF(N904="zákl. přenesená",J904,0)</f>
        <v>0</v>
      </c>
      <c r="BH904" s="163">
        <f>IF(N904="sníž. přenesená",J904,0)</f>
        <v>0</v>
      </c>
      <c r="BI904" s="163">
        <f>IF(N904="nulová",J904,0)</f>
        <v>0</v>
      </c>
      <c r="BJ904" s="18" t="s">
        <v>97</v>
      </c>
      <c r="BK904" s="163">
        <f>ROUND(I904*H904,2)</f>
        <v>0</v>
      </c>
      <c r="BL904" s="18" t="s">
        <v>248</v>
      </c>
      <c r="BM904" s="162" t="s">
        <v>1564</v>
      </c>
    </row>
    <row r="905" spans="1:65" s="12" customFormat="1" ht="22.95" customHeight="1">
      <c r="B905" s="136"/>
      <c r="D905" s="137" t="s">
        <v>76</v>
      </c>
      <c r="E905" s="147" t="s">
        <v>1565</v>
      </c>
      <c r="F905" s="147" t="s">
        <v>1566</v>
      </c>
      <c r="I905" s="139"/>
      <c r="J905" s="148">
        <f>BK905</f>
        <v>0</v>
      </c>
      <c r="L905" s="136"/>
      <c r="M905" s="141"/>
      <c r="N905" s="142"/>
      <c r="O905" s="142"/>
      <c r="P905" s="143">
        <f>SUM(P906:P910)</f>
        <v>0</v>
      </c>
      <c r="Q905" s="142"/>
      <c r="R905" s="143">
        <f>SUM(R906:R910)</f>
        <v>0</v>
      </c>
      <c r="S905" s="142"/>
      <c r="T905" s="144">
        <f>SUM(T906:T910)</f>
        <v>4.1436100000000007</v>
      </c>
      <c r="AR905" s="137" t="s">
        <v>97</v>
      </c>
      <c r="AT905" s="145" t="s">
        <v>76</v>
      </c>
      <c r="AU905" s="145" t="s">
        <v>82</v>
      </c>
      <c r="AY905" s="137" t="s">
        <v>160</v>
      </c>
      <c r="BK905" s="146">
        <f>SUM(BK906:BK910)</f>
        <v>0</v>
      </c>
    </row>
    <row r="906" spans="1:65" s="2" customFormat="1" ht="16.5" customHeight="1">
      <c r="A906" s="33"/>
      <c r="B906" s="149"/>
      <c r="C906" s="150" t="s">
        <v>1567</v>
      </c>
      <c r="D906" s="150" t="s">
        <v>162</v>
      </c>
      <c r="E906" s="151" t="s">
        <v>1568</v>
      </c>
      <c r="F906" s="152" t="s">
        <v>1569</v>
      </c>
      <c r="G906" s="153" t="s">
        <v>262</v>
      </c>
      <c r="H906" s="154">
        <v>154.61000000000001</v>
      </c>
      <c r="I906" s="155"/>
      <c r="J906" s="156">
        <f>ROUND(I906*H906,2)</f>
        <v>0</v>
      </c>
      <c r="K906" s="157"/>
      <c r="L906" s="34"/>
      <c r="M906" s="158" t="s">
        <v>1</v>
      </c>
      <c r="N906" s="159" t="s">
        <v>43</v>
      </c>
      <c r="O906" s="59"/>
      <c r="P906" s="160">
        <f>O906*H906</f>
        <v>0</v>
      </c>
      <c r="Q906" s="160">
        <v>0</v>
      </c>
      <c r="R906" s="160">
        <f>Q906*H906</f>
        <v>0</v>
      </c>
      <c r="S906" s="160">
        <v>1E-3</v>
      </c>
      <c r="T906" s="161">
        <f>S906*H906</f>
        <v>0.15461000000000003</v>
      </c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R906" s="162" t="s">
        <v>248</v>
      </c>
      <c r="AT906" s="162" t="s">
        <v>162</v>
      </c>
      <c r="AU906" s="162" t="s">
        <v>97</v>
      </c>
      <c r="AY906" s="18" t="s">
        <v>160</v>
      </c>
      <c r="BE906" s="163">
        <f>IF(N906="základní",J906,0)</f>
        <v>0</v>
      </c>
      <c r="BF906" s="163">
        <f>IF(N906="snížená",J906,0)</f>
        <v>0</v>
      </c>
      <c r="BG906" s="163">
        <f>IF(N906="zákl. přenesená",J906,0)</f>
        <v>0</v>
      </c>
      <c r="BH906" s="163">
        <f>IF(N906="sníž. přenesená",J906,0)</f>
        <v>0</v>
      </c>
      <c r="BI906" s="163">
        <f>IF(N906="nulová",J906,0)</f>
        <v>0</v>
      </c>
      <c r="BJ906" s="18" t="s">
        <v>97</v>
      </c>
      <c r="BK906" s="163">
        <f>ROUND(I906*H906,2)</f>
        <v>0</v>
      </c>
      <c r="BL906" s="18" t="s">
        <v>248</v>
      </c>
      <c r="BM906" s="162" t="s">
        <v>1570</v>
      </c>
    </row>
    <row r="907" spans="1:65" s="14" customFormat="1">
      <c r="B907" s="172"/>
      <c r="D907" s="165" t="s">
        <v>168</v>
      </c>
      <c r="E907" s="173" t="s">
        <v>1</v>
      </c>
      <c r="F907" s="174" t="s">
        <v>1571</v>
      </c>
      <c r="H907" s="175">
        <v>154.61000000000001</v>
      </c>
      <c r="I907" s="176"/>
      <c r="L907" s="172"/>
      <c r="M907" s="177"/>
      <c r="N907" s="178"/>
      <c r="O907" s="178"/>
      <c r="P907" s="178"/>
      <c r="Q907" s="178"/>
      <c r="R907" s="178"/>
      <c r="S907" s="178"/>
      <c r="T907" s="179"/>
      <c r="AT907" s="173" t="s">
        <v>168</v>
      </c>
      <c r="AU907" s="173" t="s">
        <v>97</v>
      </c>
      <c r="AV907" s="14" t="s">
        <v>97</v>
      </c>
      <c r="AW907" s="14" t="s">
        <v>32</v>
      </c>
      <c r="AX907" s="14" t="s">
        <v>77</v>
      </c>
      <c r="AY907" s="173" t="s">
        <v>160</v>
      </c>
    </row>
    <row r="908" spans="1:65" s="15" customFormat="1">
      <c r="B908" s="180"/>
      <c r="D908" s="165" t="s">
        <v>168</v>
      </c>
      <c r="E908" s="181" t="s">
        <v>1</v>
      </c>
      <c r="F908" s="182" t="s">
        <v>173</v>
      </c>
      <c r="H908" s="183">
        <v>154.61000000000001</v>
      </c>
      <c r="I908" s="184"/>
      <c r="L908" s="180"/>
      <c r="M908" s="185"/>
      <c r="N908" s="186"/>
      <c r="O908" s="186"/>
      <c r="P908" s="186"/>
      <c r="Q908" s="186"/>
      <c r="R908" s="186"/>
      <c r="S908" s="186"/>
      <c r="T908" s="187"/>
      <c r="AT908" s="181" t="s">
        <v>168</v>
      </c>
      <c r="AU908" s="181" t="s">
        <v>97</v>
      </c>
      <c r="AV908" s="15" t="s">
        <v>166</v>
      </c>
      <c r="AW908" s="15" t="s">
        <v>32</v>
      </c>
      <c r="AX908" s="15" t="s">
        <v>82</v>
      </c>
      <c r="AY908" s="181" t="s">
        <v>160</v>
      </c>
    </row>
    <row r="909" spans="1:65" s="2" customFormat="1" ht="16.5" customHeight="1">
      <c r="A909" s="33"/>
      <c r="B909" s="149"/>
      <c r="C909" s="150" t="s">
        <v>1572</v>
      </c>
      <c r="D909" s="150" t="s">
        <v>162</v>
      </c>
      <c r="E909" s="151" t="s">
        <v>1573</v>
      </c>
      <c r="F909" s="152" t="s">
        <v>1574</v>
      </c>
      <c r="G909" s="153" t="s">
        <v>165</v>
      </c>
      <c r="H909" s="154">
        <v>159.56</v>
      </c>
      <c r="I909" s="155"/>
      <c r="J909" s="156">
        <f>ROUND(I909*H909,2)</f>
        <v>0</v>
      </c>
      <c r="K909" s="157"/>
      <c r="L909" s="34"/>
      <c r="M909" s="158" t="s">
        <v>1</v>
      </c>
      <c r="N909" s="159" t="s">
        <v>43</v>
      </c>
      <c r="O909" s="59"/>
      <c r="P909" s="160">
        <f>O909*H909</f>
        <v>0</v>
      </c>
      <c r="Q909" s="160">
        <v>0</v>
      </c>
      <c r="R909" s="160">
        <f>Q909*H909</f>
        <v>0</v>
      </c>
      <c r="S909" s="160">
        <v>2.5000000000000001E-2</v>
      </c>
      <c r="T909" s="161">
        <f>S909*H909</f>
        <v>3.9890000000000003</v>
      </c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R909" s="162" t="s">
        <v>248</v>
      </c>
      <c r="AT909" s="162" t="s">
        <v>162</v>
      </c>
      <c r="AU909" s="162" t="s">
        <v>97</v>
      </c>
      <c r="AY909" s="18" t="s">
        <v>160</v>
      </c>
      <c r="BE909" s="163">
        <f>IF(N909="základní",J909,0)</f>
        <v>0</v>
      </c>
      <c r="BF909" s="163">
        <f>IF(N909="snížená",J909,0)</f>
        <v>0</v>
      </c>
      <c r="BG909" s="163">
        <f>IF(N909="zákl. přenesená",J909,0)</f>
        <v>0</v>
      </c>
      <c r="BH909" s="163">
        <f>IF(N909="sníž. přenesená",J909,0)</f>
        <v>0</v>
      </c>
      <c r="BI909" s="163">
        <f>IF(N909="nulová",J909,0)</f>
        <v>0</v>
      </c>
      <c r="BJ909" s="18" t="s">
        <v>97</v>
      </c>
      <c r="BK909" s="163">
        <f>ROUND(I909*H909,2)</f>
        <v>0</v>
      </c>
      <c r="BL909" s="18" t="s">
        <v>248</v>
      </c>
      <c r="BM909" s="162" t="s">
        <v>1575</v>
      </c>
    </row>
    <row r="910" spans="1:65" s="14" customFormat="1">
      <c r="B910" s="172"/>
      <c r="D910" s="165" t="s">
        <v>168</v>
      </c>
      <c r="E910" s="173" t="s">
        <v>1</v>
      </c>
      <c r="F910" s="174" t="s">
        <v>1576</v>
      </c>
      <c r="H910" s="175">
        <v>159.56</v>
      </c>
      <c r="I910" s="176"/>
      <c r="L910" s="172"/>
      <c r="M910" s="177"/>
      <c r="N910" s="178"/>
      <c r="O910" s="178"/>
      <c r="P910" s="178"/>
      <c r="Q910" s="178"/>
      <c r="R910" s="178"/>
      <c r="S910" s="178"/>
      <c r="T910" s="179"/>
      <c r="AT910" s="173" t="s">
        <v>168</v>
      </c>
      <c r="AU910" s="173" t="s">
        <v>97</v>
      </c>
      <c r="AV910" s="14" t="s">
        <v>97</v>
      </c>
      <c r="AW910" s="14" t="s">
        <v>32</v>
      </c>
      <c r="AX910" s="14" t="s">
        <v>82</v>
      </c>
      <c r="AY910" s="173" t="s">
        <v>160</v>
      </c>
    </row>
    <row r="911" spans="1:65" s="12" customFormat="1" ht="22.95" customHeight="1">
      <c r="B911" s="136"/>
      <c r="D911" s="137" t="s">
        <v>76</v>
      </c>
      <c r="E911" s="147" t="s">
        <v>1577</v>
      </c>
      <c r="F911" s="147" t="s">
        <v>1578</v>
      </c>
      <c r="I911" s="139"/>
      <c r="J911" s="148">
        <f>BK911</f>
        <v>0</v>
      </c>
      <c r="L911" s="136"/>
      <c r="M911" s="141"/>
      <c r="N911" s="142"/>
      <c r="O911" s="142"/>
      <c r="P911" s="143">
        <f>SUM(P912:P928)</f>
        <v>0</v>
      </c>
      <c r="Q911" s="142"/>
      <c r="R911" s="143">
        <f>SUM(R912:R928)</f>
        <v>1.1323865499999999</v>
      </c>
      <c r="S911" s="142"/>
      <c r="T911" s="144">
        <f>SUM(T912:T928)</f>
        <v>0.167603</v>
      </c>
      <c r="AR911" s="137" t="s">
        <v>97</v>
      </c>
      <c r="AT911" s="145" t="s">
        <v>76</v>
      </c>
      <c r="AU911" s="145" t="s">
        <v>82</v>
      </c>
      <c r="AY911" s="137" t="s">
        <v>160</v>
      </c>
      <c r="BK911" s="146">
        <f>SUM(BK912:BK928)</f>
        <v>0</v>
      </c>
    </row>
    <row r="912" spans="1:65" s="2" customFormat="1" ht="16.5" customHeight="1">
      <c r="A912" s="33"/>
      <c r="B912" s="149"/>
      <c r="C912" s="150" t="s">
        <v>1579</v>
      </c>
      <c r="D912" s="150" t="s">
        <v>162</v>
      </c>
      <c r="E912" s="151" t="s">
        <v>1580</v>
      </c>
      <c r="F912" s="152" t="s">
        <v>1581</v>
      </c>
      <c r="G912" s="153" t="s">
        <v>165</v>
      </c>
      <c r="H912" s="154">
        <v>240.7</v>
      </c>
      <c r="I912" s="155"/>
      <c r="J912" s="156">
        <f>ROUND(I912*H912,2)</f>
        <v>0</v>
      </c>
      <c r="K912" s="157"/>
      <c r="L912" s="34"/>
      <c r="M912" s="158" t="s">
        <v>1</v>
      </c>
      <c r="N912" s="159" t="s">
        <v>43</v>
      </c>
      <c r="O912" s="59"/>
      <c r="P912" s="160">
        <f>O912*H912</f>
        <v>0</v>
      </c>
      <c r="Q912" s="160">
        <v>0</v>
      </c>
      <c r="R912" s="160">
        <f>Q912*H912</f>
        <v>0</v>
      </c>
      <c r="S912" s="160">
        <v>0</v>
      </c>
      <c r="T912" s="161">
        <f>S912*H912</f>
        <v>0</v>
      </c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R912" s="162" t="s">
        <v>248</v>
      </c>
      <c r="AT912" s="162" t="s">
        <v>162</v>
      </c>
      <c r="AU912" s="162" t="s">
        <v>97</v>
      </c>
      <c r="AY912" s="18" t="s">
        <v>160</v>
      </c>
      <c r="BE912" s="163">
        <f>IF(N912="základní",J912,0)</f>
        <v>0</v>
      </c>
      <c r="BF912" s="163">
        <f>IF(N912="snížená",J912,0)</f>
        <v>0</v>
      </c>
      <c r="BG912" s="163">
        <f>IF(N912="zákl. přenesená",J912,0)</f>
        <v>0</v>
      </c>
      <c r="BH912" s="163">
        <f>IF(N912="sníž. přenesená",J912,0)</f>
        <v>0</v>
      </c>
      <c r="BI912" s="163">
        <f>IF(N912="nulová",J912,0)</f>
        <v>0</v>
      </c>
      <c r="BJ912" s="18" t="s">
        <v>97</v>
      </c>
      <c r="BK912" s="163">
        <f>ROUND(I912*H912,2)</f>
        <v>0</v>
      </c>
      <c r="BL912" s="18" t="s">
        <v>248</v>
      </c>
      <c r="BM912" s="162" t="s">
        <v>1582</v>
      </c>
    </row>
    <row r="913" spans="1:65" s="14" customFormat="1">
      <c r="B913" s="172"/>
      <c r="D913" s="165" t="s">
        <v>168</v>
      </c>
      <c r="E913" s="173" t="s">
        <v>1</v>
      </c>
      <c r="F913" s="174" t="s">
        <v>1583</v>
      </c>
      <c r="H913" s="175">
        <v>240.7</v>
      </c>
      <c r="I913" s="176"/>
      <c r="L913" s="172"/>
      <c r="M913" s="177"/>
      <c r="N913" s="178"/>
      <c r="O913" s="178"/>
      <c r="P913" s="178"/>
      <c r="Q913" s="178"/>
      <c r="R913" s="178"/>
      <c r="S913" s="178"/>
      <c r="T913" s="179"/>
      <c r="AT913" s="173" t="s">
        <v>168</v>
      </c>
      <c r="AU913" s="173" t="s">
        <v>97</v>
      </c>
      <c r="AV913" s="14" t="s">
        <v>97</v>
      </c>
      <c r="AW913" s="14" t="s">
        <v>32</v>
      </c>
      <c r="AX913" s="14" t="s">
        <v>77</v>
      </c>
      <c r="AY913" s="173" t="s">
        <v>160</v>
      </c>
    </row>
    <row r="914" spans="1:65" s="15" customFormat="1">
      <c r="B914" s="180"/>
      <c r="D914" s="165" t="s">
        <v>168</v>
      </c>
      <c r="E914" s="181" t="s">
        <v>1</v>
      </c>
      <c r="F914" s="182" t="s">
        <v>173</v>
      </c>
      <c r="H914" s="183">
        <v>240.7</v>
      </c>
      <c r="I914" s="184"/>
      <c r="L914" s="180"/>
      <c r="M914" s="185"/>
      <c r="N914" s="186"/>
      <c r="O914" s="186"/>
      <c r="P914" s="186"/>
      <c r="Q914" s="186"/>
      <c r="R914" s="186"/>
      <c r="S914" s="186"/>
      <c r="T914" s="187"/>
      <c r="AT914" s="181" t="s">
        <v>168</v>
      </c>
      <c r="AU914" s="181" t="s">
        <v>97</v>
      </c>
      <c r="AV914" s="15" t="s">
        <v>166</v>
      </c>
      <c r="AW914" s="15" t="s">
        <v>32</v>
      </c>
      <c r="AX914" s="15" t="s">
        <v>82</v>
      </c>
      <c r="AY914" s="181" t="s">
        <v>160</v>
      </c>
    </row>
    <row r="915" spans="1:65" s="2" customFormat="1" ht="16.5" customHeight="1">
      <c r="A915" s="33"/>
      <c r="B915" s="149"/>
      <c r="C915" s="150" t="s">
        <v>1584</v>
      </c>
      <c r="D915" s="150" t="s">
        <v>162</v>
      </c>
      <c r="E915" s="151" t="s">
        <v>1585</v>
      </c>
      <c r="F915" s="152" t="s">
        <v>1586</v>
      </c>
      <c r="G915" s="153" t="s">
        <v>165</v>
      </c>
      <c r="H915" s="154">
        <v>59.45</v>
      </c>
      <c r="I915" s="155"/>
      <c r="J915" s="156">
        <f>ROUND(I915*H915,2)</f>
        <v>0</v>
      </c>
      <c r="K915" s="157"/>
      <c r="L915" s="34"/>
      <c r="M915" s="158" t="s">
        <v>1</v>
      </c>
      <c r="N915" s="159" t="s">
        <v>43</v>
      </c>
      <c r="O915" s="59"/>
      <c r="P915" s="160">
        <f>O915*H915</f>
        <v>0</v>
      </c>
      <c r="Q915" s="160">
        <v>0</v>
      </c>
      <c r="R915" s="160">
        <f>Q915*H915</f>
        <v>0</v>
      </c>
      <c r="S915" s="160">
        <v>2.5000000000000001E-3</v>
      </c>
      <c r="T915" s="161">
        <f>S915*H915</f>
        <v>0.14862500000000001</v>
      </c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R915" s="162" t="s">
        <v>248</v>
      </c>
      <c r="AT915" s="162" t="s">
        <v>162</v>
      </c>
      <c r="AU915" s="162" t="s">
        <v>97</v>
      </c>
      <c r="AY915" s="18" t="s">
        <v>160</v>
      </c>
      <c r="BE915" s="163">
        <f>IF(N915="základní",J915,0)</f>
        <v>0</v>
      </c>
      <c r="BF915" s="163">
        <f>IF(N915="snížená",J915,0)</f>
        <v>0</v>
      </c>
      <c r="BG915" s="163">
        <f>IF(N915="zákl. přenesená",J915,0)</f>
        <v>0</v>
      </c>
      <c r="BH915" s="163">
        <f>IF(N915="sníž. přenesená",J915,0)</f>
        <v>0</v>
      </c>
      <c r="BI915" s="163">
        <f>IF(N915="nulová",J915,0)</f>
        <v>0</v>
      </c>
      <c r="BJ915" s="18" t="s">
        <v>97</v>
      </c>
      <c r="BK915" s="163">
        <f>ROUND(I915*H915,2)</f>
        <v>0</v>
      </c>
      <c r="BL915" s="18" t="s">
        <v>248</v>
      </c>
      <c r="BM915" s="162" t="s">
        <v>1587</v>
      </c>
    </row>
    <row r="916" spans="1:65" s="14" customFormat="1">
      <c r="B916" s="172"/>
      <c r="D916" s="165" t="s">
        <v>168</v>
      </c>
      <c r="E916" s="173" t="s">
        <v>1</v>
      </c>
      <c r="F916" s="174" t="s">
        <v>1588</v>
      </c>
      <c r="H916" s="175">
        <v>59.45</v>
      </c>
      <c r="I916" s="176"/>
      <c r="L916" s="172"/>
      <c r="M916" s="177"/>
      <c r="N916" s="178"/>
      <c r="O916" s="178"/>
      <c r="P916" s="178"/>
      <c r="Q916" s="178"/>
      <c r="R916" s="178"/>
      <c r="S916" s="178"/>
      <c r="T916" s="179"/>
      <c r="AT916" s="173" t="s">
        <v>168</v>
      </c>
      <c r="AU916" s="173" t="s">
        <v>97</v>
      </c>
      <c r="AV916" s="14" t="s">
        <v>97</v>
      </c>
      <c r="AW916" s="14" t="s">
        <v>32</v>
      </c>
      <c r="AX916" s="14" t="s">
        <v>82</v>
      </c>
      <c r="AY916" s="173" t="s">
        <v>160</v>
      </c>
    </row>
    <row r="917" spans="1:65" s="2" customFormat="1" ht="16.5" customHeight="1">
      <c r="A917" s="33"/>
      <c r="B917" s="149"/>
      <c r="C917" s="150" t="s">
        <v>1589</v>
      </c>
      <c r="D917" s="150" t="s">
        <v>162</v>
      </c>
      <c r="E917" s="151" t="s">
        <v>1590</v>
      </c>
      <c r="F917" s="152" t="s">
        <v>1591</v>
      </c>
      <c r="G917" s="153" t="s">
        <v>165</v>
      </c>
      <c r="H917" s="154">
        <v>240.7</v>
      </c>
      <c r="I917" s="155"/>
      <c r="J917" s="156">
        <f>ROUND(I917*H917,2)</f>
        <v>0</v>
      </c>
      <c r="K917" s="157"/>
      <c r="L917" s="34"/>
      <c r="M917" s="158" t="s">
        <v>1</v>
      </c>
      <c r="N917" s="159" t="s">
        <v>43</v>
      </c>
      <c r="O917" s="59"/>
      <c r="P917" s="160">
        <f>O917*H917</f>
        <v>0</v>
      </c>
      <c r="Q917" s="160">
        <v>2.9999999999999997E-4</v>
      </c>
      <c r="R917" s="160">
        <f>Q917*H917</f>
        <v>7.2209999999999996E-2</v>
      </c>
      <c r="S917" s="160">
        <v>0</v>
      </c>
      <c r="T917" s="161">
        <f>S917*H917</f>
        <v>0</v>
      </c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R917" s="162" t="s">
        <v>248</v>
      </c>
      <c r="AT917" s="162" t="s">
        <v>162</v>
      </c>
      <c r="AU917" s="162" t="s">
        <v>97</v>
      </c>
      <c r="AY917" s="18" t="s">
        <v>160</v>
      </c>
      <c r="BE917" s="163">
        <f>IF(N917="základní",J917,0)</f>
        <v>0</v>
      </c>
      <c r="BF917" s="163">
        <f>IF(N917="snížená",J917,0)</f>
        <v>0</v>
      </c>
      <c r="BG917" s="163">
        <f>IF(N917="zákl. přenesená",J917,0)</f>
        <v>0</v>
      </c>
      <c r="BH917" s="163">
        <f>IF(N917="sníž. přenesená",J917,0)</f>
        <v>0</v>
      </c>
      <c r="BI917" s="163">
        <f>IF(N917="nulová",J917,0)</f>
        <v>0</v>
      </c>
      <c r="BJ917" s="18" t="s">
        <v>97</v>
      </c>
      <c r="BK917" s="163">
        <f>ROUND(I917*H917,2)</f>
        <v>0</v>
      </c>
      <c r="BL917" s="18" t="s">
        <v>248</v>
      </c>
      <c r="BM917" s="162" t="s">
        <v>1592</v>
      </c>
    </row>
    <row r="918" spans="1:65" s="2" customFormat="1" ht="24.15" customHeight="1">
      <c r="A918" s="33"/>
      <c r="B918" s="149"/>
      <c r="C918" s="188" t="s">
        <v>1593</v>
      </c>
      <c r="D918" s="188" t="s">
        <v>249</v>
      </c>
      <c r="E918" s="189" t="s">
        <v>1594</v>
      </c>
      <c r="F918" s="190" t="s">
        <v>1595</v>
      </c>
      <c r="G918" s="191" t="s">
        <v>165</v>
      </c>
      <c r="H918" s="192">
        <v>264.77</v>
      </c>
      <c r="I918" s="193"/>
      <c r="J918" s="194">
        <f>ROUND(I918*H918,2)</f>
        <v>0</v>
      </c>
      <c r="K918" s="195"/>
      <c r="L918" s="196"/>
      <c r="M918" s="197" t="s">
        <v>1</v>
      </c>
      <c r="N918" s="198" t="s">
        <v>43</v>
      </c>
      <c r="O918" s="59"/>
      <c r="P918" s="160">
        <f>O918*H918</f>
        <v>0</v>
      </c>
      <c r="Q918" s="160">
        <v>3.6800000000000001E-3</v>
      </c>
      <c r="R918" s="160">
        <f>Q918*H918</f>
        <v>0.97435359999999993</v>
      </c>
      <c r="S918" s="160">
        <v>0</v>
      </c>
      <c r="T918" s="161">
        <f>S918*H918</f>
        <v>0</v>
      </c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R918" s="162" t="s">
        <v>331</v>
      </c>
      <c r="AT918" s="162" t="s">
        <v>249</v>
      </c>
      <c r="AU918" s="162" t="s">
        <v>97</v>
      </c>
      <c r="AY918" s="18" t="s">
        <v>160</v>
      </c>
      <c r="BE918" s="163">
        <f>IF(N918="základní",J918,0)</f>
        <v>0</v>
      </c>
      <c r="BF918" s="163">
        <f>IF(N918="snížená",J918,0)</f>
        <v>0</v>
      </c>
      <c r="BG918" s="163">
        <f>IF(N918="zákl. přenesená",J918,0)</f>
        <v>0</v>
      </c>
      <c r="BH918" s="163">
        <f>IF(N918="sníž. přenesená",J918,0)</f>
        <v>0</v>
      </c>
      <c r="BI918" s="163">
        <f>IF(N918="nulová",J918,0)</f>
        <v>0</v>
      </c>
      <c r="BJ918" s="18" t="s">
        <v>97</v>
      </c>
      <c r="BK918" s="163">
        <f>ROUND(I918*H918,2)</f>
        <v>0</v>
      </c>
      <c r="BL918" s="18" t="s">
        <v>248</v>
      </c>
      <c r="BM918" s="162" t="s">
        <v>1596</v>
      </c>
    </row>
    <row r="919" spans="1:65" s="14" customFormat="1">
      <c r="B919" s="172"/>
      <c r="D919" s="165" t="s">
        <v>168</v>
      </c>
      <c r="F919" s="174" t="s">
        <v>1597</v>
      </c>
      <c r="H919" s="175">
        <v>264.77</v>
      </c>
      <c r="I919" s="176"/>
      <c r="L919" s="172"/>
      <c r="M919" s="177"/>
      <c r="N919" s="178"/>
      <c r="O919" s="178"/>
      <c r="P919" s="178"/>
      <c r="Q919" s="178"/>
      <c r="R919" s="178"/>
      <c r="S919" s="178"/>
      <c r="T919" s="179"/>
      <c r="AT919" s="173" t="s">
        <v>168</v>
      </c>
      <c r="AU919" s="173" t="s">
        <v>97</v>
      </c>
      <c r="AV919" s="14" t="s">
        <v>97</v>
      </c>
      <c r="AW919" s="14" t="s">
        <v>3</v>
      </c>
      <c r="AX919" s="14" t="s">
        <v>82</v>
      </c>
      <c r="AY919" s="173" t="s">
        <v>160</v>
      </c>
    </row>
    <row r="920" spans="1:65" s="2" customFormat="1" ht="16.5" customHeight="1">
      <c r="A920" s="33"/>
      <c r="B920" s="149"/>
      <c r="C920" s="150" t="s">
        <v>1598</v>
      </c>
      <c r="D920" s="150" t="s">
        <v>162</v>
      </c>
      <c r="E920" s="151" t="s">
        <v>1599</v>
      </c>
      <c r="F920" s="152" t="s">
        <v>1600</v>
      </c>
      <c r="G920" s="153" t="s">
        <v>262</v>
      </c>
      <c r="H920" s="154">
        <v>63.26</v>
      </c>
      <c r="I920" s="155"/>
      <c r="J920" s="156">
        <f>ROUND(I920*H920,2)</f>
        <v>0</v>
      </c>
      <c r="K920" s="157"/>
      <c r="L920" s="34"/>
      <c r="M920" s="158" t="s">
        <v>1</v>
      </c>
      <c r="N920" s="159" t="s">
        <v>43</v>
      </c>
      <c r="O920" s="59"/>
      <c r="P920" s="160">
        <f>O920*H920</f>
        <v>0</v>
      </c>
      <c r="Q920" s="160">
        <v>0</v>
      </c>
      <c r="R920" s="160">
        <f>Q920*H920</f>
        <v>0</v>
      </c>
      <c r="S920" s="160">
        <v>2.9999999999999997E-4</v>
      </c>
      <c r="T920" s="161">
        <f>S920*H920</f>
        <v>1.8977999999999998E-2</v>
      </c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R920" s="162" t="s">
        <v>248</v>
      </c>
      <c r="AT920" s="162" t="s">
        <v>162</v>
      </c>
      <c r="AU920" s="162" t="s">
        <v>97</v>
      </c>
      <c r="AY920" s="18" t="s">
        <v>160</v>
      </c>
      <c r="BE920" s="163">
        <f>IF(N920="základní",J920,0)</f>
        <v>0</v>
      </c>
      <c r="BF920" s="163">
        <f>IF(N920="snížená",J920,0)</f>
        <v>0</v>
      </c>
      <c r="BG920" s="163">
        <f>IF(N920="zákl. přenesená",J920,0)</f>
        <v>0</v>
      </c>
      <c r="BH920" s="163">
        <f>IF(N920="sníž. přenesená",J920,0)</f>
        <v>0</v>
      </c>
      <c r="BI920" s="163">
        <f>IF(N920="nulová",J920,0)</f>
        <v>0</v>
      </c>
      <c r="BJ920" s="18" t="s">
        <v>97</v>
      </c>
      <c r="BK920" s="163">
        <f>ROUND(I920*H920,2)</f>
        <v>0</v>
      </c>
      <c r="BL920" s="18" t="s">
        <v>248</v>
      </c>
      <c r="BM920" s="162" t="s">
        <v>1601</v>
      </c>
    </row>
    <row r="921" spans="1:65" s="14" customFormat="1">
      <c r="B921" s="172"/>
      <c r="D921" s="165" t="s">
        <v>168</v>
      </c>
      <c r="E921" s="173" t="s">
        <v>1</v>
      </c>
      <c r="F921" s="174" t="s">
        <v>1602</v>
      </c>
      <c r="H921" s="175">
        <v>63.26</v>
      </c>
      <c r="I921" s="176"/>
      <c r="L921" s="172"/>
      <c r="M921" s="177"/>
      <c r="N921" s="178"/>
      <c r="O921" s="178"/>
      <c r="P921" s="178"/>
      <c r="Q921" s="178"/>
      <c r="R921" s="178"/>
      <c r="S921" s="178"/>
      <c r="T921" s="179"/>
      <c r="AT921" s="173" t="s">
        <v>168</v>
      </c>
      <c r="AU921" s="173" t="s">
        <v>97</v>
      </c>
      <c r="AV921" s="14" t="s">
        <v>97</v>
      </c>
      <c r="AW921" s="14" t="s">
        <v>32</v>
      </c>
      <c r="AX921" s="14" t="s">
        <v>77</v>
      </c>
      <c r="AY921" s="173" t="s">
        <v>160</v>
      </c>
    </row>
    <row r="922" spans="1:65" s="15" customFormat="1">
      <c r="B922" s="180"/>
      <c r="D922" s="165" t="s">
        <v>168</v>
      </c>
      <c r="E922" s="181" t="s">
        <v>1</v>
      </c>
      <c r="F922" s="182" t="s">
        <v>173</v>
      </c>
      <c r="H922" s="183">
        <v>63.26</v>
      </c>
      <c r="I922" s="184"/>
      <c r="L922" s="180"/>
      <c r="M922" s="185"/>
      <c r="N922" s="186"/>
      <c r="O922" s="186"/>
      <c r="P922" s="186"/>
      <c r="Q922" s="186"/>
      <c r="R922" s="186"/>
      <c r="S922" s="186"/>
      <c r="T922" s="187"/>
      <c r="AT922" s="181" t="s">
        <v>168</v>
      </c>
      <c r="AU922" s="181" t="s">
        <v>97</v>
      </c>
      <c r="AV922" s="15" t="s">
        <v>166</v>
      </c>
      <c r="AW922" s="15" t="s">
        <v>32</v>
      </c>
      <c r="AX922" s="15" t="s">
        <v>82</v>
      </c>
      <c r="AY922" s="181" t="s">
        <v>160</v>
      </c>
    </row>
    <row r="923" spans="1:65" s="2" customFormat="1" ht="16.5" customHeight="1">
      <c r="A923" s="33"/>
      <c r="B923" s="149"/>
      <c r="C923" s="150" t="s">
        <v>1603</v>
      </c>
      <c r="D923" s="150" t="s">
        <v>162</v>
      </c>
      <c r="E923" s="151" t="s">
        <v>1604</v>
      </c>
      <c r="F923" s="152" t="s">
        <v>1605</v>
      </c>
      <c r="G923" s="153" t="s">
        <v>262</v>
      </c>
      <c r="H923" s="154">
        <v>233.85</v>
      </c>
      <c r="I923" s="155"/>
      <c r="J923" s="156">
        <f>ROUND(I923*H923,2)</f>
        <v>0</v>
      </c>
      <c r="K923" s="157"/>
      <c r="L923" s="34"/>
      <c r="M923" s="158" t="s">
        <v>1</v>
      </c>
      <c r="N923" s="159" t="s">
        <v>43</v>
      </c>
      <c r="O923" s="59"/>
      <c r="P923" s="160">
        <f>O923*H923</f>
        <v>0</v>
      </c>
      <c r="Q923" s="160">
        <v>1.0000000000000001E-5</v>
      </c>
      <c r="R923" s="160">
        <f>Q923*H923</f>
        <v>2.3385000000000003E-3</v>
      </c>
      <c r="S923" s="160">
        <v>0</v>
      </c>
      <c r="T923" s="161">
        <f>S923*H923</f>
        <v>0</v>
      </c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R923" s="162" t="s">
        <v>248</v>
      </c>
      <c r="AT923" s="162" t="s">
        <v>162</v>
      </c>
      <c r="AU923" s="162" t="s">
        <v>97</v>
      </c>
      <c r="AY923" s="18" t="s">
        <v>160</v>
      </c>
      <c r="BE923" s="163">
        <f>IF(N923="základní",J923,0)</f>
        <v>0</v>
      </c>
      <c r="BF923" s="163">
        <f>IF(N923="snížená",J923,0)</f>
        <v>0</v>
      </c>
      <c r="BG923" s="163">
        <f>IF(N923="zákl. přenesená",J923,0)</f>
        <v>0</v>
      </c>
      <c r="BH923" s="163">
        <f>IF(N923="sníž. přenesená",J923,0)</f>
        <v>0</v>
      </c>
      <c r="BI923" s="163">
        <f>IF(N923="nulová",J923,0)</f>
        <v>0</v>
      </c>
      <c r="BJ923" s="18" t="s">
        <v>97</v>
      </c>
      <c r="BK923" s="163">
        <f>ROUND(I923*H923,2)</f>
        <v>0</v>
      </c>
      <c r="BL923" s="18" t="s">
        <v>248</v>
      </c>
      <c r="BM923" s="162" t="s">
        <v>1606</v>
      </c>
    </row>
    <row r="924" spans="1:65" s="14" customFormat="1" ht="20.399999999999999">
      <c r="B924" s="172"/>
      <c r="D924" s="165" t="s">
        <v>168</v>
      </c>
      <c r="E924" s="173" t="s">
        <v>1</v>
      </c>
      <c r="F924" s="174" t="s">
        <v>1607</v>
      </c>
      <c r="H924" s="175">
        <v>233.85</v>
      </c>
      <c r="I924" s="176"/>
      <c r="L924" s="172"/>
      <c r="M924" s="177"/>
      <c r="N924" s="178"/>
      <c r="O924" s="178"/>
      <c r="P924" s="178"/>
      <c r="Q924" s="178"/>
      <c r="R924" s="178"/>
      <c r="S924" s="178"/>
      <c r="T924" s="179"/>
      <c r="AT924" s="173" t="s">
        <v>168</v>
      </c>
      <c r="AU924" s="173" t="s">
        <v>97</v>
      </c>
      <c r="AV924" s="14" t="s">
        <v>97</v>
      </c>
      <c r="AW924" s="14" t="s">
        <v>32</v>
      </c>
      <c r="AX924" s="14" t="s">
        <v>77</v>
      </c>
      <c r="AY924" s="173" t="s">
        <v>160</v>
      </c>
    </row>
    <row r="925" spans="1:65" s="15" customFormat="1">
      <c r="B925" s="180"/>
      <c r="D925" s="165" t="s">
        <v>168</v>
      </c>
      <c r="E925" s="181" t="s">
        <v>1</v>
      </c>
      <c r="F925" s="182" t="s">
        <v>173</v>
      </c>
      <c r="H925" s="183">
        <v>233.85</v>
      </c>
      <c r="I925" s="184"/>
      <c r="L925" s="180"/>
      <c r="M925" s="185"/>
      <c r="N925" s="186"/>
      <c r="O925" s="186"/>
      <c r="P925" s="186"/>
      <c r="Q925" s="186"/>
      <c r="R925" s="186"/>
      <c r="S925" s="186"/>
      <c r="T925" s="187"/>
      <c r="AT925" s="181" t="s">
        <v>168</v>
      </c>
      <c r="AU925" s="181" t="s">
        <v>97</v>
      </c>
      <c r="AV925" s="15" t="s">
        <v>166</v>
      </c>
      <c r="AW925" s="15" t="s">
        <v>32</v>
      </c>
      <c r="AX925" s="15" t="s">
        <v>82</v>
      </c>
      <c r="AY925" s="181" t="s">
        <v>160</v>
      </c>
    </row>
    <row r="926" spans="1:65" s="2" customFormat="1" ht="16.5" customHeight="1">
      <c r="A926" s="33"/>
      <c r="B926" s="149"/>
      <c r="C926" s="188" t="s">
        <v>1608</v>
      </c>
      <c r="D926" s="188" t="s">
        <v>249</v>
      </c>
      <c r="E926" s="189" t="s">
        <v>1609</v>
      </c>
      <c r="F926" s="190" t="s">
        <v>1610</v>
      </c>
      <c r="G926" s="191" t="s">
        <v>262</v>
      </c>
      <c r="H926" s="192">
        <v>238.52699999999999</v>
      </c>
      <c r="I926" s="193"/>
      <c r="J926" s="194">
        <f>ROUND(I926*H926,2)</f>
        <v>0</v>
      </c>
      <c r="K926" s="195"/>
      <c r="L926" s="196"/>
      <c r="M926" s="197" t="s">
        <v>1</v>
      </c>
      <c r="N926" s="198" t="s">
        <v>43</v>
      </c>
      <c r="O926" s="59"/>
      <c r="P926" s="160">
        <f>O926*H926</f>
        <v>0</v>
      </c>
      <c r="Q926" s="160">
        <v>3.5E-4</v>
      </c>
      <c r="R926" s="160">
        <f>Q926*H926</f>
        <v>8.3484449999999988E-2</v>
      </c>
      <c r="S926" s="160">
        <v>0</v>
      </c>
      <c r="T926" s="161">
        <f>S926*H926</f>
        <v>0</v>
      </c>
      <c r="U926" s="33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  <c r="AR926" s="162" t="s">
        <v>331</v>
      </c>
      <c r="AT926" s="162" t="s">
        <v>249</v>
      </c>
      <c r="AU926" s="162" t="s">
        <v>97</v>
      </c>
      <c r="AY926" s="18" t="s">
        <v>160</v>
      </c>
      <c r="BE926" s="163">
        <f>IF(N926="základní",J926,0)</f>
        <v>0</v>
      </c>
      <c r="BF926" s="163">
        <f>IF(N926="snížená",J926,0)</f>
        <v>0</v>
      </c>
      <c r="BG926" s="163">
        <f>IF(N926="zákl. přenesená",J926,0)</f>
        <v>0</v>
      </c>
      <c r="BH926" s="163">
        <f>IF(N926="sníž. přenesená",J926,0)</f>
        <v>0</v>
      </c>
      <c r="BI926" s="163">
        <f>IF(N926="nulová",J926,0)</f>
        <v>0</v>
      </c>
      <c r="BJ926" s="18" t="s">
        <v>97</v>
      </c>
      <c r="BK926" s="163">
        <f>ROUND(I926*H926,2)</f>
        <v>0</v>
      </c>
      <c r="BL926" s="18" t="s">
        <v>248</v>
      </c>
      <c r="BM926" s="162" t="s">
        <v>1611</v>
      </c>
    </row>
    <row r="927" spans="1:65" s="14" customFormat="1">
      <c r="B927" s="172"/>
      <c r="D927" s="165" t="s">
        <v>168</v>
      </c>
      <c r="F927" s="174" t="s">
        <v>1612</v>
      </c>
      <c r="H927" s="175">
        <v>238.52699999999999</v>
      </c>
      <c r="I927" s="176"/>
      <c r="L927" s="172"/>
      <c r="M927" s="177"/>
      <c r="N927" s="178"/>
      <c r="O927" s="178"/>
      <c r="P927" s="178"/>
      <c r="Q927" s="178"/>
      <c r="R927" s="178"/>
      <c r="S927" s="178"/>
      <c r="T927" s="179"/>
      <c r="AT927" s="173" t="s">
        <v>168</v>
      </c>
      <c r="AU927" s="173" t="s">
        <v>97</v>
      </c>
      <c r="AV927" s="14" t="s">
        <v>97</v>
      </c>
      <c r="AW927" s="14" t="s">
        <v>3</v>
      </c>
      <c r="AX927" s="14" t="s">
        <v>82</v>
      </c>
      <c r="AY927" s="173" t="s">
        <v>160</v>
      </c>
    </row>
    <row r="928" spans="1:65" s="2" customFormat="1" ht="21.75" customHeight="1">
      <c r="A928" s="33"/>
      <c r="B928" s="149"/>
      <c r="C928" s="150" t="s">
        <v>1613</v>
      </c>
      <c r="D928" s="150" t="s">
        <v>162</v>
      </c>
      <c r="E928" s="151" t="s">
        <v>1614</v>
      </c>
      <c r="F928" s="152" t="s">
        <v>1615</v>
      </c>
      <c r="G928" s="153" t="s">
        <v>790</v>
      </c>
      <c r="H928" s="207"/>
      <c r="I928" s="155"/>
      <c r="J928" s="156">
        <f>ROUND(I928*H928,2)</f>
        <v>0</v>
      </c>
      <c r="K928" s="157"/>
      <c r="L928" s="34"/>
      <c r="M928" s="158" t="s">
        <v>1</v>
      </c>
      <c r="N928" s="159" t="s">
        <v>43</v>
      </c>
      <c r="O928" s="59"/>
      <c r="P928" s="160">
        <f>O928*H928</f>
        <v>0</v>
      </c>
      <c r="Q928" s="160">
        <v>0</v>
      </c>
      <c r="R928" s="160">
        <f>Q928*H928</f>
        <v>0</v>
      </c>
      <c r="S928" s="160">
        <v>0</v>
      </c>
      <c r="T928" s="161">
        <f>S928*H928</f>
        <v>0</v>
      </c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R928" s="162" t="s">
        <v>248</v>
      </c>
      <c r="AT928" s="162" t="s">
        <v>162</v>
      </c>
      <c r="AU928" s="162" t="s">
        <v>97</v>
      </c>
      <c r="AY928" s="18" t="s">
        <v>160</v>
      </c>
      <c r="BE928" s="163">
        <f>IF(N928="základní",J928,0)</f>
        <v>0</v>
      </c>
      <c r="BF928" s="163">
        <f>IF(N928="snížená",J928,0)</f>
        <v>0</v>
      </c>
      <c r="BG928" s="163">
        <f>IF(N928="zákl. přenesená",J928,0)</f>
        <v>0</v>
      </c>
      <c r="BH928" s="163">
        <f>IF(N928="sníž. přenesená",J928,0)</f>
        <v>0</v>
      </c>
      <c r="BI928" s="163">
        <f>IF(N928="nulová",J928,0)</f>
        <v>0</v>
      </c>
      <c r="BJ928" s="18" t="s">
        <v>97</v>
      </c>
      <c r="BK928" s="163">
        <f>ROUND(I928*H928,2)</f>
        <v>0</v>
      </c>
      <c r="BL928" s="18" t="s">
        <v>248</v>
      </c>
      <c r="BM928" s="162" t="s">
        <v>1616</v>
      </c>
    </row>
    <row r="929" spans="1:65" s="12" customFormat="1" ht="22.95" customHeight="1">
      <c r="B929" s="136"/>
      <c r="D929" s="137" t="s">
        <v>76</v>
      </c>
      <c r="E929" s="147" t="s">
        <v>1617</v>
      </c>
      <c r="F929" s="147" t="s">
        <v>1618</v>
      </c>
      <c r="I929" s="139"/>
      <c r="J929" s="148">
        <f>BK929</f>
        <v>0</v>
      </c>
      <c r="L929" s="136"/>
      <c r="M929" s="141"/>
      <c r="N929" s="142"/>
      <c r="O929" s="142"/>
      <c r="P929" s="143">
        <f>SUM(P930:P949)</f>
        <v>0</v>
      </c>
      <c r="Q929" s="142"/>
      <c r="R929" s="143">
        <f>SUM(R930:R949)</f>
        <v>3.3896981400000001</v>
      </c>
      <c r="S929" s="142"/>
      <c r="T929" s="144">
        <f>SUM(T930:T949)</f>
        <v>0</v>
      </c>
      <c r="AR929" s="137" t="s">
        <v>97</v>
      </c>
      <c r="AT929" s="145" t="s">
        <v>76</v>
      </c>
      <c r="AU929" s="145" t="s">
        <v>82</v>
      </c>
      <c r="AY929" s="137" t="s">
        <v>160</v>
      </c>
      <c r="BK929" s="146">
        <f>SUM(BK930:BK949)</f>
        <v>0</v>
      </c>
    </row>
    <row r="930" spans="1:65" s="2" customFormat="1" ht="16.5" customHeight="1">
      <c r="A930" s="33"/>
      <c r="B930" s="149"/>
      <c r="C930" s="150" t="s">
        <v>1619</v>
      </c>
      <c r="D930" s="150" t="s">
        <v>162</v>
      </c>
      <c r="E930" s="151" t="s">
        <v>1620</v>
      </c>
      <c r="F930" s="152" t="s">
        <v>1621</v>
      </c>
      <c r="G930" s="153" t="s">
        <v>165</v>
      </c>
      <c r="H930" s="154">
        <v>114.292</v>
      </c>
      <c r="I930" s="155"/>
      <c r="J930" s="156">
        <f>ROUND(I930*H930,2)</f>
        <v>0</v>
      </c>
      <c r="K930" s="157"/>
      <c r="L930" s="34"/>
      <c r="M930" s="158" t="s">
        <v>1</v>
      </c>
      <c r="N930" s="159" t="s">
        <v>43</v>
      </c>
      <c r="O930" s="59"/>
      <c r="P930" s="160">
        <f>O930*H930</f>
        <v>0</v>
      </c>
      <c r="Q930" s="160">
        <v>2.9999999999999997E-4</v>
      </c>
      <c r="R930" s="160">
        <f>Q930*H930</f>
        <v>3.4287599999999994E-2</v>
      </c>
      <c r="S930" s="160">
        <v>0</v>
      </c>
      <c r="T930" s="161">
        <f>S930*H930</f>
        <v>0</v>
      </c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R930" s="162" t="s">
        <v>248</v>
      </c>
      <c r="AT930" s="162" t="s">
        <v>162</v>
      </c>
      <c r="AU930" s="162" t="s">
        <v>97</v>
      </c>
      <c r="AY930" s="18" t="s">
        <v>160</v>
      </c>
      <c r="BE930" s="163">
        <f>IF(N930="základní",J930,0)</f>
        <v>0</v>
      </c>
      <c r="BF930" s="163">
        <f>IF(N930="snížená",J930,0)</f>
        <v>0</v>
      </c>
      <c r="BG930" s="163">
        <f>IF(N930="zákl. přenesená",J930,0)</f>
        <v>0</v>
      </c>
      <c r="BH930" s="163">
        <f>IF(N930="sníž. přenesená",J930,0)</f>
        <v>0</v>
      </c>
      <c r="BI930" s="163">
        <f>IF(N930="nulová",J930,0)</f>
        <v>0</v>
      </c>
      <c r="BJ930" s="18" t="s">
        <v>97</v>
      </c>
      <c r="BK930" s="163">
        <f>ROUND(I930*H930,2)</f>
        <v>0</v>
      </c>
      <c r="BL930" s="18" t="s">
        <v>248</v>
      </c>
      <c r="BM930" s="162" t="s">
        <v>1622</v>
      </c>
    </row>
    <row r="931" spans="1:65" s="14" customFormat="1">
      <c r="B931" s="172"/>
      <c r="D931" s="165" t="s">
        <v>168</v>
      </c>
      <c r="E931" s="173" t="s">
        <v>1</v>
      </c>
      <c r="F931" s="174" t="s">
        <v>1623</v>
      </c>
      <c r="H931" s="175">
        <v>113.492</v>
      </c>
      <c r="I931" s="176"/>
      <c r="L931" s="172"/>
      <c r="M931" s="177"/>
      <c r="N931" s="178"/>
      <c r="O931" s="178"/>
      <c r="P931" s="178"/>
      <c r="Q931" s="178"/>
      <c r="R931" s="178"/>
      <c r="S931" s="178"/>
      <c r="T931" s="179"/>
      <c r="AT931" s="173" t="s">
        <v>168</v>
      </c>
      <c r="AU931" s="173" t="s">
        <v>97</v>
      </c>
      <c r="AV931" s="14" t="s">
        <v>97</v>
      </c>
      <c r="AW931" s="14" t="s">
        <v>32</v>
      </c>
      <c r="AX931" s="14" t="s">
        <v>77</v>
      </c>
      <c r="AY931" s="173" t="s">
        <v>160</v>
      </c>
    </row>
    <row r="932" spans="1:65" s="14" customFormat="1">
      <c r="B932" s="172"/>
      <c r="D932" s="165" t="s">
        <v>168</v>
      </c>
      <c r="E932" s="173" t="s">
        <v>1</v>
      </c>
      <c r="F932" s="174" t="s">
        <v>1624</v>
      </c>
      <c r="H932" s="175">
        <v>12</v>
      </c>
      <c r="I932" s="176"/>
      <c r="L932" s="172"/>
      <c r="M932" s="177"/>
      <c r="N932" s="178"/>
      <c r="O932" s="178"/>
      <c r="P932" s="178"/>
      <c r="Q932" s="178"/>
      <c r="R932" s="178"/>
      <c r="S932" s="178"/>
      <c r="T932" s="179"/>
      <c r="AT932" s="173" t="s">
        <v>168</v>
      </c>
      <c r="AU932" s="173" t="s">
        <v>97</v>
      </c>
      <c r="AV932" s="14" t="s">
        <v>97</v>
      </c>
      <c r="AW932" s="14" t="s">
        <v>32</v>
      </c>
      <c r="AX932" s="14" t="s">
        <v>77</v>
      </c>
      <c r="AY932" s="173" t="s">
        <v>160</v>
      </c>
    </row>
    <row r="933" spans="1:65" s="13" customFormat="1">
      <c r="B933" s="164"/>
      <c r="D933" s="165" t="s">
        <v>168</v>
      </c>
      <c r="E933" s="166" t="s">
        <v>1</v>
      </c>
      <c r="F933" s="167" t="s">
        <v>1625</v>
      </c>
      <c r="H933" s="166" t="s">
        <v>1</v>
      </c>
      <c r="I933" s="168"/>
      <c r="L933" s="164"/>
      <c r="M933" s="169"/>
      <c r="N933" s="170"/>
      <c r="O933" s="170"/>
      <c r="P933" s="170"/>
      <c r="Q933" s="170"/>
      <c r="R933" s="170"/>
      <c r="S933" s="170"/>
      <c r="T933" s="171"/>
      <c r="AT933" s="166" t="s">
        <v>168</v>
      </c>
      <c r="AU933" s="166" t="s">
        <v>97</v>
      </c>
      <c r="AV933" s="13" t="s">
        <v>82</v>
      </c>
      <c r="AW933" s="13" t="s">
        <v>32</v>
      </c>
      <c r="AX933" s="13" t="s">
        <v>77</v>
      </c>
      <c r="AY933" s="166" t="s">
        <v>160</v>
      </c>
    </row>
    <row r="934" spans="1:65" s="14" customFormat="1">
      <c r="B934" s="172"/>
      <c r="D934" s="165" t="s">
        <v>168</v>
      </c>
      <c r="E934" s="173" t="s">
        <v>1</v>
      </c>
      <c r="F934" s="174" t="s">
        <v>1626</v>
      </c>
      <c r="H934" s="175">
        <v>-11.2</v>
      </c>
      <c r="I934" s="176"/>
      <c r="L934" s="172"/>
      <c r="M934" s="177"/>
      <c r="N934" s="178"/>
      <c r="O934" s="178"/>
      <c r="P934" s="178"/>
      <c r="Q934" s="178"/>
      <c r="R934" s="178"/>
      <c r="S934" s="178"/>
      <c r="T934" s="179"/>
      <c r="AT934" s="173" t="s">
        <v>168</v>
      </c>
      <c r="AU934" s="173" t="s">
        <v>97</v>
      </c>
      <c r="AV934" s="14" t="s">
        <v>97</v>
      </c>
      <c r="AW934" s="14" t="s">
        <v>32</v>
      </c>
      <c r="AX934" s="14" t="s">
        <v>77</v>
      </c>
      <c r="AY934" s="173" t="s">
        <v>160</v>
      </c>
    </row>
    <row r="935" spans="1:65" s="15" customFormat="1">
      <c r="B935" s="180"/>
      <c r="D935" s="165" t="s">
        <v>168</v>
      </c>
      <c r="E935" s="181" t="s">
        <v>1</v>
      </c>
      <c r="F935" s="182" t="s">
        <v>173</v>
      </c>
      <c r="H935" s="183">
        <v>114.292</v>
      </c>
      <c r="I935" s="184"/>
      <c r="L935" s="180"/>
      <c r="M935" s="185"/>
      <c r="N935" s="186"/>
      <c r="O935" s="186"/>
      <c r="P935" s="186"/>
      <c r="Q935" s="186"/>
      <c r="R935" s="186"/>
      <c r="S935" s="186"/>
      <c r="T935" s="187"/>
      <c r="AT935" s="181" t="s">
        <v>168</v>
      </c>
      <c r="AU935" s="181" t="s">
        <v>97</v>
      </c>
      <c r="AV935" s="15" t="s">
        <v>166</v>
      </c>
      <c r="AW935" s="15" t="s">
        <v>32</v>
      </c>
      <c r="AX935" s="15" t="s">
        <v>82</v>
      </c>
      <c r="AY935" s="181" t="s">
        <v>160</v>
      </c>
    </row>
    <row r="936" spans="1:65" s="2" customFormat="1" ht="21.75" customHeight="1">
      <c r="A936" s="33"/>
      <c r="B936" s="149"/>
      <c r="C936" s="150" t="s">
        <v>1627</v>
      </c>
      <c r="D936" s="150" t="s">
        <v>162</v>
      </c>
      <c r="E936" s="151" t="s">
        <v>1628</v>
      </c>
      <c r="F936" s="152" t="s">
        <v>1629</v>
      </c>
      <c r="G936" s="153" t="s">
        <v>165</v>
      </c>
      <c r="H936" s="154">
        <v>114.292</v>
      </c>
      <c r="I936" s="155"/>
      <c r="J936" s="156">
        <f>ROUND(I936*H936,2)</f>
        <v>0</v>
      </c>
      <c r="K936" s="157"/>
      <c r="L936" s="34"/>
      <c r="M936" s="158" t="s">
        <v>1</v>
      </c>
      <c r="N936" s="159" t="s">
        <v>43</v>
      </c>
      <c r="O936" s="59"/>
      <c r="P936" s="160">
        <f>O936*H936</f>
        <v>0</v>
      </c>
      <c r="Q936" s="160">
        <v>7.5500000000000003E-3</v>
      </c>
      <c r="R936" s="160">
        <f>Q936*H936</f>
        <v>0.86290460000000002</v>
      </c>
      <c r="S936" s="160">
        <v>0</v>
      </c>
      <c r="T936" s="161">
        <f>S936*H936</f>
        <v>0</v>
      </c>
      <c r="U936" s="33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  <c r="AR936" s="162" t="s">
        <v>248</v>
      </c>
      <c r="AT936" s="162" t="s">
        <v>162</v>
      </c>
      <c r="AU936" s="162" t="s">
        <v>97</v>
      </c>
      <c r="AY936" s="18" t="s">
        <v>160</v>
      </c>
      <c r="BE936" s="163">
        <f>IF(N936="základní",J936,0)</f>
        <v>0</v>
      </c>
      <c r="BF936" s="163">
        <f>IF(N936="snížená",J936,0)</f>
        <v>0</v>
      </c>
      <c r="BG936" s="163">
        <f>IF(N936="zákl. přenesená",J936,0)</f>
        <v>0</v>
      </c>
      <c r="BH936" s="163">
        <f>IF(N936="sníž. přenesená",J936,0)</f>
        <v>0</v>
      </c>
      <c r="BI936" s="163">
        <f>IF(N936="nulová",J936,0)</f>
        <v>0</v>
      </c>
      <c r="BJ936" s="18" t="s">
        <v>97</v>
      </c>
      <c r="BK936" s="163">
        <f>ROUND(I936*H936,2)</f>
        <v>0</v>
      </c>
      <c r="BL936" s="18" t="s">
        <v>248</v>
      </c>
      <c r="BM936" s="162" t="s">
        <v>1630</v>
      </c>
    </row>
    <row r="937" spans="1:65" s="2" customFormat="1" ht="16.5" customHeight="1">
      <c r="A937" s="33"/>
      <c r="B937" s="149"/>
      <c r="C937" s="188" t="s">
        <v>1631</v>
      </c>
      <c r="D937" s="188" t="s">
        <v>249</v>
      </c>
      <c r="E937" s="189" t="s">
        <v>1632</v>
      </c>
      <c r="F937" s="190" t="s">
        <v>1633</v>
      </c>
      <c r="G937" s="191" t="s">
        <v>165</v>
      </c>
      <c r="H937" s="192">
        <v>131.43600000000001</v>
      </c>
      <c r="I937" s="193"/>
      <c r="J937" s="194">
        <f>ROUND(I937*H937,2)</f>
        <v>0</v>
      </c>
      <c r="K937" s="195"/>
      <c r="L937" s="196"/>
      <c r="M937" s="197" t="s">
        <v>1</v>
      </c>
      <c r="N937" s="198" t="s">
        <v>43</v>
      </c>
      <c r="O937" s="59"/>
      <c r="P937" s="160">
        <f>O937*H937</f>
        <v>0</v>
      </c>
      <c r="Q937" s="160">
        <v>1.8409999999999999E-2</v>
      </c>
      <c r="R937" s="160">
        <f>Q937*H937</f>
        <v>2.4197367600000002</v>
      </c>
      <c r="S937" s="160">
        <v>0</v>
      </c>
      <c r="T937" s="161">
        <f>S937*H937</f>
        <v>0</v>
      </c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R937" s="162" t="s">
        <v>331</v>
      </c>
      <c r="AT937" s="162" t="s">
        <v>249</v>
      </c>
      <c r="AU937" s="162" t="s">
        <v>97</v>
      </c>
      <c r="AY937" s="18" t="s">
        <v>160</v>
      </c>
      <c r="BE937" s="163">
        <f>IF(N937="základní",J937,0)</f>
        <v>0</v>
      </c>
      <c r="BF937" s="163">
        <f>IF(N937="snížená",J937,0)</f>
        <v>0</v>
      </c>
      <c r="BG937" s="163">
        <f>IF(N937="zákl. přenesená",J937,0)</f>
        <v>0</v>
      </c>
      <c r="BH937" s="163">
        <f>IF(N937="sníž. přenesená",J937,0)</f>
        <v>0</v>
      </c>
      <c r="BI937" s="163">
        <f>IF(N937="nulová",J937,0)</f>
        <v>0</v>
      </c>
      <c r="BJ937" s="18" t="s">
        <v>97</v>
      </c>
      <c r="BK937" s="163">
        <f>ROUND(I937*H937,2)</f>
        <v>0</v>
      </c>
      <c r="BL937" s="18" t="s">
        <v>248</v>
      </c>
      <c r="BM937" s="162" t="s">
        <v>1634</v>
      </c>
    </row>
    <row r="938" spans="1:65" s="14" customFormat="1">
      <c r="B938" s="172"/>
      <c r="D938" s="165" t="s">
        <v>168</v>
      </c>
      <c r="F938" s="174" t="s">
        <v>1635</v>
      </c>
      <c r="H938" s="175">
        <v>131.43600000000001</v>
      </c>
      <c r="I938" s="176"/>
      <c r="L938" s="172"/>
      <c r="M938" s="177"/>
      <c r="N938" s="178"/>
      <c r="O938" s="178"/>
      <c r="P938" s="178"/>
      <c r="Q938" s="178"/>
      <c r="R938" s="178"/>
      <c r="S938" s="178"/>
      <c r="T938" s="179"/>
      <c r="AT938" s="173" t="s">
        <v>168</v>
      </c>
      <c r="AU938" s="173" t="s">
        <v>97</v>
      </c>
      <c r="AV938" s="14" t="s">
        <v>97</v>
      </c>
      <c r="AW938" s="14" t="s">
        <v>3</v>
      </c>
      <c r="AX938" s="14" t="s">
        <v>82</v>
      </c>
      <c r="AY938" s="173" t="s">
        <v>160</v>
      </c>
    </row>
    <row r="939" spans="1:65" s="2" customFormat="1" ht="21.75" customHeight="1">
      <c r="A939" s="33"/>
      <c r="B939" s="149"/>
      <c r="C939" s="150" t="s">
        <v>1636</v>
      </c>
      <c r="D939" s="150" t="s">
        <v>162</v>
      </c>
      <c r="E939" s="151" t="s">
        <v>1637</v>
      </c>
      <c r="F939" s="152" t="s">
        <v>1638</v>
      </c>
      <c r="G939" s="153" t="s">
        <v>165</v>
      </c>
      <c r="H939" s="154">
        <v>114.292</v>
      </c>
      <c r="I939" s="155"/>
      <c r="J939" s="156">
        <f>ROUND(I939*H939,2)</f>
        <v>0</v>
      </c>
      <c r="K939" s="157"/>
      <c r="L939" s="34"/>
      <c r="M939" s="158" t="s">
        <v>1</v>
      </c>
      <c r="N939" s="159" t="s">
        <v>43</v>
      </c>
      <c r="O939" s="59"/>
      <c r="P939" s="160">
        <f>O939*H939</f>
        <v>0</v>
      </c>
      <c r="Q939" s="160">
        <v>0</v>
      </c>
      <c r="R939" s="160">
        <f>Q939*H939</f>
        <v>0</v>
      </c>
      <c r="S939" s="160">
        <v>0</v>
      </c>
      <c r="T939" s="161">
        <f>S939*H939</f>
        <v>0</v>
      </c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R939" s="162" t="s">
        <v>248</v>
      </c>
      <c r="AT939" s="162" t="s">
        <v>162</v>
      </c>
      <c r="AU939" s="162" t="s">
        <v>97</v>
      </c>
      <c r="AY939" s="18" t="s">
        <v>160</v>
      </c>
      <c r="BE939" s="163">
        <f>IF(N939="základní",J939,0)</f>
        <v>0</v>
      </c>
      <c r="BF939" s="163">
        <f>IF(N939="snížená",J939,0)</f>
        <v>0</v>
      </c>
      <c r="BG939" s="163">
        <f>IF(N939="zákl. přenesená",J939,0)</f>
        <v>0</v>
      </c>
      <c r="BH939" s="163">
        <f>IF(N939="sníž. přenesená",J939,0)</f>
        <v>0</v>
      </c>
      <c r="BI939" s="163">
        <f>IF(N939="nulová",J939,0)</f>
        <v>0</v>
      </c>
      <c r="BJ939" s="18" t="s">
        <v>97</v>
      </c>
      <c r="BK939" s="163">
        <f>ROUND(I939*H939,2)</f>
        <v>0</v>
      </c>
      <c r="BL939" s="18" t="s">
        <v>248</v>
      </c>
      <c r="BM939" s="162" t="s">
        <v>1639</v>
      </c>
    </row>
    <row r="940" spans="1:65" s="2" customFormat="1" ht="16.5" customHeight="1">
      <c r="A940" s="33"/>
      <c r="B940" s="149"/>
      <c r="C940" s="150" t="s">
        <v>1640</v>
      </c>
      <c r="D940" s="150" t="s">
        <v>162</v>
      </c>
      <c r="E940" s="151" t="s">
        <v>1641</v>
      </c>
      <c r="F940" s="152" t="s">
        <v>1642</v>
      </c>
      <c r="G940" s="153" t="s">
        <v>262</v>
      </c>
      <c r="H940" s="154">
        <v>56</v>
      </c>
      <c r="I940" s="155"/>
      <c r="J940" s="156">
        <f>ROUND(I940*H940,2)</f>
        <v>0</v>
      </c>
      <c r="K940" s="157"/>
      <c r="L940" s="34"/>
      <c r="M940" s="158" t="s">
        <v>1</v>
      </c>
      <c r="N940" s="159" t="s">
        <v>43</v>
      </c>
      <c r="O940" s="59"/>
      <c r="P940" s="160">
        <f>O940*H940</f>
        <v>0</v>
      </c>
      <c r="Q940" s="160">
        <v>2.0000000000000001E-4</v>
      </c>
      <c r="R940" s="160">
        <f>Q940*H940</f>
        <v>1.12E-2</v>
      </c>
      <c r="S940" s="160">
        <v>0</v>
      </c>
      <c r="T940" s="161">
        <f>S940*H940</f>
        <v>0</v>
      </c>
      <c r="U940" s="33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  <c r="AR940" s="162" t="s">
        <v>248</v>
      </c>
      <c r="AT940" s="162" t="s">
        <v>162</v>
      </c>
      <c r="AU940" s="162" t="s">
        <v>97</v>
      </c>
      <c r="AY940" s="18" t="s">
        <v>160</v>
      </c>
      <c r="BE940" s="163">
        <f>IF(N940="základní",J940,0)</f>
        <v>0</v>
      </c>
      <c r="BF940" s="163">
        <f>IF(N940="snížená",J940,0)</f>
        <v>0</v>
      </c>
      <c r="BG940" s="163">
        <f>IF(N940="zákl. přenesená",J940,0)</f>
        <v>0</v>
      </c>
      <c r="BH940" s="163">
        <f>IF(N940="sníž. přenesená",J940,0)</f>
        <v>0</v>
      </c>
      <c r="BI940" s="163">
        <f>IF(N940="nulová",J940,0)</f>
        <v>0</v>
      </c>
      <c r="BJ940" s="18" t="s">
        <v>97</v>
      </c>
      <c r="BK940" s="163">
        <f>ROUND(I940*H940,2)</f>
        <v>0</v>
      </c>
      <c r="BL940" s="18" t="s">
        <v>248</v>
      </c>
      <c r="BM940" s="162" t="s">
        <v>1643</v>
      </c>
    </row>
    <row r="941" spans="1:65" s="14" customFormat="1">
      <c r="B941" s="172"/>
      <c r="D941" s="165" t="s">
        <v>168</v>
      </c>
      <c r="E941" s="173" t="s">
        <v>1</v>
      </c>
      <c r="F941" s="174" t="s">
        <v>1644</v>
      </c>
      <c r="H941" s="175">
        <v>56</v>
      </c>
      <c r="I941" s="176"/>
      <c r="L941" s="172"/>
      <c r="M941" s="177"/>
      <c r="N941" s="178"/>
      <c r="O941" s="178"/>
      <c r="P941" s="178"/>
      <c r="Q941" s="178"/>
      <c r="R941" s="178"/>
      <c r="S941" s="178"/>
      <c r="T941" s="179"/>
      <c r="AT941" s="173" t="s">
        <v>168</v>
      </c>
      <c r="AU941" s="173" t="s">
        <v>97</v>
      </c>
      <c r="AV941" s="14" t="s">
        <v>97</v>
      </c>
      <c r="AW941" s="14" t="s">
        <v>32</v>
      </c>
      <c r="AX941" s="14" t="s">
        <v>77</v>
      </c>
      <c r="AY941" s="173" t="s">
        <v>160</v>
      </c>
    </row>
    <row r="942" spans="1:65" s="15" customFormat="1">
      <c r="B942" s="180"/>
      <c r="D942" s="165" t="s">
        <v>168</v>
      </c>
      <c r="E942" s="181" t="s">
        <v>1</v>
      </c>
      <c r="F942" s="182" t="s">
        <v>173</v>
      </c>
      <c r="H942" s="183">
        <v>56</v>
      </c>
      <c r="I942" s="184"/>
      <c r="L942" s="180"/>
      <c r="M942" s="185"/>
      <c r="N942" s="186"/>
      <c r="O942" s="186"/>
      <c r="P942" s="186"/>
      <c r="Q942" s="186"/>
      <c r="R942" s="186"/>
      <c r="S942" s="186"/>
      <c r="T942" s="187"/>
      <c r="AT942" s="181" t="s">
        <v>168</v>
      </c>
      <c r="AU942" s="181" t="s">
        <v>97</v>
      </c>
      <c r="AV942" s="15" t="s">
        <v>166</v>
      </c>
      <c r="AW942" s="15" t="s">
        <v>32</v>
      </c>
      <c r="AX942" s="15" t="s">
        <v>82</v>
      </c>
      <c r="AY942" s="181" t="s">
        <v>160</v>
      </c>
    </row>
    <row r="943" spans="1:65" s="2" customFormat="1" ht="16.5" customHeight="1">
      <c r="A943" s="33"/>
      <c r="B943" s="149"/>
      <c r="C943" s="150" t="s">
        <v>1645</v>
      </c>
      <c r="D943" s="150" t="s">
        <v>162</v>
      </c>
      <c r="E943" s="151" t="s">
        <v>1646</v>
      </c>
      <c r="F943" s="152" t="s">
        <v>1647</v>
      </c>
      <c r="G943" s="153" t="s">
        <v>262</v>
      </c>
      <c r="H943" s="154">
        <v>88.745999999999995</v>
      </c>
      <c r="I943" s="155"/>
      <c r="J943" s="156">
        <f>ROUND(I943*H943,2)</f>
        <v>0</v>
      </c>
      <c r="K943" s="157"/>
      <c r="L943" s="34"/>
      <c r="M943" s="158" t="s">
        <v>1</v>
      </c>
      <c r="N943" s="159" t="s">
        <v>43</v>
      </c>
      <c r="O943" s="59"/>
      <c r="P943" s="160">
        <f>O943*H943</f>
        <v>0</v>
      </c>
      <c r="Q943" s="160">
        <v>1.8000000000000001E-4</v>
      </c>
      <c r="R943" s="160">
        <f>Q943*H943</f>
        <v>1.597428E-2</v>
      </c>
      <c r="S943" s="160">
        <v>0</v>
      </c>
      <c r="T943" s="161">
        <f>S943*H943</f>
        <v>0</v>
      </c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R943" s="162" t="s">
        <v>248</v>
      </c>
      <c r="AT943" s="162" t="s">
        <v>162</v>
      </c>
      <c r="AU943" s="162" t="s">
        <v>97</v>
      </c>
      <c r="AY943" s="18" t="s">
        <v>160</v>
      </c>
      <c r="BE943" s="163">
        <f>IF(N943="základní",J943,0)</f>
        <v>0</v>
      </c>
      <c r="BF943" s="163">
        <f>IF(N943="snížená",J943,0)</f>
        <v>0</v>
      </c>
      <c r="BG943" s="163">
        <f>IF(N943="zákl. přenesená",J943,0)</f>
        <v>0</v>
      </c>
      <c r="BH943" s="163">
        <f>IF(N943="sníž. přenesená",J943,0)</f>
        <v>0</v>
      </c>
      <c r="BI943" s="163">
        <f>IF(N943="nulová",J943,0)</f>
        <v>0</v>
      </c>
      <c r="BJ943" s="18" t="s">
        <v>97</v>
      </c>
      <c r="BK943" s="163">
        <f>ROUND(I943*H943,2)</f>
        <v>0</v>
      </c>
      <c r="BL943" s="18" t="s">
        <v>248</v>
      </c>
      <c r="BM943" s="162" t="s">
        <v>1648</v>
      </c>
    </row>
    <row r="944" spans="1:65" s="14" customFormat="1">
      <c r="B944" s="172"/>
      <c r="D944" s="165" t="s">
        <v>168</v>
      </c>
      <c r="E944" s="173" t="s">
        <v>1</v>
      </c>
      <c r="F944" s="174" t="s">
        <v>1649</v>
      </c>
      <c r="H944" s="175">
        <v>56.746000000000002</v>
      </c>
      <c r="I944" s="176"/>
      <c r="L944" s="172"/>
      <c r="M944" s="177"/>
      <c r="N944" s="178"/>
      <c r="O944" s="178"/>
      <c r="P944" s="178"/>
      <c r="Q944" s="178"/>
      <c r="R944" s="178"/>
      <c r="S944" s="178"/>
      <c r="T944" s="179"/>
      <c r="AT944" s="173" t="s">
        <v>168</v>
      </c>
      <c r="AU944" s="173" t="s">
        <v>97</v>
      </c>
      <c r="AV944" s="14" t="s">
        <v>97</v>
      </c>
      <c r="AW944" s="14" t="s">
        <v>32</v>
      </c>
      <c r="AX944" s="14" t="s">
        <v>77</v>
      </c>
      <c r="AY944" s="173" t="s">
        <v>160</v>
      </c>
    </row>
    <row r="945" spans="1:65" s="14" customFormat="1">
      <c r="B945" s="172"/>
      <c r="D945" s="165" t="s">
        <v>168</v>
      </c>
      <c r="E945" s="173" t="s">
        <v>1</v>
      </c>
      <c r="F945" s="174" t="s">
        <v>1650</v>
      </c>
      <c r="H945" s="175">
        <v>32</v>
      </c>
      <c r="I945" s="176"/>
      <c r="L945" s="172"/>
      <c r="M945" s="177"/>
      <c r="N945" s="178"/>
      <c r="O945" s="178"/>
      <c r="P945" s="178"/>
      <c r="Q945" s="178"/>
      <c r="R945" s="178"/>
      <c r="S945" s="178"/>
      <c r="T945" s="179"/>
      <c r="AT945" s="173" t="s">
        <v>168</v>
      </c>
      <c r="AU945" s="173" t="s">
        <v>97</v>
      </c>
      <c r="AV945" s="14" t="s">
        <v>97</v>
      </c>
      <c r="AW945" s="14" t="s">
        <v>32</v>
      </c>
      <c r="AX945" s="14" t="s">
        <v>77</v>
      </c>
      <c r="AY945" s="173" t="s">
        <v>160</v>
      </c>
    </row>
    <row r="946" spans="1:65" s="15" customFormat="1">
      <c r="B946" s="180"/>
      <c r="D946" s="165" t="s">
        <v>168</v>
      </c>
      <c r="E946" s="181" t="s">
        <v>1</v>
      </c>
      <c r="F946" s="182" t="s">
        <v>173</v>
      </c>
      <c r="H946" s="183">
        <v>88.745999999999995</v>
      </c>
      <c r="I946" s="184"/>
      <c r="L946" s="180"/>
      <c r="M946" s="185"/>
      <c r="N946" s="186"/>
      <c r="O946" s="186"/>
      <c r="P946" s="186"/>
      <c r="Q946" s="186"/>
      <c r="R946" s="186"/>
      <c r="S946" s="186"/>
      <c r="T946" s="187"/>
      <c r="AT946" s="181" t="s">
        <v>168</v>
      </c>
      <c r="AU946" s="181" t="s">
        <v>97</v>
      </c>
      <c r="AV946" s="15" t="s">
        <v>166</v>
      </c>
      <c r="AW946" s="15" t="s">
        <v>32</v>
      </c>
      <c r="AX946" s="15" t="s">
        <v>82</v>
      </c>
      <c r="AY946" s="181" t="s">
        <v>160</v>
      </c>
    </row>
    <row r="947" spans="1:65" s="2" customFormat="1" ht="16.5" customHeight="1">
      <c r="A947" s="33"/>
      <c r="B947" s="149"/>
      <c r="C947" s="188" t="s">
        <v>1651</v>
      </c>
      <c r="D947" s="188" t="s">
        <v>249</v>
      </c>
      <c r="E947" s="189" t="s">
        <v>1652</v>
      </c>
      <c r="F947" s="190" t="s">
        <v>1653</v>
      </c>
      <c r="G947" s="191" t="s">
        <v>262</v>
      </c>
      <c r="H947" s="192">
        <v>151.983</v>
      </c>
      <c r="I947" s="193"/>
      <c r="J947" s="194">
        <f>ROUND(I947*H947,2)</f>
        <v>0</v>
      </c>
      <c r="K947" s="195"/>
      <c r="L947" s="196"/>
      <c r="M947" s="197" t="s">
        <v>1</v>
      </c>
      <c r="N947" s="198" t="s">
        <v>43</v>
      </c>
      <c r="O947" s="59"/>
      <c r="P947" s="160">
        <f>O947*H947</f>
        <v>0</v>
      </c>
      <c r="Q947" s="160">
        <v>2.9999999999999997E-4</v>
      </c>
      <c r="R947" s="160">
        <f>Q947*H947</f>
        <v>4.5594899999999994E-2</v>
      </c>
      <c r="S947" s="160">
        <v>0</v>
      </c>
      <c r="T947" s="161">
        <f>S947*H947</f>
        <v>0</v>
      </c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R947" s="162" t="s">
        <v>331</v>
      </c>
      <c r="AT947" s="162" t="s">
        <v>249</v>
      </c>
      <c r="AU947" s="162" t="s">
        <v>97</v>
      </c>
      <c r="AY947" s="18" t="s">
        <v>160</v>
      </c>
      <c r="BE947" s="163">
        <f>IF(N947="základní",J947,0)</f>
        <v>0</v>
      </c>
      <c r="BF947" s="163">
        <f>IF(N947="snížená",J947,0)</f>
        <v>0</v>
      </c>
      <c r="BG947" s="163">
        <f>IF(N947="zákl. přenesená",J947,0)</f>
        <v>0</v>
      </c>
      <c r="BH947" s="163">
        <f>IF(N947="sníž. přenesená",J947,0)</f>
        <v>0</v>
      </c>
      <c r="BI947" s="163">
        <f>IF(N947="nulová",J947,0)</f>
        <v>0</v>
      </c>
      <c r="BJ947" s="18" t="s">
        <v>97</v>
      </c>
      <c r="BK947" s="163">
        <f>ROUND(I947*H947,2)</f>
        <v>0</v>
      </c>
      <c r="BL947" s="18" t="s">
        <v>248</v>
      </c>
      <c r="BM947" s="162" t="s">
        <v>1654</v>
      </c>
    </row>
    <row r="948" spans="1:65" s="14" customFormat="1">
      <c r="B948" s="172"/>
      <c r="D948" s="165" t="s">
        <v>168</v>
      </c>
      <c r="F948" s="174" t="s">
        <v>1655</v>
      </c>
      <c r="H948" s="175">
        <v>151.983</v>
      </c>
      <c r="I948" s="176"/>
      <c r="L948" s="172"/>
      <c r="M948" s="177"/>
      <c r="N948" s="178"/>
      <c r="O948" s="178"/>
      <c r="P948" s="178"/>
      <c r="Q948" s="178"/>
      <c r="R948" s="178"/>
      <c r="S948" s="178"/>
      <c r="T948" s="179"/>
      <c r="AT948" s="173" t="s">
        <v>168</v>
      </c>
      <c r="AU948" s="173" t="s">
        <v>97</v>
      </c>
      <c r="AV948" s="14" t="s">
        <v>97</v>
      </c>
      <c r="AW948" s="14" t="s">
        <v>3</v>
      </c>
      <c r="AX948" s="14" t="s">
        <v>82</v>
      </c>
      <c r="AY948" s="173" t="s">
        <v>160</v>
      </c>
    </row>
    <row r="949" spans="1:65" s="2" customFormat="1" ht="21.75" customHeight="1">
      <c r="A949" s="33"/>
      <c r="B949" s="149"/>
      <c r="C949" s="150" t="s">
        <v>1656</v>
      </c>
      <c r="D949" s="150" t="s">
        <v>162</v>
      </c>
      <c r="E949" s="151" t="s">
        <v>1657</v>
      </c>
      <c r="F949" s="152" t="s">
        <v>1658</v>
      </c>
      <c r="G949" s="153" t="s">
        <v>790</v>
      </c>
      <c r="H949" s="207"/>
      <c r="I949" s="155"/>
      <c r="J949" s="156">
        <f>ROUND(I949*H949,2)</f>
        <v>0</v>
      </c>
      <c r="K949" s="157"/>
      <c r="L949" s="34"/>
      <c r="M949" s="158" t="s">
        <v>1</v>
      </c>
      <c r="N949" s="159" t="s">
        <v>43</v>
      </c>
      <c r="O949" s="59"/>
      <c r="P949" s="160">
        <f>O949*H949</f>
        <v>0</v>
      </c>
      <c r="Q949" s="160">
        <v>0</v>
      </c>
      <c r="R949" s="160">
        <f>Q949*H949</f>
        <v>0</v>
      </c>
      <c r="S949" s="160">
        <v>0</v>
      </c>
      <c r="T949" s="161">
        <f>S949*H949</f>
        <v>0</v>
      </c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R949" s="162" t="s">
        <v>248</v>
      </c>
      <c r="AT949" s="162" t="s">
        <v>162</v>
      </c>
      <c r="AU949" s="162" t="s">
        <v>97</v>
      </c>
      <c r="AY949" s="18" t="s">
        <v>160</v>
      </c>
      <c r="BE949" s="163">
        <f>IF(N949="základní",J949,0)</f>
        <v>0</v>
      </c>
      <c r="BF949" s="163">
        <f>IF(N949="snížená",J949,0)</f>
        <v>0</v>
      </c>
      <c r="BG949" s="163">
        <f>IF(N949="zákl. přenesená",J949,0)</f>
        <v>0</v>
      </c>
      <c r="BH949" s="163">
        <f>IF(N949="sníž. přenesená",J949,0)</f>
        <v>0</v>
      </c>
      <c r="BI949" s="163">
        <f>IF(N949="nulová",J949,0)</f>
        <v>0</v>
      </c>
      <c r="BJ949" s="18" t="s">
        <v>97</v>
      </c>
      <c r="BK949" s="163">
        <f>ROUND(I949*H949,2)</f>
        <v>0</v>
      </c>
      <c r="BL949" s="18" t="s">
        <v>248</v>
      </c>
      <c r="BM949" s="162" t="s">
        <v>1659</v>
      </c>
    </row>
    <row r="950" spans="1:65" s="12" customFormat="1" ht="22.95" customHeight="1">
      <c r="B950" s="136"/>
      <c r="D950" s="137" t="s">
        <v>76</v>
      </c>
      <c r="E950" s="147" t="s">
        <v>1660</v>
      </c>
      <c r="F950" s="147" t="s">
        <v>1661</v>
      </c>
      <c r="I950" s="139"/>
      <c r="J950" s="148">
        <f>BK950</f>
        <v>0</v>
      </c>
      <c r="L950" s="136"/>
      <c r="M950" s="141"/>
      <c r="N950" s="142"/>
      <c r="O950" s="142"/>
      <c r="P950" s="143">
        <f>SUM(P951:P959)</f>
        <v>0</v>
      </c>
      <c r="Q950" s="142"/>
      <c r="R950" s="143">
        <f>SUM(R951:R959)</f>
        <v>0.56782080000000001</v>
      </c>
      <c r="S950" s="142"/>
      <c r="T950" s="144">
        <f>SUM(T951:T959)</f>
        <v>0</v>
      </c>
      <c r="AR950" s="137" t="s">
        <v>97</v>
      </c>
      <c r="AT950" s="145" t="s">
        <v>76</v>
      </c>
      <c r="AU950" s="145" t="s">
        <v>82</v>
      </c>
      <c r="AY950" s="137" t="s">
        <v>160</v>
      </c>
      <c r="BK950" s="146">
        <f>SUM(BK951:BK959)</f>
        <v>0</v>
      </c>
    </row>
    <row r="951" spans="1:65" s="2" customFormat="1" ht="16.5" customHeight="1">
      <c r="A951" s="33"/>
      <c r="B951" s="149"/>
      <c r="C951" s="150" t="s">
        <v>1662</v>
      </c>
      <c r="D951" s="150" t="s">
        <v>162</v>
      </c>
      <c r="E951" s="151" t="s">
        <v>1663</v>
      </c>
      <c r="F951" s="152" t="s">
        <v>1664</v>
      </c>
      <c r="G951" s="153" t="s">
        <v>165</v>
      </c>
      <c r="H951" s="154">
        <v>1051.52</v>
      </c>
      <c r="I951" s="155"/>
      <c r="J951" s="156">
        <f>ROUND(I951*H951,2)</f>
        <v>0</v>
      </c>
      <c r="K951" s="157"/>
      <c r="L951" s="34"/>
      <c r="M951" s="158" t="s">
        <v>1</v>
      </c>
      <c r="N951" s="159" t="s">
        <v>43</v>
      </c>
      <c r="O951" s="59"/>
      <c r="P951" s="160">
        <f>O951*H951</f>
        <v>0</v>
      </c>
      <c r="Q951" s="160">
        <v>2.1000000000000001E-4</v>
      </c>
      <c r="R951" s="160">
        <f>Q951*H951</f>
        <v>0.22081919999999999</v>
      </c>
      <c r="S951" s="160">
        <v>0</v>
      </c>
      <c r="T951" s="161">
        <f>S951*H951</f>
        <v>0</v>
      </c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R951" s="162" t="s">
        <v>248</v>
      </c>
      <c r="AT951" s="162" t="s">
        <v>162</v>
      </c>
      <c r="AU951" s="162" t="s">
        <v>97</v>
      </c>
      <c r="AY951" s="18" t="s">
        <v>160</v>
      </c>
      <c r="BE951" s="163">
        <f>IF(N951="základní",J951,0)</f>
        <v>0</v>
      </c>
      <c r="BF951" s="163">
        <f>IF(N951="snížená",J951,0)</f>
        <v>0</v>
      </c>
      <c r="BG951" s="163">
        <f>IF(N951="zákl. přenesená",J951,0)</f>
        <v>0</v>
      </c>
      <c r="BH951" s="163">
        <f>IF(N951="sníž. přenesená",J951,0)</f>
        <v>0</v>
      </c>
      <c r="BI951" s="163">
        <f>IF(N951="nulová",J951,0)</f>
        <v>0</v>
      </c>
      <c r="BJ951" s="18" t="s">
        <v>97</v>
      </c>
      <c r="BK951" s="163">
        <f>ROUND(I951*H951,2)</f>
        <v>0</v>
      </c>
      <c r="BL951" s="18" t="s">
        <v>248</v>
      </c>
      <c r="BM951" s="162" t="s">
        <v>1665</v>
      </c>
    </row>
    <row r="952" spans="1:65" s="13" customFormat="1">
      <c r="B952" s="164"/>
      <c r="D952" s="165" t="s">
        <v>168</v>
      </c>
      <c r="E952" s="166" t="s">
        <v>1</v>
      </c>
      <c r="F952" s="167" t="s">
        <v>1666</v>
      </c>
      <c r="H952" s="166" t="s">
        <v>1</v>
      </c>
      <c r="I952" s="168"/>
      <c r="L952" s="164"/>
      <c r="M952" s="169"/>
      <c r="N952" s="170"/>
      <c r="O952" s="170"/>
      <c r="P952" s="170"/>
      <c r="Q952" s="170"/>
      <c r="R952" s="170"/>
      <c r="S952" s="170"/>
      <c r="T952" s="171"/>
      <c r="AT952" s="166" t="s">
        <v>168</v>
      </c>
      <c r="AU952" s="166" t="s">
        <v>97</v>
      </c>
      <c r="AV952" s="13" t="s">
        <v>82</v>
      </c>
      <c r="AW952" s="13" t="s">
        <v>32</v>
      </c>
      <c r="AX952" s="13" t="s">
        <v>77</v>
      </c>
      <c r="AY952" s="166" t="s">
        <v>160</v>
      </c>
    </row>
    <row r="953" spans="1:65" s="14" customFormat="1">
      <c r="B953" s="172"/>
      <c r="D953" s="165" t="s">
        <v>168</v>
      </c>
      <c r="E953" s="173" t="s">
        <v>1</v>
      </c>
      <c r="F953" s="174" t="s">
        <v>732</v>
      </c>
      <c r="H953" s="175">
        <v>312.12</v>
      </c>
      <c r="I953" s="176"/>
      <c r="L953" s="172"/>
      <c r="M953" s="177"/>
      <c r="N953" s="178"/>
      <c r="O953" s="178"/>
      <c r="P953" s="178"/>
      <c r="Q953" s="178"/>
      <c r="R953" s="178"/>
      <c r="S953" s="178"/>
      <c r="T953" s="179"/>
      <c r="AT953" s="173" t="s">
        <v>168</v>
      </c>
      <c r="AU953" s="173" t="s">
        <v>97</v>
      </c>
      <c r="AV953" s="14" t="s">
        <v>97</v>
      </c>
      <c r="AW953" s="14" t="s">
        <v>32</v>
      </c>
      <c r="AX953" s="14" t="s">
        <v>77</v>
      </c>
      <c r="AY953" s="173" t="s">
        <v>160</v>
      </c>
    </row>
    <row r="954" spans="1:65" s="13" customFormat="1">
      <c r="B954" s="164"/>
      <c r="D954" s="165" t="s">
        <v>168</v>
      </c>
      <c r="E954" s="166" t="s">
        <v>1</v>
      </c>
      <c r="F954" s="167" t="s">
        <v>1667</v>
      </c>
      <c r="H954" s="166" t="s">
        <v>1</v>
      </c>
      <c r="I954" s="168"/>
      <c r="L954" s="164"/>
      <c r="M954" s="169"/>
      <c r="N954" s="170"/>
      <c r="O954" s="170"/>
      <c r="P954" s="170"/>
      <c r="Q954" s="170"/>
      <c r="R954" s="170"/>
      <c r="S954" s="170"/>
      <c r="T954" s="171"/>
      <c r="AT954" s="166" t="s">
        <v>168</v>
      </c>
      <c r="AU954" s="166" t="s">
        <v>97</v>
      </c>
      <c r="AV954" s="13" t="s">
        <v>82</v>
      </c>
      <c r="AW954" s="13" t="s">
        <v>32</v>
      </c>
      <c r="AX954" s="13" t="s">
        <v>77</v>
      </c>
      <c r="AY954" s="166" t="s">
        <v>160</v>
      </c>
    </row>
    <row r="955" spans="1:65" s="14" customFormat="1">
      <c r="B955" s="172"/>
      <c r="D955" s="165" t="s">
        <v>168</v>
      </c>
      <c r="E955" s="173" t="s">
        <v>1</v>
      </c>
      <c r="F955" s="174" t="s">
        <v>1668</v>
      </c>
      <c r="H955" s="175">
        <v>853.69200000000001</v>
      </c>
      <c r="I955" s="176"/>
      <c r="L955" s="172"/>
      <c r="M955" s="177"/>
      <c r="N955" s="178"/>
      <c r="O955" s="178"/>
      <c r="P955" s="178"/>
      <c r="Q955" s="178"/>
      <c r="R955" s="178"/>
      <c r="S955" s="178"/>
      <c r="T955" s="179"/>
      <c r="AT955" s="173" t="s">
        <v>168</v>
      </c>
      <c r="AU955" s="173" t="s">
        <v>97</v>
      </c>
      <c r="AV955" s="14" t="s">
        <v>97</v>
      </c>
      <c r="AW955" s="14" t="s">
        <v>32</v>
      </c>
      <c r="AX955" s="14" t="s">
        <v>77</v>
      </c>
      <c r="AY955" s="173" t="s">
        <v>160</v>
      </c>
    </row>
    <row r="956" spans="1:65" s="13" customFormat="1">
      <c r="B956" s="164"/>
      <c r="D956" s="165" t="s">
        <v>168</v>
      </c>
      <c r="E956" s="166" t="s">
        <v>1</v>
      </c>
      <c r="F956" s="167" t="s">
        <v>1625</v>
      </c>
      <c r="H956" s="166" t="s">
        <v>1</v>
      </c>
      <c r="I956" s="168"/>
      <c r="L956" s="164"/>
      <c r="M956" s="169"/>
      <c r="N956" s="170"/>
      <c r="O956" s="170"/>
      <c r="P956" s="170"/>
      <c r="Q956" s="170"/>
      <c r="R956" s="170"/>
      <c r="S956" s="170"/>
      <c r="T956" s="171"/>
      <c r="AT956" s="166" t="s">
        <v>168</v>
      </c>
      <c r="AU956" s="166" t="s">
        <v>97</v>
      </c>
      <c r="AV956" s="13" t="s">
        <v>82</v>
      </c>
      <c r="AW956" s="13" t="s">
        <v>32</v>
      </c>
      <c r="AX956" s="13" t="s">
        <v>77</v>
      </c>
      <c r="AY956" s="166" t="s">
        <v>160</v>
      </c>
    </row>
    <row r="957" spans="1:65" s="14" customFormat="1">
      <c r="B957" s="172"/>
      <c r="D957" s="165" t="s">
        <v>168</v>
      </c>
      <c r="E957" s="173" t="s">
        <v>1</v>
      </c>
      <c r="F957" s="174" t="s">
        <v>1669</v>
      </c>
      <c r="H957" s="175">
        <v>-114.292</v>
      </c>
      <c r="I957" s="176"/>
      <c r="L957" s="172"/>
      <c r="M957" s="177"/>
      <c r="N957" s="178"/>
      <c r="O957" s="178"/>
      <c r="P957" s="178"/>
      <c r="Q957" s="178"/>
      <c r="R957" s="178"/>
      <c r="S957" s="178"/>
      <c r="T957" s="179"/>
      <c r="AT957" s="173" t="s">
        <v>168</v>
      </c>
      <c r="AU957" s="173" t="s">
        <v>97</v>
      </c>
      <c r="AV957" s="14" t="s">
        <v>97</v>
      </c>
      <c r="AW957" s="14" t="s">
        <v>32</v>
      </c>
      <c r="AX957" s="14" t="s">
        <v>77</v>
      </c>
      <c r="AY957" s="173" t="s">
        <v>160</v>
      </c>
    </row>
    <row r="958" spans="1:65" s="15" customFormat="1">
      <c r="B958" s="180"/>
      <c r="D958" s="165" t="s">
        <v>168</v>
      </c>
      <c r="E958" s="181" t="s">
        <v>1</v>
      </c>
      <c r="F958" s="182" t="s">
        <v>173</v>
      </c>
      <c r="H958" s="183">
        <v>1051.52</v>
      </c>
      <c r="I958" s="184"/>
      <c r="L958" s="180"/>
      <c r="M958" s="185"/>
      <c r="N958" s="186"/>
      <c r="O958" s="186"/>
      <c r="P958" s="186"/>
      <c r="Q958" s="186"/>
      <c r="R958" s="186"/>
      <c r="S958" s="186"/>
      <c r="T958" s="187"/>
      <c r="AT958" s="181" t="s">
        <v>168</v>
      </c>
      <c r="AU958" s="181" t="s">
        <v>97</v>
      </c>
      <c r="AV958" s="15" t="s">
        <v>166</v>
      </c>
      <c r="AW958" s="15" t="s">
        <v>32</v>
      </c>
      <c r="AX958" s="15" t="s">
        <v>82</v>
      </c>
      <c r="AY958" s="181" t="s">
        <v>160</v>
      </c>
    </row>
    <row r="959" spans="1:65" s="2" customFormat="1" ht="16.5" customHeight="1">
      <c r="A959" s="33"/>
      <c r="B959" s="149"/>
      <c r="C959" s="150" t="s">
        <v>1670</v>
      </c>
      <c r="D959" s="150" t="s">
        <v>162</v>
      </c>
      <c r="E959" s="151" t="s">
        <v>1671</v>
      </c>
      <c r="F959" s="152" t="s">
        <v>1672</v>
      </c>
      <c r="G959" s="153" t="s">
        <v>165</v>
      </c>
      <c r="H959" s="154">
        <v>1051.52</v>
      </c>
      <c r="I959" s="155"/>
      <c r="J959" s="156">
        <f>ROUND(I959*H959,2)</f>
        <v>0</v>
      </c>
      <c r="K959" s="157"/>
      <c r="L959" s="34"/>
      <c r="M959" s="158" t="s">
        <v>1</v>
      </c>
      <c r="N959" s="159" t="s">
        <v>43</v>
      </c>
      <c r="O959" s="59"/>
      <c r="P959" s="160">
        <f>O959*H959</f>
        <v>0</v>
      </c>
      <c r="Q959" s="160">
        <v>3.3E-4</v>
      </c>
      <c r="R959" s="160">
        <f>Q959*H959</f>
        <v>0.34700159999999997</v>
      </c>
      <c r="S959" s="160">
        <v>0</v>
      </c>
      <c r="T959" s="161">
        <f>S959*H959</f>
        <v>0</v>
      </c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R959" s="162" t="s">
        <v>248</v>
      </c>
      <c r="AT959" s="162" t="s">
        <v>162</v>
      </c>
      <c r="AU959" s="162" t="s">
        <v>97</v>
      </c>
      <c r="AY959" s="18" t="s">
        <v>160</v>
      </c>
      <c r="BE959" s="163">
        <f>IF(N959="základní",J959,0)</f>
        <v>0</v>
      </c>
      <c r="BF959" s="163">
        <f>IF(N959="snížená",J959,0)</f>
        <v>0</v>
      </c>
      <c r="BG959" s="163">
        <f>IF(N959="zákl. přenesená",J959,0)</f>
        <v>0</v>
      </c>
      <c r="BH959" s="163">
        <f>IF(N959="sníž. přenesená",J959,0)</f>
        <v>0</v>
      </c>
      <c r="BI959" s="163">
        <f>IF(N959="nulová",J959,0)</f>
        <v>0</v>
      </c>
      <c r="BJ959" s="18" t="s">
        <v>97</v>
      </c>
      <c r="BK959" s="163">
        <f>ROUND(I959*H959,2)</f>
        <v>0</v>
      </c>
      <c r="BL959" s="18" t="s">
        <v>248</v>
      </c>
      <c r="BM959" s="162" t="s">
        <v>1673</v>
      </c>
    </row>
    <row r="960" spans="1:65" s="12" customFormat="1" ht="25.95" customHeight="1">
      <c r="B960" s="136"/>
      <c r="D960" s="137" t="s">
        <v>76</v>
      </c>
      <c r="E960" s="138" t="s">
        <v>1674</v>
      </c>
      <c r="F960" s="138" t="s">
        <v>1675</v>
      </c>
      <c r="I960" s="139"/>
      <c r="J960" s="140">
        <f>BK960</f>
        <v>0</v>
      </c>
      <c r="L960" s="136"/>
      <c r="M960" s="141"/>
      <c r="N960" s="142"/>
      <c r="O960" s="142"/>
      <c r="P960" s="143">
        <f>P961+P963</f>
        <v>0</v>
      </c>
      <c r="Q960" s="142"/>
      <c r="R960" s="143">
        <f>R961+R963</f>
        <v>0</v>
      </c>
      <c r="S960" s="142"/>
      <c r="T960" s="144">
        <f>T961+T963</f>
        <v>0</v>
      </c>
      <c r="AR960" s="137" t="s">
        <v>189</v>
      </c>
      <c r="AT960" s="145" t="s">
        <v>76</v>
      </c>
      <c r="AU960" s="145" t="s">
        <v>77</v>
      </c>
      <c r="AY960" s="137" t="s">
        <v>160</v>
      </c>
      <c r="BK960" s="146">
        <f>BK961+BK963</f>
        <v>0</v>
      </c>
    </row>
    <row r="961" spans="1:65" s="12" customFormat="1" ht="22.95" customHeight="1">
      <c r="B961" s="136"/>
      <c r="D961" s="137" t="s">
        <v>76</v>
      </c>
      <c r="E961" s="147" t="s">
        <v>1676</v>
      </c>
      <c r="F961" s="147" t="s">
        <v>1677</v>
      </c>
      <c r="I961" s="139"/>
      <c r="J961" s="148">
        <f>BK961</f>
        <v>0</v>
      </c>
      <c r="L961" s="136"/>
      <c r="M961" s="141"/>
      <c r="N961" s="142"/>
      <c r="O961" s="142"/>
      <c r="P961" s="143">
        <f>P962</f>
        <v>0</v>
      </c>
      <c r="Q961" s="142"/>
      <c r="R961" s="143">
        <f>R962</f>
        <v>0</v>
      </c>
      <c r="S961" s="142"/>
      <c r="T961" s="144">
        <f>T962</f>
        <v>0</v>
      </c>
      <c r="AR961" s="137" t="s">
        <v>189</v>
      </c>
      <c r="AT961" s="145" t="s">
        <v>76</v>
      </c>
      <c r="AU961" s="145" t="s">
        <v>82</v>
      </c>
      <c r="AY961" s="137" t="s">
        <v>160</v>
      </c>
      <c r="BK961" s="146">
        <f>BK962</f>
        <v>0</v>
      </c>
    </row>
    <row r="962" spans="1:65" s="2" customFormat="1" ht="16.5" customHeight="1">
      <c r="A962" s="33"/>
      <c r="B962" s="149"/>
      <c r="C962" s="150" t="s">
        <v>1678</v>
      </c>
      <c r="D962" s="150" t="s">
        <v>162</v>
      </c>
      <c r="E962" s="151" t="s">
        <v>1679</v>
      </c>
      <c r="F962" s="152" t="s">
        <v>1677</v>
      </c>
      <c r="G962" s="153" t="s">
        <v>1680</v>
      </c>
      <c r="H962" s="154">
        <v>4</v>
      </c>
      <c r="I962" s="155"/>
      <c r="J962" s="156">
        <f>ROUND(I962*H962,2)</f>
        <v>0</v>
      </c>
      <c r="K962" s="157"/>
      <c r="L962" s="34"/>
      <c r="M962" s="158" t="s">
        <v>1</v>
      </c>
      <c r="N962" s="159" t="s">
        <v>43</v>
      </c>
      <c r="O962" s="59"/>
      <c r="P962" s="160">
        <f>O962*H962</f>
        <v>0</v>
      </c>
      <c r="Q962" s="160">
        <v>0</v>
      </c>
      <c r="R962" s="160">
        <f>Q962*H962</f>
        <v>0</v>
      </c>
      <c r="S962" s="160">
        <v>0</v>
      </c>
      <c r="T962" s="161">
        <f>S962*H962</f>
        <v>0</v>
      </c>
      <c r="U962" s="33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  <c r="AR962" s="162" t="s">
        <v>1681</v>
      </c>
      <c r="AT962" s="162" t="s">
        <v>162</v>
      </c>
      <c r="AU962" s="162" t="s">
        <v>97</v>
      </c>
      <c r="AY962" s="18" t="s">
        <v>160</v>
      </c>
      <c r="BE962" s="163">
        <f>IF(N962="základní",J962,0)</f>
        <v>0</v>
      </c>
      <c r="BF962" s="163">
        <f>IF(N962="snížená",J962,0)</f>
        <v>0</v>
      </c>
      <c r="BG962" s="163">
        <f>IF(N962="zákl. přenesená",J962,0)</f>
        <v>0</v>
      </c>
      <c r="BH962" s="163">
        <f>IF(N962="sníž. přenesená",J962,0)</f>
        <v>0</v>
      </c>
      <c r="BI962" s="163">
        <f>IF(N962="nulová",J962,0)</f>
        <v>0</v>
      </c>
      <c r="BJ962" s="18" t="s">
        <v>97</v>
      </c>
      <c r="BK962" s="163">
        <f>ROUND(I962*H962,2)</f>
        <v>0</v>
      </c>
      <c r="BL962" s="18" t="s">
        <v>1681</v>
      </c>
      <c r="BM962" s="162" t="s">
        <v>1682</v>
      </c>
    </row>
    <row r="963" spans="1:65" s="12" customFormat="1" ht="22.95" customHeight="1">
      <c r="B963" s="136"/>
      <c r="D963" s="137" t="s">
        <v>76</v>
      </c>
      <c r="E963" s="147" t="s">
        <v>1683</v>
      </c>
      <c r="F963" s="147" t="s">
        <v>1684</v>
      </c>
      <c r="I963" s="139"/>
      <c r="J963" s="148">
        <f>BK963</f>
        <v>0</v>
      </c>
      <c r="L963" s="136"/>
      <c r="M963" s="141"/>
      <c r="N963" s="142"/>
      <c r="O963" s="142"/>
      <c r="P963" s="143">
        <f>P964</f>
        <v>0</v>
      </c>
      <c r="Q963" s="142"/>
      <c r="R963" s="143">
        <f>R964</f>
        <v>0</v>
      </c>
      <c r="S963" s="142"/>
      <c r="T963" s="144">
        <f>T964</f>
        <v>0</v>
      </c>
      <c r="AR963" s="137" t="s">
        <v>189</v>
      </c>
      <c r="AT963" s="145" t="s">
        <v>76</v>
      </c>
      <c r="AU963" s="145" t="s">
        <v>82</v>
      </c>
      <c r="AY963" s="137" t="s">
        <v>160</v>
      </c>
      <c r="BK963" s="146">
        <f>BK964</f>
        <v>0</v>
      </c>
    </row>
    <row r="964" spans="1:65" s="2" customFormat="1" ht="16.5" customHeight="1">
      <c r="A964" s="33"/>
      <c r="B964" s="149"/>
      <c r="C964" s="150" t="s">
        <v>1685</v>
      </c>
      <c r="D964" s="150" t="s">
        <v>162</v>
      </c>
      <c r="E964" s="151" t="s">
        <v>1686</v>
      </c>
      <c r="F964" s="152" t="s">
        <v>1684</v>
      </c>
      <c r="G964" s="153" t="s">
        <v>1680</v>
      </c>
      <c r="H964" s="154">
        <v>2</v>
      </c>
      <c r="I964" s="155"/>
      <c r="J964" s="156">
        <f>ROUND(I964*H964,2)</f>
        <v>0</v>
      </c>
      <c r="K964" s="157"/>
      <c r="L964" s="34"/>
      <c r="M964" s="208" t="s">
        <v>1</v>
      </c>
      <c r="N964" s="209" t="s">
        <v>43</v>
      </c>
      <c r="O964" s="210"/>
      <c r="P964" s="211">
        <f>O964*H964</f>
        <v>0</v>
      </c>
      <c r="Q964" s="211">
        <v>0</v>
      </c>
      <c r="R964" s="211">
        <f>Q964*H964</f>
        <v>0</v>
      </c>
      <c r="S964" s="211">
        <v>0</v>
      </c>
      <c r="T964" s="212">
        <f>S964*H964</f>
        <v>0</v>
      </c>
      <c r="U964" s="33"/>
      <c r="V964" s="33"/>
      <c r="W964" s="33"/>
      <c r="X964" s="33"/>
      <c r="Y964" s="33"/>
      <c r="Z964" s="33"/>
      <c r="AA964" s="33"/>
      <c r="AB964" s="33"/>
      <c r="AC964" s="33"/>
      <c r="AD964" s="33"/>
      <c r="AE964" s="33"/>
      <c r="AR964" s="162" t="s">
        <v>1681</v>
      </c>
      <c r="AT964" s="162" t="s">
        <v>162</v>
      </c>
      <c r="AU964" s="162" t="s">
        <v>97</v>
      </c>
      <c r="AY964" s="18" t="s">
        <v>160</v>
      </c>
      <c r="BE964" s="163">
        <f>IF(N964="základní",J964,0)</f>
        <v>0</v>
      </c>
      <c r="BF964" s="163">
        <f>IF(N964="snížená",J964,0)</f>
        <v>0</v>
      </c>
      <c r="BG964" s="163">
        <f>IF(N964="zákl. přenesená",J964,0)</f>
        <v>0</v>
      </c>
      <c r="BH964" s="163">
        <f>IF(N964="sníž. přenesená",J964,0)</f>
        <v>0</v>
      </c>
      <c r="BI964" s="163">
        <f>IF(N964="nulová",J964,0)</f>
        <v>0</v>
      </c>
      <c r="BJ964" s="18" t="s">
        <v>97</v>
      </c>
      <c r="BK964" s="163">
        <f>ROUND(I964*H964,2)</f>
        <v>0</v>
      </c>
      <c r="BL964" s="18" t="s">
        <v>1681</v>
      </c>
      <c r="BM964" s="162" t="s">
        <v>1687</v>
      </c>
    </row>
    <row r="965" spans="1:65" s="2" customFormat="1" ht="6.9" customHeight="1">
      <c r="A965" s="33"/>
      <c r="B965" s="48"/>
      <c r="C965" s="49"/>
      <c r="D965" s="49"/>
      <c r="E965" s="49"/>
      <c r="F965" s="49"/>
      <c r="G965" s="49"/>
      <c r="H965" s="49"/>
      <c r="I965" s="49"/>
      <c r="J965" s="49"/>
      <c r="K965" s="49"/>
      <c r="L965" s="34"/>
      <c r="M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</row>
  </sheetData>
  <autoFilter ref="C143:K964"/>
  <mergeCells count="6">
    <mergeCell ref="E136:H136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3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8" t="s">
        <v>86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1:46" s="1" customFormat="1" ht="24.9" customHeight="1">
      <c r="B4" s="21"/>
      <c r="D4" s="22" t="s">
        <v>107</v>
      </c>
      <c r="L4" s="21"/>
      <c r="M4" s="98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58" t="str">
        <f>'Rekapitulace stavby'!K6</f>
        <v>Bytový dům č.p. 1 Nový Dvůr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1688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7" t="s">
        <v>1689</v>
      </c>
      <c r="F9" s="256"/>
      <c r="G9" s="256"/>
      <c r="H9" s="256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1690</v>
      </c>
      <c r="G12" s="33"/>
      <c r="H12" s="33"/>
      <c r="I12" s="28" t="s">
        <v>21</v>
      </c>
      <c r="J12" s="56" t="str">
        <f>'Rekapitulace stavby'!AN8</f>
        <v>5. 3. 2025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'Rekapitulace stavby'!E14</f>
        <v>Vyplň údaj</v>
      </c>
      <c r="F18" s="225"/>
      <c r="G18" s="225"/>
      <c r="H18" s="225"/>
      <c r="I18" s="28" t="s">
        <v>26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30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31</v>
      </c>
      <c r="F21" s="33"/>
      <c r="G21" s="33"/>
      <c r="H21" s="33"/>
      <c r="I21" s="28" t="s">
        <v>26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33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34</v>
      </c>
      <c r="F24" s="33"/>
      <c r="G24" s="33"/>
      <c r="H24" s="33"/>
      <c r="I24" s="28" t="s">
        <v>26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35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71.25" customHeight="1">
      <c r="A27" s="99"/>
      <c r="B27" s="100"/>
      <c r="C27" s="99"/>
      <c r="D27" s="99"/>
      <c r="E27" s="229" t="s">
        <v>36</v>
      </c>
      <c r="F27" s="229"/>
      <c r="G27" s="229"/>
      <c r="H27" s="229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2" t="s">
        <v>37</v>
      </c>
      <c r="E30" s="33"/>
      <c r="F30" s="33"/>
      <c r="G30" s="33"/>
      <c r="H30" s="33"/>
      <c r="I30" s="33"/>
      <c r="J30" s="72">
        <f>ROUND(J129,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39</v>
      </c>
      <c r="G32" s="33"/>
      <c r="H32" s="33"/>
      <c r="I32" s="37" t="s">
        <v>38</v>
      </c>
      <c r="J32" s="37" t="s">
        <v>40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3" t="s">
        <v>41</v>
      </c>
      <c r="E33" s="28" t="s">
        <v>42</v>
      </c>
      <c r="F33" s="104">
        <f>ROUND((SUM(BE129:BE262)),  2)</f>
        <v>0</v>
      </c>
      <c r="G33" s="33"/>
      <c r="H33" s="33"/>
      <c r="I33" s="105">
        <v>0.21</v>
      </c>
      <c r="J33" s="104">
        <f>ROUND(((SUM(BE129:BE262))*I33),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43</v>
      </c>
      <c r="F34" s="104">
        <f>ROUND((SUM(BF129:BF262)),  2)</f>
        <v>0</v>
      </c>
      <c r="G34" s="33"/>
      <c r="H34" s="33"/>
      <c r="I34" s="105">
        <v>0.12</v>
      </c>
      <c r="J34" s="104">
        <f>ROUND(((SUM(BF129:BF262))*I34),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44</v>
      </c>
      <c r="F35" s="104">
        <f>ROUND((SUM(BG129:BG262)),  2)</f>
        <v>0</v>
      </c>
      <c r="G35" s="33"/>
      <c r="H35" s="33"/>
      <c r="I35" s="105">
        <v>0.21</v>
      </c>
      <c r="J35" s="104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45</v>
      </c>
      <c r="F36" s="104">
        <f>ROUND((SUM(BH129:BH262)),  2)</f>
        <v>0</v>
      </c>
      <c r="G36" s="33"/>
      <c r="H36" s="33"/>
      <c r="I36" s="105">
        <v>0.12</v>
      </c>
      <c r="J36" s="104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46</v>
      </c>
      <c r="F37" s="104">
        <f>ROUND((SUM(BI129:BI262)),  2)</f>
        <v>0</v>
      </c>
      <c r="G37" s="33"/>
      <c r="H37" s="33"/>
      <c r="I37" s="105">
        <v>0</v>
      </c>
      <c r="J37" s="104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6"/>
      <c r="D39" s="107" t="s">
        <v>47</v>
      </c>
      <c r="E39" s="61"/>
      <c r="F39" s="61"/>
      <c r="G39" s="108" t="s">
        <v>48</v>
      </c>
      <c r="H39" s="109" t="s">
        <v>49</v>
      </c>
      <c r="I39" s="61"/>
      <c r="J39" s="110">
        <f>SUM(J30:J37)</f>
        <v>0</v>
      </c>
      <c r="K39" s="111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50</v>
      </c>
      <c r="E50" s="45"/>
      <c r="F50" s="45"/>
      <c r="G50" s="44" t="s">
        <v>51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52</v>
      </c>
      <c r="E61" s="36"/>
      <c r="F61" s="112" t="s">
        <v>53</v>
      </c>
      <c r="G61" s="46" t="s">
        <v>52</v>
      </c>
      <c r="H61" s="36"/>
      <c r="I61" s="36"/>
      <c r="J61" s="113" t="s">
        <v>53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54</v>
      </c>
      <c r="E65" s="47"/>
      <c r="F65" s="47"/>
      <c r="G65" s="44" t="s">
        <v>55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52</v>
      </c>
      <c r="E76" s="36"/>
      <c r="F76" s="112" t="s">
        <v>53</v>
      </c>
      <c r="G76" s="46" t="s">
        <v>52</v>
      </c>
      <c r="H76" s="36"/>
      <c r="I76" s="36"/>
      <c r="J76" s="113" t="s">
        <v>53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108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Bytový dům č.p. 1 Nový Dvůr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1688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7" t="str">
        <f>E9</f>
        <v>0325-01.1 - Zdravotechnika</v>
      </c>
      <c r="F87" s="256"/>
      <c r="G87" s="256"/>
      <c r="H87" s="256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Nový dvůr</v>
      </c>
      <c r="G89" s="33"/>
      <c r="H89" s="33"/>
      <c r="I89" s="28" t="s">
        <v>21</v>
      </c>
      <c r="J89" s="56" t="str">
        <f>IF(J12="","",J12)</f>
        <v>5. 3. 2025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65" customHeight="1">
      <c r="A91" s="33"/>
      <c r="B91" s="34"/>
      <c r="C91" s="28" t="s">
        <v>23</v>
      </c>
      <c r="D91" s="33"/>
      <c r="E91" s="33"/>
      <c r="F91" s="26" t="str">
        <f>E15</f>
        <v>Zemský hřebčinec Písek s.p.o., U Hřebčince 479, Pí</v>
      </c>
      <c r="G91" s="33"/>
      <c r="H91" s="33"/>
      <c r="I91" s="28" t="s">
        <v>29</v>
      </c>
      <c r="J91" s="31" t="str">
        <f>E21</f>
        <v>Ing. Petr Černý Projekční kancelář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5.6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33</v>
      </c>
      <c r="J92" s="31" t="str">
        <f>E24</f>
        <v>Jindřich  J u k l  tel.: 602558222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4" t="s">
        <v>109</v>
      </c>
      <c r="D94" s="106"/>
      <c r="E94" s="106"/>
      <c r="F94" s="106"/>
      <c r="G94" s="106"/>
      <c r="H94" s="106"/>
      <c r="I94" s="106"/>
      <c r="J94" s="115" t="s">
        <v>110</v>
      </c>
      <c r="K94" s="106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5" customHeight="1">
      <c r="A96" s="33"/>
      <c r="B96" s="34"/>
      <c r="C96" s="116" t="s">
        <v>111</v>
      </c>
      <c r="D96" s="33"/>
      <c r="E96" s="33"/>
      <c r="F96" s="33"/>
      <c r="G96" s="33"/>
      <c r="H96" s="33"/>
      <c r="I96" s="33"/>
      <c r="J96" s="72">
        <f>J129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112</v>
      </c>
    </row>
    <row r="97" spans="1:31" s="9" customFormat="1" ht="24.9" customHeight="1">
      <c r="B97" s="117"/>
      <c r="D97" s="118" t="s">
        <v>113</v>
      </c>
      <c r="E97" s="119"/>
      <c r="F97" s="119"/>
      <c r="G97" s="119"/>
      <c r="H97" s="119"/>
      <c r="I97" s="119"/>
      <c r="J97" s="120">
        <f>J130</f>
        <v>0</v>
      </c>
      <c r="L97" s="117"/>
    </row>
    <row r="98" spans="1:31" s="10" customFormat="1" ht="19.95" customHeight="1">
      <c r="B98" s="121"/>
      <c r="D98" s="122" t="s">
        <v>114</v>
      </c>
      <c r="E98" s="123"/>
      <c r="F98" s="123"/>
      <c r="G98" s="123"/>
      <c r="H98" s="123"/>
      <c r="I98" s="123"/>
      <c r="J98" s="124">
        <f>J131</f>
        <v>0</v>
      </c>
      <c r="L98" s="121"/>
    </row>
    <row r="99" spans="1:31" s="10" customFormat="1" ht="19.95" customHeight="1">
      <c r="B99" s="121"/>
      <c r="D99" s="122" t="s">
        <v>115</v>
      </c>
      <c r="E99" s="123"/>
      <c r="F99" s="123"/>
      <c r="G99" s="123"/>
      <c r="H99" s="123"/>
      <c r="I99" s="123"/>
      <c r="J99" s="124">
        <f>J169</f>
        <v>0</v>
      </c>
      <c r="L99" s="121"/>
    </row>
    <row r="100" spans="1:31" s="10" customFormat="1" ht="19.95" customHeight="1">
      <c r="B100" s="121"/>
      <c r="D100" s="122" t="s">
        <v>1691</v>
      </c>
      <c r="E100" s="123"/>
      <c r="F100" s="123"/>
      <c r="G100" s="123"/>
      <c r="H100" s="123"/>
      <c r="I100" s="123"/>
      <c r="J100" s="124">
        <f>J179</f>
        <v>0</v>
      </c>
      <c r="L100" s="121"/>
    </row>
    <row r="101" spans="1:31" s="10" customFormat="1" ht="19.95" customHeight="1">
      <c r="B101" s="121"/>
      <c r="D101" s="122" t="s">
        <v>121</v>
      </c>
      <c r="E101" s="123"/>
      <c r="F101" s="123"/>
      <c r="G101" s="123"/>
      <c r="H101" s="123"/>
      <c r="I101" s="123"/>
      <c r="J101" s="124">
        <f>J186</f>
        <v>0</v>
      </c>
      <c r="L101" s="121"/>
    </row>
    <row r="102" spans="1:31" s="9" customFormat="1" ht="24.9" customHeight="1">
      <c r="B102" s="117"/>
      <c r="D102" s="118" t="s">
        <v>122</v>
      </c>
      <c r="E102" s="119"/>
      <c r="F102" s="119"/>
      <c r="G102" s="119"/>
      <c r="H102" s="119"/>
      <c r="I102" s="119"/>
      <c r="J102" s="120">
        <f>J188</f>
        <v>0</v>
      </c>
      <c r="L102" s="117"/>
    </row>
    <row r="103" spans="1:31" s="10" customFormat="1" ht="19.95" customHeight="1">
      <c r="B103" s="121"/>
      <c r="D103" s="122" t="s">
        <v>125</v>
      </c>
      <c r="E103" s="123"/>
      <c r="F103" s="123"/>
      <c r="G103" s="123"/>
      <c r="H103" s="123"/>
      <c r="I103" s="123"/>
      <c r="J103" s="124">
        <f>J189</f>
        <v>0</v>
      </c>
      <c r="L103" s="121"/>
    </row>
    <row r="104" spans="1:31" s="10" customFormat="1" ht="19.95" customHeight="1">
      <c r="B104" s="121"/>
      <c r="D104" s="122" t="s">
        <v>126</v>
      </c>
      <c r="E104" s="123"/>
      <c r="F104" s="123"/>
      <c r="G104" s="123"/>
      <c r="H104" s="123"/>
      <c r="I104" s="123"/>
      <c r="J104" s="124">
        <f>J215</f>
        <v>0</v>
      </c>
      <c r="L104" s="121"/>
    </row>
    <row r="105" spans="1:31" s="10" customFormat="1" ht="19.95" customHeight="1">
      <c r="B105" s="121"/>
      <c r="D105" s="122" t="s">
        <v>127</v>
      </c>
      <c r="E105" s="123"/>
      <c r="F105" s="123"/>
      <c r="G105" s="123"/>
      <c r="H105" s="123"/>
      <c r="I105" s="123"/>
      <c r="J105" s="124">
        <f>J241</f>
        <v>0</v>
      </c>
      <c r="L105" s="121"/>
    </row>
    <row r="106" spans="1:31" s="10" customFormat="1" ht="19.95" customHeight="1">
      <c r="B106" s="121"/>
      <c r="D106" s="122" t="s">
        <v>1692</v>
      </c>
      <c r="E106" s="123"/>
      <c r="F106" s="123"/>
      <c r="G106" s="123"/>
      <c r="H106" s="123"/>
      <c r="I106" s="123"/>
      <c r="J106" s="124">
        <f>J255</f>
        <v>0</v>
      </c>
      <c r="L106" s="121"/>
    </row>
    <row r="107" spans="1:31" s="9" customFormat="1" ht="24.9" customHeight="1">
      <c r="B107" s="117"/>
      <c r="D107" s="118" t="s">
        <v>142</v>
      </c>
      <c r="E107" s="119"/>
      <c r="F107" s="119"/>
      <c r="G107" s="119"/>
      <c r="H107" s="119"/>
      <c r="I107" s="119"/>
      <c r="J107" s="120">
        <f>J258</f>
        <v>0</v>
      </c>
      <c r="L107" s="117"/>
    </row>
    <row r="108" spans="1:31" s="10" customFormat="1" ht="19.95" customHeight="1">
      <c r="B108" s="121"/>
      <c r="D108" s="122" t="s">
        <v>143</v>
      </c>
      <c r="E108" s="123"/>
      <c r="F108" s="123"/>
      <c r="G108" s="123"/>
      <c r="H108" s="123"/>
      <c r="I108" s="123"/>
      <c r="J108" s="124">
        <f>J259</f>
        <v>0</v>
      </c>
      <c r="L108" s="121"/>
    </row>
    <row r="109" spans="1:31" s="10" customFormat="1" ht="19.95" customHeight="1">
      <c r="B109" s="121"/>
      <c r="D109" s="122" t="s">
        <v>144</v>
      </c>
      <c r="E109" s="123"/>
      <c r="F109" s="123"/>
      <c r="G109" s="123"/>
      <c r="H109" s="123"/>
      <c r="I109" s="123"/>
      <c r="J109" s="124">
        <f>J261</f>
        <v>0</v>
      </c>
      <c r="L109" s="121"/>
    </row>
    <row r="110" spans="1:31" s="2" customFormat="1" ht="21.7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" customHeight="1">
      <c r="A111" s="33"/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" customHeight="1">
      <c r="A115" s="33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" customHeight="1">
      <c r="A116" s="33"/>
      <c r="B116" s="34"/>
      <c r="C116" s="22" t="s">
        <v>145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8" t="s">
        <v>15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58" t="str">
        <f>E7</f>
        <v>Bytový dům č.p. 1 Nový Dvůr</v>
      </c>
      <c r="F119" s="259"/>
      <c r="G119" s="259"/>
      <c r="H119" s="25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1688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47" t="str">
        <f>E9</f>
        <v>0325-01.1 - Zdravotechnika</v>
      </c>
      <c r="F121" s="256"/>
      <c r="G121" s="256"/>
      <c r="H121" s="256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F12</f>
        <v>Nový dvůr</v>
      </c>
      <c r="G123" s="33"/>
      <c r="H123" s="33"/>
      <c r="I123" s="28" t="s">
        <v>21</v>
      </c>
      <c r="J123" s="56" t="str">
        <f>IF(J12="","",J12)</f>
        <v>5. 3. 2025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25.65" customHeight="1">
      <c r="A125" s="33"/>
      <c r="B125" s="34"/>
      <c r="C125" s="28" t="s">
        <v>23</v>
      </c>
      <c r="D125" s="33"/>
      <c r="E125" s="33"/>
      <c r="F125" s="26" t="str">
        <f>E15</f>
        <v>Zemský hřebčinec Písek s.p.o., U Hřebčince 479, Pí</v>
      </c>
      <c r="G125" s="33"/>
      <c r="H125" s="33"/>
      <c r="I125" s="28" t="s">
        <v>29</v>
      </c>
      <c r="J125" s="31" t="str">
        <f>E21</f>
        <v>Ing. Petr Černý Projekční kancelář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25.65" customHeight="1">
      <c r="A126" s="33"/>
      <c r="B126" s="34"/>
      <c r="C126" s="28" t="s">
        <v>27</v>
      </c>
      <c r="D126" s="33"/>
      <c r="E126" s="33"/>
      <c r="F126" s="26" t="str">
        <f>IF(E18="","",E18)</f>
        <v>Vyplň údaj</v>
      </c>
      <c r="G126" s="33"/>
      <c r="H126" s="33"/>
      <c r="I126" s="28" t="s">
        <v>33</v>
      </c>
      <c r="J126" s="31" t="str">
        <f>E24</f>
        <v>Jindřich  J u k l  tel.: 602558222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5"/>
      <c r="B128" s="126"/>
      <c r="C128" s="127" t="s">
        <v>146</v>
      </c>
      <c r="D128" s="128" t="s">
        <v>62</v>
      </c>
      <c r="E128" s="128" t="s">
        <v>58</v>
      </c>
      <c r="F128" s="128" t="s">
        <v>59</v>
      </c>
      <c r="G128" s="128" t="s">
        <v>147</v>
      </c>
      <c r="H128" s="128" t="s">
        <v>148</v>
      </c>
      <c r="I128" s="128" t="s">
        <v>149</v>
      </c>
      <c r="J128" s="129" t="s">
        <v>110</v>
      </c>
      <c r="K128" s="130" t="s">
        <v>150</v>
      </c>
      <c r="L128" s="131"/>
      <c r="M128" s="63" t="s">
        <v>1</v>
      </c>
      <c r="N128" s="64" t="s">
        <v>41</v>
      </c>
      <c r="O128" s="64" t="s">
        <v>151</v>
      </c>
      <c r="P128" s="64" t="s">
        <v>152</v>
      </c>
      <c r="Q128" s="64" t="s">
        <v>153</v>
      </c>
      <c r="R128" s="64" t="s">
        <v>154</v>
      </c>
      <c r="S128" s="64" t="s">
        <v>155</v>
      </c>
      <c r="T128" s="65" t="s">
        <v>156</v>
      </c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</row>
    <row r="129" spans="1:65" s="2" customFormat="1" ht="22.95" customHeight="1">
      <c r="A129" s="33"/>
      <c r="B129" s="34"/>
      <c r="C129" s="70" t="s">
        <v>157</v>
      </c>
      <c r="D129" s="33"/>
      <c r="E129" s="33"/>
      <c r="F129" s="33"/>
      <c r="G129" s="33"/>
      <c r="H129" s="33"/>
      <c r="I129" s="33"/>
      <c r="J129" s="132">
        <f>BK129</f>
        <v>0</v>
      </c>
      <c r="K129" s="33"/>
      <c r="L129" s="34"/>
      <c r="M129" s="66"/>
      <c r="N129" s="57"/>
      <c r="O129" s="67"/>
      <c r="P129" s="133">
        <f>P130+P188+P258</f>
        <v>0</v>
      </c>
      <c r="Q129" s="67"/>
      <c r="R129" s="133">
        <f>R130+R188+R258</f>
        <v>43.170861129999999</v>
      </c>
      <c r="S129" s="67"/>
      <c r="T129" s="134">
        <f>T130+T188+T258</f>
        <v>5.1999999999999995E-4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76</v>
      </c>
      <c r="AU129" s="18" t="s">
        <v>112</v>
      </c>
      <c r="BK129" s="135">
        <f>BK130+BK188+BK258</f>
        <v>0</v>
      </c>
    </row>
    <row r="130" spans="1:65" s="12" customFormat="1" ht="25.95" customHeight="1">
      <c r="B130" s="136"/>
      <c r="D130" s="137" t="s">
        <v>76</v>
      </c>
      <c r="E130" s="138" t="s">
        <v>158</v>
      </c>
      <c r="F130" s="138" t="s">
        <v>159</v>
      </c>
      <c r="I130" s="139"/>
      <c r="J130" s="140">
        <f>BK130</f>
        <v>0</v>
      </c>
      <c r="L130" s="136"/>
      <c r="M130" s="141"/>
      <c r="N130" s="142"/>
      <c r="O130" s="142"/>
      <c r="P130" s="143">
        <f>P131+P169+P179+P186</f>
        <v>0</v>
      </c>
      <c r="Q130" s="142"/>
      <c r="R130" s="143">
        <f>R131+R169+R179+R186</f>
        <v>42.261201129999996</v>
      </c>
      <c r="S130" s="142"/>
      <c r="T130" s="144">
        <f>T131+T169+T179+T186</f>
        <v>0</v>
      </c>
      <c r="AR130" s="137" t="s">
        <v>82</v>
      </c>
      <c r="AT130" s="145" t="s">
        <v>76</v>
      </c>
      <c r="AU130" s="145" t="s">
        <v>77</v>
      </c>
      <c r="AY130" s="137" t="s">
        <v>160</v>
      </c>
      <c r="BK130" s="146">
        <f>BK131+BK169+BK179+BK186</f>
        <v>0</v>
      </c>
    </row>
    <row r="131" spans="1:65" s="12" customFormat="1" ht="22.95" customHeight="1">
      <c r="B131" s="136"/>
      <c r="D131" s="137" t="s">
        <v>76</v>
      </c>
      <c r="E131" s="147" t="s">
        <v>82</v>
      </c>
      <c r="F131" s="147" t="s">
        <v>161</v>
      </c>
      <c r="I131" s="139"/>
      <c r="J131" s="148">
        <f>BK131</f>
        <v>0</v>
      </c>
      <c r="L131" s="136"/>
      <c r="M131" s="141"/>
      <c r="N131" s="142"/>
      <c r="O131" s="142"/>
      <c r="P131" s="143">
        <f>SUM(P132:P168)</f>
        <v>0</v>
      </c>
      <c r="Q131" s="142"/>
      <c r="R131" s="143">
        <f>SUM(R132:R168)</f>
        <v>0</v>
      </c>
      <c r="S131" s="142"/>
      <c r="T131" s="144">
        <f>SUM(T132:T168)</f>
        <v>0</v>
      </c>
      <c r="AR131" s="137" t="s">
        <v>82</v>
      </c>
      <c r="AT131" s="145" t="s">
        <v>76</v>
      </c>
      <c r="AU131" s="145" t="s">
        <v>82</v>
      </c>
      <c r="AY131" s="137" t="s">
        <v>160</v>
      </c>
      <c r="BK131" s="146">
        <f>SUM(BK132:BK168)</f>
        <v>0</v>
      </c>
    </row>
    <row r="132" spans="1:65" s="2" customFormat="1" ht="16.5" customHeight="1">
      <c r="A132" s="33"/>
      <c r="B132" s="149"/>
      <c r="C132" s="150" t="s">
        <v>82</v>
      </c>
      <c r="D132" s="150" t="s">
        <v>162</v>
      </c>
      <c r="E132" s="151" t="s">
        <v>1693</v>
      </c>
      <c r="F132" s="152" t="s">
        <v>1694</v>
      </c>
      <c r="G132" s="153" t="s">
        <v>176</v>
      </c>
      <c r="H132" s="154">
        <v>24</v>
      </c>
      <c r="I132" s="155"/>
      <c r="J132" s="156">
        <f>ROUND(I132*H132,2)</f>
        <v>0</v>
      </c>
      <c r="K132" s="157"/>
      <c r="L132" s="34"/>
      <c r="M132" s="158" t="s">
        <v>1</v>
      </c>
      <c r="N132" s="159" t="s">
        <v>43</v>
      </c>
      <c r="O132" s="59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166</v>
      </c>
      <c r="AT132" s="162" t="s">
        <v>162</v>
      </c>
      <c r="AU132" s="162" t="s">
        <v>97</v>
      </c>
      <c r="AY132" s="18" t="s">
        <v>160</v>
      </c>
      <c r="BE132" s="163">
        <f>IF(N132="základní",J132,0)</f>
        <v>0</v>
      </c>
      <c r="BF132" s="163">
        <f>IF(N132="snížená",J132,0)</f>
        <v>0</v>
      </c>
      <c r="BG132" s="163">
        <f>IF(N132="zákl. přenesená",J132,0)</f>
        <v>0</v>
      </c>
      <c r="BH132" s="163">
        <f>IF(N132="sníž. přenesená",J132,0)</f>
        <v>0</v>
      </c>
      <c r="BI132" s="163">
        <f>IF(N132="nulová",J132,0)</f>
        <v>0</v>
      </c>
      <c r="BJ132" s="18" t="s">
        <v>97</v>
      </c>
      <c r="BK132" s="163">
        <f>ROUND(I132*H132,2)</f>
        <v>0</v>
      </c>
      <c r="BL132" s="18" t="s">
        <v>166</v>
      </c>
      <c r="BM132" s="162" t="s">
        <v>1695</v>
      </c>
    </row>
    <row r="133" spans="1:65" s="13" customFormat="1">
      <c r="B133" s="164"/>
      <c r="D133" s="165" t="s">
        <v>168</v>
      </c>
      <c r="E133" s="166" t="s">
        <v>1</v>
      </c>
      <c r="F133" s="167" t="s">
        <v>1696</v>
      </c>
      <c r="H133" s="166" t="s">
        <v>1</v>
      </c>
      <c r="I133" s="168"/>
      <c r="L133" s="164"/>
      <c r="M133" s="169"/>
      <c r="N133" s="170"/>
      <c r="O133" s="170"/>
      <c r="P133" s="170"/>
      <c r="Q133" s="170"/>
      <c r="R133" s="170"/>
      <c r="S133" s="170"/>
      <c r="T133" s="171"/>
      <c r="AT133" s="166" t="s">
        <v>168</v>
      </c>
      <c r="AU133" s="166" t="s">
        <v>97</v>
      </c>
      <c r="AV133" s="13" t="s">
        <v>82</v>
      </c>
      <c r="AW133" s="13" t="s">
        <v>32</v>
      </c>
      <c r="AX133" s="13" t="s">
        <v>77</v>
      </c>
      <c r="AY133" s="166" t="s">
        <v>160</v>
      </c>
    </row>
    <row r="134" spans="1:65" s="14" customFormat="1">
      <c r="B134" s="172"/>
      <c r="D134" s="165" t="s">
        <v>168</v>
      </c>
      <c r="E134" s="173" t="s">
        <v>1</v>
      </c>
      <c r="F134" s="174" t="s">
        <v>1697</v>
      </c>
      <c r="H134" s="175">
        <v>24</v>
      </c>
      <c r="I134" s="176"/>
      <c r="L134" s="172"/>
      <c r="M134" s="177"/>
      <c r="N134" s="178"/>
      <c r="O134" s="178"/>
      <c r="P134" s="178"/>
      <c r="Q134" s="178"/>
      <c r="R134" s="178"/>
      <c r="S134" s="178"/>
      <c r="T134" s="179"/>
      <c r="AT134" s="173" t="s">
        <v>168</v>
      </c>
      <c r="AU134" s="173" t="s">
        <v>97</v>
      </c>
      <c r="AV134" s="14" t="s">
        <v>97</v>
      </c>
      <c r="AW134" s="14" t="s">
        <v>32</v>
      </c>
      <c r="AX134" s="14" t="s">
        <v>77</v>
      </c>
      <c r="AY134" s="173" t="s">
        <v>160</v>
      </c>
    </row>
    <row r="135" spans="1:65" s="15" customFormat="1">
      <c r="B135" s="180"/>
      <c r="D135" s="165" t="s">
        <v>168</v>
      </c>
      <c r="E135" s="181" t="s">
        <v>1</v>
      </c>
      <c r="F135" s="182" t="s">
        <v>173</v>
      </c>
      <c r="H135" s="183">
        <v>24</v>
      </c>
      <c r="I135" s="184"/>
      <c r="L135" s="180"/>
      <c r="M135" s="185"/>
      <c r="N135" s="186"/>
      <c r="O135" s="186"/>
      <c r="P135" s="186"/>
      <c r="Q135" s="186"/>
      <c r="R135" s="186"/>
      <c r="S135" s="186"/>
      <c r="T135" s="187"/>
      <c r="AT135" s="181" t="s">
        <v>168</v>
      </c>
      <c r="AU135" s="181" t="s">
        <v>97</v>
      </c>
      <c r="AV135" s="15" t="s">
        <v>166</v>
      </c>
      <c r="AW135" s="15" t="s">
        <v>32</v>
      </c>
      <c r="AX135" s="15" t="s">
        <v>82</v>
      </c>
      <c r="AY135" s="181" t="s">
        <v>160</v>
      </c>
    </row>
    <row r="136" spans="1:65" s="2" customFormat="1" ht="21.75" customHeight="1">
      <c r="A136" s="33"/>
      <c r="B136" s="149"/>
      <c r="C136" s="150" t="s">
        <v>97</v>
      </c>
      <c r="D136" s="150" t="s">
        <v>162</v>
      </c>
      <c r="E136" s="151" t="s">
        <v>1698</v>
      </c>
      <c r="F136" s="152" t="s">
        <v>1699</v>
      </c>
      <c r="G136" s="153" t="s">
        <v>176</v>
      </c>
      <c r="H136" s="154">
        <v>17.3</v>
      </c>
      <c r="I136" s="155"/>
      <c r="J136" s="156">
        <f>ROUND(I136*H136,2)</f>
        <v>0</v>
      </c>
      <c r="K136" s="157"/>
      <c r="L136" s="34"/>
      <c r="M136" s="158" t="s">
        <v>1</v>
      </c>
      <c r="N136" s="159" t="s">
        <v>43</v>
      </c>
      <c r="O136" s="59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2" t="s">
        <v>166</v>
      </c>
      <c r="AT136" s="162" t="s">
        <v>162</v>
      </c>
      <c r="AU136" s="162" t="s">
        <v>97</v>
      </c>
      <c r="AY136" s="18" t="s">
        <v>160</v>
      </c>
      <c r="BE136" s="163">
        <f>IF(N136="základní",J136,0)</f>
        <v>0</v>
      </c>
      <c r="BF136" s="163">
        <f>IF(N136="snížená",J136,0)</f>
        <v>0</v>
      </c>
      <c r="BG136" s="163">
        <f>IF(N136="zákl. přenesená",J136,0)</f>
        <v>0</v>
      </c>
      <c r="BH136" s="163">
        <f>IF(N136="sníž. přenesená",J136,0)</f>
        <v>0</v>
      </c>
      <c r="BI136" s="163">
        <f>IF(N136="nulová",J136,0)</f>
        <v>0</v>
      </c>
      <c r="BJ136" s="18" t="s">
        <v>97</v>
      </c>
      <c r="BK136" s="163">
        <f>ROUND(I136*H136,2)</f>
        <v>0</v>
      </c>
      <c r="BL136" s="18" t="s">
        <v>166</v>
      </c>
      <c r="BM136" s="162" t="s">
        <v>1700</v>
      </c>
    </row>
    <row r="137" spans="1:65" s="13" customFormat="1">
      <c r="B137" s="164"/>
      <c r="D137" s="165" t="s">
        <v>168</v>
      </c>
      <c r="E137" s="166" t="s">
        <v>1</v>
      </c>
      <c r="F137" s="167" t="s">
        <v>1701</v>
      </c>
      <c r="H137" s="166" t="s">
        <v>1</v>
      </c>
      <c r="I137" s="168"/>
      <c r="L137" s="164"/>
      <c r="M137" s="169"/>
      <c r="N137" s="170"/>
      <c r="O137" s="170"/>
      <c r="P137" s="170"/>
      <c r="Q137" s="170"/>
      <c r="R137" s="170"/>
      <c r="S137" s="170"/>
      <c r="T137" s="171"/>
      <c r="AT137" s="166" t="s">
        <v>168</v>
      </c>
      <c r="AU137" s="166" t="s">
        <v>97</v>
      </c>
      <c r="AV137" s="13" t="s">
        <v>82</v>
      </c>
      <c r="AW137" s="13" t="s">
        <v>32</v>
      </c>
      <c r="AX137" s="13" t="s">
        <v>77</v>
      </c>
      <c r="AY137" s="166" t="s">
        <v>160</v>
      </c>
    </row>
    <row r="138" spans="1:65" s="14" customFormat="1">
      <c r="B138" s="172"/>
      <c r="D138" s="165" t="s">
        <v>168</v>
      </c>
      <c r="E138" s="173" t="s">
        <v>1</v>
      </c>
      <c r="F138" s="174" t="s">
        <v>1702</v>
      </c>
      <c r="H138" s="175">
        <v>10.4</v>
      </c>
      <c r="I138" s="176"/>
      <c r="L138" s="172"/>
      <c r="M138" s="177"/>
      <c r="N138" s="178"/>
      <c r="O138" s="178"/>
      <c r="P138" s="178"/>
      <c r="Q138" s="178"/>
      <c r="R138" s="178"/>
      <c r="S138" s="178"/>
      <c r="T138" s="179"/>
      <c r="AT138" s="173" t="s">
        <v>168</v>
      </c>
      <c r="AU138" s="173" t="s">
        <v>97</v>
      </c>
      <c r="AV138" s="14" t="s">
        <v>97</v>
      </c>
      <c r="AW138" s="14" t="s">
        <v>32</v>
      </c>
      <c r="AX138" s="14" t="s">
        <v>77</v>
      </c>
      <c r="AY138" s="173" t="s">
        <v>160</v>
      </c>
    </row>
    <row r="139" spans="1:65" s="13" customFormat="1">
      <c r="B139" s="164"/>
      <c r="D139" s="165" t="s">
        <v>168</v>
      </c>
      <c r="E139" s="166" t="s">
        <v>1</v>
      </c>
      <c r="F139" s="167" t="s">
        <v>1703</v>
      </c>
      <c r="H139" s="166" t="s">
        <v>1</v>
      </c>
      <c r="I139" s="168"/>
      <c r="L139" s="164"/>
      <c r="M139" s="169"/>
      <c r="N139" s="170"/>
      <c r="O139" s="170"/>
      <c r="P139" s="170"/>
      <c r="Q139" s="170"/>
      <c r="R139" s="170"/>
      <c r="S139" s="170"/>
      <c r="T139" s="171"/>
      <c r="AT139" s="166" t="s">
        <v>168</v>
      </c>
      <c r="AU139" s="166" t="s">
        <v>97</v>
      </c>
      <c r="AV139" s="13" t="s">
        <v>82</v>
      </c>
      <c r="AW139" s="13" t="s">
        <v>32</v>
      </c>
      <c r="AX139" s="13" t="s">
        <v>77</v>
      </c>
      <c r="AY139" s="166" t="s">
        <v>160</v>
      </c>
    </row>
    <row r="140" spans="1:65" s="14" customFormat="1">
      <c r="B140" s="172"/>
      <c r="D140" s="165" t="s">
        <v>168</v>
      </c>
      <c r="E140" s="173" t="s">
        <v>1</v>
      </c>
      <c r="F140" s="174" t="s">
        <v>1704</v>
      </c>
      <c r="H140" s="175">
        <v>6.9</v>
      </c>
      <c r="I140" s="176"/>
      <c r="L140" s="172"/>
      <c r="M140" s="177"/>
      <c r="N140" s="178"/>
      <c r="O140" s="178"/>
      <c r="P140" s="178"/>
      <c r="Q140" s="178"/>
      <c r="R140" s="178"/>
      <c r="S140" s="178"/>
      <c r="T140" s="179"/>
      <c r="AT140" s="173" t="s">
        <v>168</v>
      </c>
      <c r="AU140" s="173" t="s">
        <v>97</v>
      </c>
      <c r="AV140" s="14" t="s">
        <v>97</v>
      </c>
      <c r="AW140" s="14" t="s">
        <v>32</v>
      </c>
      <c r="AX140" s="14" t="s">
        <v>77</v>
      </c>
      <c r="AY140" s="173" t="s">
        <v>160</v>
      </c>
    </row>
    <row r="141" spans="1:65" s="15" customFormat="1">
      <c r="B141" s="180"/>
      <c r="D141" s="165" t="s">
        <v>168</v>
      </c>
      <c r="E141" s="181" t="s">
        <v>1</v>
      </c>
      <c r="F141" s="182" t="s">
        <v>173</v>
      </c>
      <c r="H141" s="183">
        <v>17.3</v>
      </c>
      <c r="I141" s="184"/>
      <c r="L141" s="180"/>
      <c r="M141" s="185"/>
      <c r="N141" s="186"/>
      <c r="O141" s="186"/>
      <c r="P141" s="186"/>
      <c r="Q141" s="186"/>
      <c r="R141" s="186"/>
      <c r="S141" s="186"/>
      <c r="T141" s="187"/>
      <c r="AT141" s="181" t="s">
        <v>168</v>
      </c>
      <c r="AU141" s="181" t="s">
        <v>97</v>
      </c>
      <c r="AV141" s="15" t="s">
        <v>166</v>
      </c>
      <c r="AW141" s="15" t="s">
        <v>32</v>
      </c>
      <c r="AX141" s="15" t="s">
        <v>82</v>
      </c>
      <c r="AY141" s="181" t="s">
        <v>160</v>
      </c>
    </row>
    <row r="142" spans="1:65" s="2" customFormat="1" ht="21.75" customHeight="1">
      <c r="A142" s="33"/>
      <c r="B142" s="149"/>
      <c r="C142" s="150" t="s">
        <v>180</v>
      </c>
      <c r="D142" s="150" t="s">
        <v>162</v>
      </c>
      <c r="E142" s="151" t="s">
        <v>1705</v>
      </c>
      <c r="F142" s="152" t="s">
        <v>1706</v>
      </c>
      <c r="G142" s="153" t="s">
        <v>176</v>
      </c>
      <c r="H142" s="154">
        <v>25.35</v>
      </c>
      <c r="I142" s="155"/>
      <c r="J142" s="156">
        <f>ROUND(I142*H142,2)</f>
        <v>0</v>
      </c>
      <c r="K142" s="157"/>
      <c r="L142" s="34"/>
      <c r="M142" s="158" t="s">
        <v>1</v>
      </c>
      <c r="N142" s="159" t="s">
        <v>43</v>
      </c>
      <c r="O142" s="59"/>
      <c r="P142" s="160">
        <f>O142*H142</f>
        <v>0</v>
      </c>
      <c r="Q142" s="160">
        <v>0</v>
      </c>
      <c r="R142" s="160">
        <f>Q142*H142</f>
        <v>0</v>
      </c>
      <c r="S142" s="160">
        <v>0</v>
      </c>
      <c r="T142" s="161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2" t="s">
        <v>166</v>
      </c>
      <c r="AT142" s="162" t="s">
        <v>162</v>
      </c>
      <c r="AU142" s="162" t="s">
        <v>97</v>
      </c>
      <c r="AY142" s="18" t="s">
        <v>160</v>
      </c>
      <c r="BE142" s="163">
        <f>IF(N142="základní",J142,0)</f>
        <v>0</v>
      </c>
      <c r="BF142" s="163">
        <f>IF(N142="snížená",J142,0)</f>
        <v>0</v>
      </c>
      <c r="BG142" s="163">
        <f>IF(N142="zákl. přenesená",J142,0)</f>
        <v>0</v>
      </c>
      <c r="BH142" s="163">
        <f>IF(N142="sníž. přenesená",J142,0)</f>
        <v>0</v>
      </c>
      <c r="BI142" s="163">
        <f>IF(N142="nulová",J142,0)</f>
        <v>0</v>
      </c>
      <c r="BJ142" s="18" t="s">
        <v>97</v>
      </c>
      <c r="BK142" s="163">
        <f>ROUND(I142*H142,2)</f>
        <v>0</v>
      </c>
      <c r="BL142" s="18" t="s">
        <v>166</v>
      </c>
      <c r="BM142" s="162" t="s">
        <v>1707</v>
      </c>
    </row>
    <row r="143" spans="1:65" s="13" customFormat="1">
      <c r="B143" s="164"/>
      <c r="D143" s="165" t="s">
        <v>168</v>
      </c>
      <c r="E143" s="166" t="s">
        <v>1</v>
      </c>
      <c r="F143" s="167" t="s">
        <v>1696</v>
      </c>
      <c r="H143" s="166" t="s">
        <v>1</v>
      </c>
      <c r="I143" s="168"/>
      <c r="L143" s="164"/>
      <c r="M143" s="169"/>
      <c r="N143" s="170"/>
      <c r="O143" s="170"/>
      <c r="P143" s="170"/>
      <c r="Q143" s="170"/>
      <c r="R143" s="170"/>
      <c r="S143" s="170"/>
      <c r="T143" s="171"/>
      <c r="AT143" s="166" t="s">
        <v>168</v>
      </c>
      <c r="AU143" s="166" t="s">
        <v>97</v>
      </c>
      <c r="AV143" s="13" t="s">
        <v>82</v>
      </c>
      <c r="AW143" s="13" t="s">
        <v>32</v>
      </c>
      <c r="AX143" s="13" t="s">
        <v>77</v>
      </c>
      <c r="AY143" s="166" t="s">
        <v>160</v>
      </c>
    </row>
    <row r="144" spans="1:65" s="14" customFormat="1">
      <c r="B144" s="172"/>
      <c r="D144" s="165" t="s">
        <v>168</v>
      </c>
      <c r="E144" s="173" t="s">
        <v>1</v>
      </c>
      <c r="F144" s="174" t="s">
        <v>1708</v>
      </c>
      <c r="H144" s="175">
        <v>18</v>
      </c>
      <c r="I144" s="176"/>
      <c r="L144" s="172"/>
      <c r="M144" s="177"/>
      <c r="N144" s="178"/>
      <c r="O144" s="178"/>
      <c r="P144" s="178"/>
      <c r="Q144" s="178"/>
      <c r="R144" s="178"/>
      <c r="S144" s="178"/>
      <c r="T144" s="179"/>
      <c r="AT144" s="173" t="s">
        <v>168</v>
      </c>
      <c r="AU144" s="173" t="s">
        <v>97</v>
      </c>
      <c r="AV144" s="14" t="s">
        <v>97</v>
      </c>
      <c r="AW144" s="14" t="s">
        <v>32</v>
      </c>
      <c r="AX144" s="14" t="s">
        <v>77</v>
      </c>
      <c r="AY144" s="173" t="s">
        <v>160</v>
      </c>
    </row>
    <row r="145" spans="1:65" s="13" customFormat="1">
      <c r="B145" s="164"/>
      <c r="D145" s="165" t="s">
        <v>168</v>
      </c>
      <c r="E145" s="166" t="s">
        <v>1</v>
      </c>
      <c r="F145" s="167" t="s">
        <v>1701</v>
      </c>
      <c r="H145" s="166" t="s">
        <v>1</v>
      </c>
      <c r="I145" s="168"/>
      <c r="L145" s="164"/>
      <c r="M145" s="169"/>
      <c r="N145" s="170"/>
      <c r="O145" s="170"/>
      <c r="P145" s="170"/>
      <c r="Q145" s="170"/>
      <c r="R145" s="170"/>
      <c r="S145" s="170"/>
      <c r="T145" s="171"/>
      <c r="AT145" s="166" t="s">
        <v>168</v>
      </c>
      <c r="AU145" s="166" t="s">
        <v>97</v>
      </c>
      <c r="AV145" s="13" t="s">
        <v>82</v>
      </c>
      <c r="AW145" s="13" t="s">
        <v>32</v>
      </c>
      <c r="AX145" s="13" t="s">
        <v>77</v>
      </c>
      <c r="AY145" s="166" t="s">
        <v>160</v>
      </c>
    </row>
    <row r="146" spans="1:65" s="14" customFormat="1">
      <c r="B146" s="172"/>
      <c r="D146" s="165" t="s">
        <v>168</v>
      </c>
      <c r="E146" s="173" t="s">
        <v>1</v>
      </c>
      <c r="F146" s="174" t="s">
        <v>1709</v>
      </c>
      <c r="H146" s="175">
        <v>3.9</v>
      </c>
      <c r="I146" s="176"/>
      <c r="L146" s="172"/>
      <c r="M146" s="177"/>
      <c r="N146" s="178"/>
      <c r="O146" s="178"/>
      <c r="P146" s="178"/>
      <c r="Q146" s="178"/>
      <c r="R146" s="178"/>
      <c r="S146" s="178"/>
      <c r="T146" s="179"/>
      <c r="AT146" s="173" t="s">
        <v>168</v>
      </c>
      <c r="AU146" s="173" t="s">
        <v>97</v>
      </c>
      <c r="AV146" s="14" t="s">
        <v>97</v>
      </c>
      <c r="AW146" s="14" t="s">
        <v>32</v>
      </c>
      <c r="AX146" s="14" t="s">
        <v>77</v>
      </c>
      <c r="AY146" s="173" t="s">
        <v>160</v>
      </c>
    </row>
    <row r="147" spans="1:65" s="13" customFormat="1">
      <c r="B147" s="164"/>
      <c r="D147" s="165" t="s">
        <v>168</v>
      </c>
      <c r="E147" s="166" t="s">
        <v>1</v>
      </c>
      <c r="F147" s="167" t="s">
        <v>1703</v>
      </c>
      <c r="H147" s="166" t="s">
        <v>1</v>
      </c>
      <c r="I147" s="168"/>
      <c r="L147" s="164"/>
      <c r="M147" s="169"/>
      <c r="N147" s="170"/>
      <c r="O147" s="170"/>
      <c r="P147" s="170"/>
      <c r="Q147" s="170"/>
      <c r="R147" s="170"/>
      <c r="S147" s="170"/>
      <c r="T147" s="171"/>
      <c r="AT147" s="166" t="s">
        <v>168</v>
      </c>
      <c r="AU147" s="166" t="s">
        <v>97</v>
      </c>
      <c r="AV147" s="13" t="s">
        <v>82</v>
      </c>
      <c r="AW147" s="13" t="s">
        <v>32</v>
      </c>
      <c r="AX147" s="13" t="s">
        <v>77</v>
      </c>
      <c r="AY147" s="166" t="s">
        <v>160</v>
      </c>
    </row>
    <row r="148" spans="1:65" s="14" customFormat="1">
      <c r="B148" s="172"/>
      <c r="D148" s="165" t="s">
        <v>168</v>
      </c>
      <c r="E148" s="173" t="s">
        <v>1</v>
      </c>
      <c r="F148" s="174" t="s">
        <v>1710</v>
      </c>
      <c r="H148" s="175">
        <v>3.45</v>
      </c>
      <c r="I148" s="176"/>
      <c r="L148" s="172"/>
      <c r="M148" s="177"/>
      <c r="N148" s="178"/>
      <c r="O148" s="178"/>
      <c r="P148" s="178"/>
      <c r="Q148" s="178"/>
      <c r="R148" s="178"/>
      <c r="S148" s="178"/>
      <c r="T148" s="179"/>
      <c r="AT148" s="173" t="s">
        <v>168</v>
      </c>
      <c r="AU148" s="173" t="s">
        <v>97</v>
      </c>
      <c r="AV148" s="14" t="s">
        <v>97</v>
      </c>
      <c r="AW148" s="14" t="s">
        <v>32</v>
      </c>
      <c r="AX148" s="14" t="s">
        <v>77</v>
      </c>
      <c r="AY148" s="173" t="s">
        <v>160</v>
      </c>
    </row>
    <row r="149" spans="1:65" s="15" customFormat="1">
      <c r="B149" s="180"/>
      <c r="D149" s="165" t="s">
        <v>168</v>
      </c>
      <c r="E149" s="181" t="s">
        <v>1</v>
      </c>
      <c r="F149" s="182" t="s">
        <v>173</v>
      </c>
      <c r="H149" s="183">
        <v>25.35</v>
      </c>
      <c r="I149" s="184"/>
      <c r="L149" s="180"/>
      <c r="M149" s="185"/>
      <c r="N149" s="186"/>
      <c r="O149" s="186"/>
      <c r="P149" s="186"/>
      <c r="Q149" s="186"/>
      <c r="R149" s="186"/>
      <c r="S149" s="186"/>
      <c r="T149" s="187"/>
      <c r="AT149" s="181" t="s">
        <v>168</v>
      </c>
      <c r="AU149" s="181" t="s">
        <v>97</v>
      </c>
      <c r="AV149" s="15" t="s">
        <v>166</v>
      </c>
      <c r="AW149" s="15" t="s">
        <v>32</v>
      </c>
      <c r="AX149" s="15" t="s">
        <v>82</v>
      </c>
      <c r="AY149" s="181" t="s">
        <v>160</v>
      </c>
    </row>
    <row r="150" spans="1:65" s="2" customFormat="1" ht="16.5" customHeight="1">
      <c r="A150" s="33"/>
      <c r="B150" s="149"/>
      <c r="C150" s="150" t="s">
        <v>166</v>
      </c>
      <c r="D150" s="150" t="s">
        <v>162</v>
      </c>
      <c r="E150" s="151" t="s">
        <v>1711</v>
      </c>
      <c r="F150" s="152" t="s">
        <v>1712</v>
      </c>
      <c r="G150" s="153" t="s">
        <v>176</v>
      </c>
      <c r="H150" s="154">
        <v>15.95</v>
      </c>
      <c r="I150" s="155"/>
      <c r="J150" s="156">
        <f>ROUND(I150*H150,2)</f>
        <v>0</v>
      </c>
      <c r="K150" s="157"/>
      <c r="L150" s="34"/>
      <c r="M150" s="158" t="s">
        <v>1</v>
      </c>
      <c r="N150" s="159" t="s">
        <v>43</v>
      </c>
      <c r="O150" s="59"/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2" t="s">
        <v>166</v>
      </c>
      <c r="AT150" s="162" t="s">
        <v>162</v>
      </c>
      <c r="AU150" s="162" t="s">
        <v>97</v>
      </c>
      <c r="AY150" s="18" t="s">
        <v>160</v>
      </c>
      <c r="BE150" s="163">
        <f>IF(N150="základní",J150,0)</f>
        <v>0</v>
      </c>
      <c r="BF150" s="163">
        <f>IF(N150="snížená",J150,0)</f>
        <v>0</v>
      </c>
      <c r="BG150" s="163">
        <f>IF(N150="zákl. přenesená",J150,0)</f>
        <v>0</v>
      </c>
      <c r="BH150" s="163">
        <f>IF(N150="sníž. přenesená",J150,0)</f>
        <v>0</v>
      </c>
      <c r="BI150" s="163">
        <f>IF(N150="nulová",J150,0)</f>
        <v>0</v>
      </c>
      <c r="BJ150" s="18" t="s">
        <v>97</v>
      </c>
      <c r="BK150" s="163">
        <f>ROUND(I150*H150,2)</f>
        <v>0</v>
      </c>
      <c r="BL150" s="18" t="s">
        <v>166</v>
      </c>
      <c r="BM150" s="162" t="s">
        <v>1713</v>
      </c>
    </row>
    <row r="151" spans="1:65" s="13" customFormat="1">
      <c r="B151" s="164"/>
      <c r="D151" s="165" t="s">
        <v>168</v>
      </c>
      <c r="E151" s="166" t="s">
        <v>1</v>
      </c>
      <c r="F151" s="167" t="s">
        <v>1696</v>
      </c>
      <c r="H151" s="166" t="s">
        <v>1</v>
      </c>
      <c r="I151" s="168"/>
      <c r="L151" s="164"/>
      <c r="M151" s="169"/>
      <c r="N151" s="170"/>
      <c r="O151" s="170"/>
      <c r="P151" s="170"/>
      <c r="Q151" s="170"/>
      <c r="R151" s="170"/>
      <c r="S151" s="170"/>
      <c r="T151" s="171"/>
      <c r="AT151" s="166" t="s">
        <v>168</v>
      </c>
      <c r="AU151" s="166" t="s">
        <v>97</v>
      </c>
      <c r="AV151" s="13" t="s">
        <v>82</v>
      </c>
      <c r="AW151" s="13" t="s">
        <v>32</v>
      </c>
      <c r="AX151" s="13" t="s">
        <v>77</v>
      </c>
      <c r="AY151" s="166" t="s">
        <v>160</v>
      </c>
    </row>
    <row r="152" spans="1:65" s="14" customFormat="1">
      <c r="B152" s="172"/>
      <c r="D152" s="165" t="s">
        <v>168</v>
      </c>
      <c r="E152" s="173" t="s">
        <v>1</v>
      </c>
      <c r="F152" s="174" t="s">
        <v>1714</v>
      </c>
      <c r="H152" s="175">
        <v>6</v>
      </c>
      <c r="I152" s="176"/>
      <c r="L152" s="172"/>
      <c r="M152" s="177"/>
      <c r="N152" s="178"/>
      <c r="O152" s="178"/>
      <c r="P152" s="178"/>
      <c r="Q152" s="178"/>
      <c r="R152" s="178"/>
      <c r="S152" s="178"/>
      <c r="T152" s="179"/>
      <c r="AT152" s="173" t="s">
        <v>168</v>
      </c>
      <c r="AU152" s="173" t="s">
        <v>97</v>
      </c>
      <c r="AV152" s="14" t="s">
        <v>97</v>
      </c>
      <c r="AW152" s="14" t="s">
        <v>32</v>
      </c>
      <c r="AX152" s="14" t="s">
        <v>77</v>
      </c>
      <c r="AY152" s="173" t="s">
        <v>160</v>
      </c>
    </row>
    <row r="153" spans="1:65" s="13" customFormat="1">
      <c r="B153" s="164"/>
      <c r="D153" s="165" t="s">
        <v>168</v>
      </c>
      <c r="E153" s="166" t="s">
        <v>1</v>
      </c>
      <c r="F153" s="167" t="s">
        <v>1701</v>
      </c>
      <c r="H153" s="166" t="s">
        <v>1</v>
      </c>
      <c r="I153" s="168"/>
      <c r="L153" s="164"/>
      <c r="M153" s="169"/>
      <c r="N153" s="170"/>
      <c r="O153" s="170"/>
      <c r="P153" s="170"/>
      <c r="Q153" s="170"/>
      <c r="R153" s="170"/>
      <c r="S153" s="170"/>
      <c r="T153" s="171"/>
      <c r="AT153" s="166" t="s">
        <v>168</v>
      </c>
      <c r="AU153" s="166" t="s">
        <v>97</v>
      </c>
      <c r="AV153" s="13" t="s">
        <v>82</v>
      </c>
      <c r="AW153" s="13" t="s">
        <v>32</v>
      </c>
      <c r="AX153" s="13" t="s">
        <v>77</v>
      </c>
      <c r="AY153" s="166" t="s">
        <v>160</v>
      </c>
    </row>
    <row r="154" spans="1:65" s="14" customFormat="1">
      <c r="B154" s="172"/>
      <c r="D154" s="165" t="s">
        <v>168</v>
      </c>
      <c r="E154" s="173" t="s">
        <v>1</v>
      </c>
      <c r="F154" s="174" t="s">
        <v>1715</v>
      </c>
      <c r="H154" s="175">
        <v>6.5</v>
      </c>
      <c r="I154" s="176"/>
      <c r="L154" s="172"/>
      <c r="M154" s="177"/>
      <c r="N154" s="178"/>
      <c r="O154" s="178"/>
      <c r="P154" s="178"/>
      <c r="Q154" s="178"/>
      <c r="R154" s="178"/>
      <c r="S154" s="178"/>
      <c r="T154" s="179"/>
      <c r="AT154" s="173" t="s">
        <v>168</v>
      </c>
      <c r="AU154" s="173" t="s">
        <v>97</v>
      </c>
      <c r="AV154" s="14" t="s">
        <v>97</v>
      </c>
      <c r="AW154" s="14" t="s">
        <v>32</v>
      </c>
      <c r="AX154" s="14" t="s">
        <v>77</v>
      </c>
      <c r="AY154" s="173" t="s">
        <v>160</v>
      </c>
    </row>
    <row r="155" spans="1:65" s="13" customFormat="1">
      <c r="B155" s="164"/>
      <c r="D155" s="165" t="s">
        <v>168</v>
      </c>
      <c r="E155" s="166" t="s">
        <v>1</v>
      </c>
      <c r="F155" s="167" t="s">
        <v>1703</v>
      </c>
      <c r="H155" s="166" t="s">
        <v>1</v>
      </c>
      <c r="I155" s="168"/>
      <c r="L155" s="164"/>
      <c r="M155" s="169"/>
      <c r="N155" s="170"/>
      <c r="O155" s="170"/>
      <c r="P155" s="170"/>
      <c r="Q155" s="170"/>
      <c r="R155" s="170"/>
      <c r="S155" s="170"/>
      <c r="T155" s="171"/>
      <c r="AT155" s="166" t="s">
        <v>168</v>
      </c>
      <c r="AU155" s="166" t="s">
        <v>97</v>
      </c>
      <c r="AV155" s="13" t="s">
        <v>82</v>
      </c>
      <c r="AW155" s="13" t="s">
        <v>32</v>
      </c>
      <c r="AX155" s="13" t="s">
        <v>77</v>
      </c>
      <c r="AY155" s="166" t="s">
        <v>160</v>
      </c>
    </row>
    <row r="156" spans="1:65" s="14" customFormat="1">
      <c r="B156" s="172"/>
      <c r="D156" s="165" t="s">
        <v>168</v>
      </c>
      <c r="E156" s="173" t="s">
        <v>1</v>
      </c>
      <c r="F156" s="174" t="s">
        <v>1710</v>
      </c>
      <c r="H156" s="175">
        <v>3.45</v>
      </c>
      <c r="I156" s="176"/>
      <c r="L156" s="172"/>
      <c r="M156" s="177"/>
      <c r="N156" s="178"/>
      <c r="O156" s="178"/>
      <c r="P156" s="178"/>
      <c r="Q156" s="178"/>
      <c r="R156" s="178"/>
      <c r="S156" s="178"/>
      <c r="T156" s="179"/>
      <c r="AT156" s="173" t="s">
        <v>168</v>
      </c>
      <c r="AU156" s="173" t="s">
        <v>97</v>
      </c>
      <c r="AV156" s="14" t="s">
        <v>97</v>
      </c>
      <c r="AW156" s="14" t="s">
        <v>32</v>
      </c>
      <c r="AX156" s="14" t="s">
        <v>77</v>
      </c>
      <c r="AY156" s="173" t="s">
        <v>160</v>
      </c>
    </row>
    <row r="157" spans="1:65" s="15" customFormat="1">
      <c r="B157" s="180"/>
      <c r="D157" s="165" t="s">
        <v>168</v>
      </c>
      <c r="E157" s="181" t="s">
        <v>1</v>
      </c>
      <c r="F157" s="182" t="s">
        <v>173</v>
      </c>
      <c r="H157" s="183">
        <v>15.95</v>
      </c>
      <c r="I157" s="184"/>
      <c r="L157" s="180"/>
      <c r="M157" s="185"/>
      <c r="N157" s="186"/>
      <c r="O157" s="186"/>
      <c r="P157" s="186"/>
      <c r="Q157" s="186"/>
      <c r="R157" s="186"/>
      <c r="S157" s="186"/>
      <c r="T157" s="187"/>
      <c r="AT157" s="181" t="s">
        <v>168</v>
      </c>
      <c r="AU157" s="181" t="s">
        <v>97</v>
      </c>
      <c r="AV157" s="15" t="s">
        <v>166</v>
      </c>
      <c r="AW157" s="15" t="s">
        <v>32</v>
      </c>
      <c r="AX157" s="15" t="s">
        <v>82</v>
      </c>
      <c r="AY157" s="181" t="s">
        <v>160</v>
      </c>
    </row>
    <row r="158" spans="1:65" s="2" customFormat="1" ht="16.5" customHeight="1">
      <c r="A158" s="33"/>
      <c r="B158" s="149"/>
      <c r="C158" s="150" t="s">
        <v>189</v>
      </c>
      <c r="D158" s="150" t="s">
        <v>162</v>
      </c>
      <c r="E158" s="151" t="s">
        <v>210</v>
      </c>
      <c r="F158" s="152" t="s">
        <v>211</v>
      </c>
      <c r="G158" s="153" t="s">
        <v>176</v>
      </c>
      <c r="H158" s="154">
        <v>25.35</v>
      </c>
      <c r="I158" s="155"/>
      <c r="J158" s="156">
        <f>ROUND(I158*H158,2)</f>
        <v>0</v>
      </c>
      <c r="K158" s="157"/>
      <c r="L158" s="34"/>
      <c r="M158" s="158" t="s">
        <v>1</v>
      </c>
      <c r="N158" s="159" t="s">
        <v>43</v>
      </c>
      <c r="O158" s="59"/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2" t="s">
        <v>166</v>
      </c>
      <c r="AT158" s="162" t="s">
        <v>162</v>
      </c>
      <c r="AU158" s="162" t="s">
        <v>97</v>
      </c>
      <c r="AY158" s="18" t="s">
        <v>160</v>
      </c>
      <c r="BE158" s="163">
        <f>IF(N158="základní",J158,0)</f>
        <v>0</v>
      </c>
      <c r="BF158" s="163">
        <f>IF(N158="snížená",J158,0)</f>
        <v>0</v>
      </c>
      <c r="BG158" s="163">
        <f>IF(N158="zákl. přenesená",J158,0)</f>
        <v>0</v>
      </c>
      <c r="BH158" s="163">
        <f>IF(N158="sníž. přenesená",J158,0)</f>
        <v>0</v>
      </c>
      <c r="BI158" s="163">
        <f>IF(N158="nulová",J158,0)</f>
        <v>0</v>
      </c>
      <c r="BJ158" s="18" t="s">
        <v>97</v>
      </c>
      <c r="BK158" s="163">
        <f>ROUND(I158*H158,2)</f>
        <v>0</v>
      </c>
      <c r="BL158" s="18" t="s">
        <v>166</v>
      </c>
      <c r="BM158" s="162" t="s">
        <v>1716</v>
      </c>
    </row>
    <row r="159" spans="1:65" s="2" customFormat="1" ht="16.5" customHeight="1">
      <c r="A159" s="33"/>
      <c r="B159" s="149"/>
      <c r="C159" s="150" t="s">
        <v>194</v>
      </c>
      <c r="D159" s="150" t="s">
        <v>162</v>
      </c>
      <c r="E159" s="151" t="s">
        <v>214</v>
      </c>
      <c r="F159" s="152" t="s">
        <v>215</v>
      </c>
      <c r="G159" s="153" t="s">
        <v>165</v>
      </c>
      <c r="H159" s="154">
        <v>36.5</v>
      </c>
      <c r="I159" s="155"/>
      <c r="J159" s="156">
        <f>ROUND(I159*H159,2)</f>
        <v>0</v>
      </c>
      <c r="K159" s="157"/>
      <c r="L159" s="34"/>
      <c r="M159" s="158" t="s">
        <v>1</v>
      </c>
      <c r="N159" s="159" t="s">
        <v>43</v>
      </c>
      <c r="O159" s="59"/>
      <c r="P159" s="160">
        <f>O159*H159</f>
        <v>0</v>
      </c>
      <c r="Q159" s="160">
        <v>0</v>
      </c>
      <c r="R159" s="160">
        <f>Q159*H159</f>
        <v>0</v>
      </c>
      <c r="S159" s="160">
        <v>0</v>
      </c>
      <c r="T159" s="161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2" t="s">
        <v>166</v>
      </c>
      <c r="AT159" s="162" t="s">
        <v>162</v>
      </c>
      <c r="AU159" s="162" t="s">
        <v>97</v>
      </c>
      <c r="AY159" s="18" t="s">
        <v>160</v>
      </c>
      <c r="BE159" s="163">
        <f>IF(N159="základní",J159,0)</f>
        <v>0</v>
      </c>
      <c r="BF159" s="163">
        <f>IF(N159="snížená",J159,0)</f>
        <v>0</v>
      </c>
      <c r="BG159" s="163">
        <f>IF(N159="zákl. přenesená",J159,0)</f>
        <v>0</v>
      </c>
      <c r="BH159" s="163">
        <f>IF(N159="sníž. přenesená",J159,0)</f>
        <v>0</v>
      </c>
      <c r="BI159" s="163">
        <f>IF(N159="nulová",J159,0)</f>
        <v>0</v>
      </c>
      <c r="BJ159" s="18" t="s">
        <v>97</v>
      </c>
      <c r="BK159" s="163">
        <f>ROUND(I159*H159,2)</f>
        <v>0</v>
      </c>
      <c r="BL159" s="18" t="s">
        <v>166</v>
      </c>
      <c r="BM159" s="162" t="s">
        <v>1717</v>
      </c>
    </row>
    <row r="160" spans="1:65" s="13" customFormat="1">
      <c r="B160" s="164"/>
      <c r="D160" s="165" t="s">
        <v>168</v>
      </c>
      <c r="E160" s="166" t="s">
        <v>1</v>
      </c>
      <c r="F160" s="167" t="s">
        <v>1696</v>
      </c>
      <c r="H160" s="166" t="s">
        <v>1</v>
      </c>
      <c r="I160" s="168"/>
      <c r="L160" s="164"/>
      <c r="M160" s="169"/>
      <c r="N160" s="170"/>
      <c r="O160" s="170"/>
      <c r="P160" s="170"/>
      <c r="Q160" s="170"/>
      <c r="R160" s="170"/>
      <c r="S160" s="170"/>
      <c r="T160" s="171"/>
      <c r="AT160" s="166" t="s">
        <v>168</v>
      </c>
      <c r="AU160" s="166" t="s">
        <v>97</v>
      </c>
      <c r="AV160" s="13" t="s">
        <v>82</v>
      </c>
      <c r="AW160" s="13" t="s">
        <v>32</v>
      </c>
      <c r="AX160" s="13" t="s">
        <v>77</v>
      </c>
      <c r="AY160" s="166" t="s">
        <v>160</v>
      </c>
    </row>
    <row r="161" spans="1:65" s="14" customFormat="1">
      <c r="B161" s="172"/>
      <c r="D161" s="165" t="s">
        <v>168</v>
      </c>
      <c r="E161" s="173" t="s">
        <v>1</v>
      </c>
      <c r="F161" s="174" t="s">
        <v>1718</v>
      </c>
      <c r="H161" s="175">
        <v>12</v>
      </c>
      <c r="I161" s="176"/>
      <c r="L161" s="172"/>
      <c r="M161" s="177"/>
      <c r="N161" s="178"/>
      <c r="O161" s="178"/>
      <c r="P161" s="178"/>
      <c r="Q161" s="178"/>
      <c r="R161" s="178"/>
      <c r="S161" s="178"/>
      <c r="T161" s="179"/>
      <c r="AT161" s="173" t="s">
        <v>168</v>
      </c>
      <c r="AU161" s="173" t="s">
        <v>97</v>
      </c>
      <c r="AV161" s="14" t="s">
        <v>97</v>
      </c>
      <c r="AW161" s="14" t="s">
        <v>32</v>
      </c>
      <c r="AX161" s="14" t="s">
        <v>77</v>
      </c>
      <c r="AY161" s="173" t="s">
        <v>160</v>
      </c>
    </row>
    <row r="162" spans="1:65" s="13" customFormat="1">
      <c r="B162" s="164"/>
      <c r="D162" s="165" t="s">
        <v>168</v>
      </c>
      <c r="E162" s="166" t="s">
        <v>1</v>
      </c>
      <c r="F162" s="167" t="s">
        <v>1701</v>
      </c>
      <c r="H162" s="166" t="s">
        <v>1</v>
      </c>
      <c r="I162" s="168"/>
      <c r="L162" s="164"/>
      <c r="M162" s="169"/>
      <c r="N162" s="170"/>
      <c r="O162" s="170"/>
      <c r="P162" s="170"/>
      <c r="Q162" s="170"/>
      <c r="R162" s="170"/>
      <c r="S162" s="170"/>
      <c r="T162" s="171"/>
      <c r="AT162" s="166" t="s">
        <v>168</v>
      </c>
      <c r="AU162" s="166" t="s">
        <v>97</v>
      </c>
      <c r="AV162" s="13" t="s">
        <v>82</v>
      </c>
      <c r="AW162" s="13" t="s">
        <v>32</v>
      </c>
      <c r="AX162" s="13" t="s">
        <v>77</v>
      </c>
      <c r="AY162" s="166" t="s">
        <v>160</v>
      </c>
    </row>
    <row r="163" spans="1:65" s="14" customFormat="1">
      <c r="B163" s="172"/>
      <c r="D163" s="165" t="s">
        <v>168</v>
      </c>
      <c r="E163" s="173" t="s">
        <v>1</v>
      </c>
      <c r="F163" s="174" t="s">
        <v>1719</v>
      </c>
      <c r="H163" s="175">
        <v>13</v>
      </c>
      <c r="I163" s="176"/>
      <c r="L163" s="172"/>
      <c r="M163" s="177"/>
      <c r="N163" s="178"/>
      <c r="O163" s="178"/>
      <c r="P163" s="178"/>
      <c r="Q163" s="178"/>
      <c r="R163" s="178"/>
      <c r="S163" s="178"/>
      <c r="T163" s="179"/>
      <c r="AT163" s="173" t="s">
        <v>168</v>
      </c>
      <c r="AU163" s="173" t="s">
        <v>97</v>
      </c>
      <c r="AV163" s="14" t="s">
        <v>97</v>
      </c>
      <c r="AW163" s="14" t="s">
        <v>32</v>
      </c>
      <c r="AX163" s="14" t="s">
        <v>77</v>
      </c>
      <c r="AY163" s="173" t="s">
        <v>160</v>
      </c>
    </row>
    <row r="164" spans="1:65" s="13" customFormat="1">
      <c r="B164" s="164"/>
      <c r="D164" s="165" t="s">
        <v>168</v>
      </c>
      <c r="E164" s="166" t="s">
        <v>1</v>
      </c>
      <c r="F164" s="167" t="s">
        <v>1703</v>
      </c>
      <c r="H164" s="166" t="s">
        <v>1</v>
      </c>
      <c r="I164" s="168"/>
      <c r="L164" s="164"/>
      <c r="M164" s="169"/>
      <c r="N164" s="170"/>
      <c r="O164" s="170"/>
      <c r="P164" s="170"/>
      <c r="Q164" s="170"/>
      <c r="R164" s="170"/>
      <c r="S164" s="170"/>
      <c r="T164" s="171"/>
      <c r="AT164" s="166" t="s">
        <v>168</v>
      </c>
      <c r="AU164" s="166" t="s">
        <v>97</v>
      </c>
      <c r="AV164" s="13" t="s">
        <v>82</v>
      </c>
      <c r="AW164" s="13" t="s">
        <v>32</v>
      </c>
      <c r="AX164" s="13" t="s">
        <v>77</v>
      </c>
      <c r="AY164" s="166" t="s">
        <v>160</v>
      </c>
    </row>
    <row r="165" spans="1:65" s="14" customFormat="1">
      <c r="B165" s="172"/>
      <c r="D165" s="165" t="s">
        <v>168</v>
      </c>
      <c r="E165" s="173" t="s">
        <v>1</v>
      </c>
      <c r="F165" s="174" t="s">
        <v>1720</v>
      </c>
      <c r="H165" s="175">
        <v>11.5</v>
      </c>
      <c r="I165" s="176"/>
      <c r="L165" s="172"/>
      <c r="M165" s="177"/>
      <c r="N165" s="178"/>
      <c r="O165" s="178"/>
      <c r="P165" s="178"/>
      <c r="Q165" s="178"/>
      <c r="R165" s="178"/>
      <c r="S165" s="178"/>
      <c r="T165" s="179"/>
      <c r="AT165" s="173" t="s">
        <v>168</v>
      </c>
      <c r="AU165" s="173" t="s">
        <v>97</v>
      </c>
      <c r="AV165" s="14" t="s">
        <v>97</v>
      </c>
      <c r="AW165" s="14" t="s">
        <v>32</v>
      </c>
      <c r="AX165" s="14" t="s">
        <v>77</v>
      </c>
      <c r="AY165" s="173" t="s">
        <v>160</v>
      </c>
    </row>
    <row r="166" spans="1:65" s="15" customFormat="1">
      <c r="B166" s="180"/>
      <c r="D166" s="165" t="s">
        <v>168</v>
      </c>
      <c r="E166" s="181" t="s">
        <v>1</v>
      </c>
      <c r="F166" s="182" t="s">
        <v>173</v>
      </c>
      <c r="H166" s="183">
        <v>36.5</v>
      </c>
      <c r="I166" s="184"/>
      <c r="L166" s="180"/>
      <c r="M166" s="185"/>
      <c r="N166" s="186"/>
      <c r="O166" s="186"/>
      <c r="P166" s="186"/>
      <c r="Q166" s="186"/>
      <c r="R166" s="186"/>
      <c r="S166" s="186"/>
      <c r="T166" s="187"/>
      <c r="AT166" s="181" t="s">
        <v>168</v>
      </c>
      <c r="AU166" s="181" t="s">
        <v>97</v>
      </c>
      <c r="AV166" s="15" t="s">
        <v>166</v>
      </c>
      <c r="AW166" s="15" t="s">
        <v>32</v>
      </c>
      <c r="AX166" s="15" t="s">
        <v>82</v>
      </c>
      <c r="AY166" s="181" t="s">
        <v>160</v>
      </c>
    </row>
    <row r="167" spans="1:65" s="2" customFormat="1" ht="16.5" customHeight="1">
      <c r="A167" s="33"/>
      <c r="B167" s="149"/>
      <c r="C167" s="150" t="s">
        <v>199</v>
      </c>
      <c r="D167" s="150" t="s">
        <v>162</v>
      </c>
      <c r="E167" s="151" t="s">
        <v>229</v>
      </c>
      <c r="F167" s="152" t="s">
        <v>230</v>
      </c>
      <c r="G167" s="153" t="s">
        <v>176</v>
      </c>
      <c r="H167" s="154">
        <v>25.35</v>
      </c>
      <c r="I167" s="155"/>
      <c r="J167" s="156">
        <f>ROUND(I167*H167,2)</f>
        <v>0</v>
      </c>
      <c r="K167" s="157"/>
      <c r="L167" s="34"/>
      <c r="M167" s="158" t="s">
        <v>1</v>
      </c>
      <c r="N167" s="159" t="s">
        <v>43</v>
      </c>
      <c r="O167" s="59"/>
      <c r="P167" s="160">
        <f>O167*H167</f>
        <v>0</v>
      </c>
      <c r="Q167" s="160">
        <v>0</v>
      </c>
      <c r="R167" s="160">
        <f>Q167*H167</f>
        <v>0</v>
      </c>
      <c r="S167" s="160">
        <v>0</v>
      </c>
      <c r="T167" s="161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2" t="s">
        <v>166</v>
      </c>
      <c r="AT167" s="162" t="s">
        <v>162</v>
      </c>
      <c r="AU167" s="162" t="s">
        <v>97</v>
      </c>
      <c r="AY167" s="18" t="s">
        <v>160</v>
      </c>
      <c r="BE167" s="163">
        <f>IF(N167="základní",J167,0)</f>
        <v>0</v>
      </c>
      <c r="BF167" s="163">
        <f>IF(N167="snížená",J167,0)</f>
        <v>0</v>
      </c>
      <c r="BG167" s="163">
        <f>IF(N167="zákl. přenesená",J167,0)</f>
        <v>0</v>
      </c>
      <c r="BH167" s="163">
        <f>IF(N167="sníž. přenesená",J167,0)</f>
        <v>0</v>
      </c>
      <c r="BI167" s="163">
        <f>IF(N167="nulová",J167,0)</f>
        <v>0</v>
      </c>
      <c r="BJ167" s="18" t="s">
        <v>97</v>
      </c>
      <c r="BK167" s="163">
        <f>ROUND(I167*H167,2)</f>
        <v>0</v>
      </c>
      <c r="BL167" s="18" t="s">
        <v>166</v>
      </c>
      <c r="BM167" s="162" t="s">
        <v>1721</v>
      </c>
    </row>
    <row r="168" spans="1:65" s="2" customFormat="1" ht="16.5" customHeight="1">
      <c r="A168" s="33"/>
      <c r="B168" s="149"/>
      <c r="C168" s="150" t="s">
        <v>204</v>
      </c>
      <c r="D168" s="150" t="s">
        <v>162</v>
      </c>
      <c r="E168" s="151" t="s">
        <v>1722</v>
      </c>
      <c r="F168" s="152" t="s">
        <v>1723</v>
      </c>
      <c r="G168" s="153" t="s">
        <v>176</v>
      </c>
      <c r="H168" s="154">
        <v>15.95</v>
      </c>
      <c r="I168" s="155"/>
      <c r="J168" s="156">
        <f>ROUND(I168*H168,2)</f>
        <v>0</v>
      </c>
      <c r="K168" s="157"/>
      <c r="L168" s="34"/>
      <c r="M168" s="158" t="s">
        <v>1</v>
      </c>
      <c r="N168" s="159" t="s">
        <v>43</v>
      </c>
      <c r="O168" s="59"/>
      <c r="P168" s="160">
        <f>O168*H168</f>
        <v>0</v>
      </c>
      <c r="Q168" s="160">
        <v>0</v>
      </c>
      <c r="R168" s="160">
        <f>Q168*H168</f>
        <v>0</v>
      </c>
      <c r="S168" s="160">
        <v>0</v>
      </c>
      <c r="T168" s="161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2" t="s">
        <v>166</v>
      </c>
      <c r="AT168" s="162" t="s">
        <v>162</v>
      </c>
      <c r="AU168" s="162" t="s">
        <v>97</v>
      </c>
      <c r="AY168" s="18" t="s">
        <v>160</v>
      </c>
      <c r="BE168" s="163">
        <f>IF(N168="základní",J168,0)</f>
        <v>0</v>
      </c>
      <c r="BF168" s="163">
        <f>IF(N168="snížená",J168,0)</f>
        <v>0</v>
      </c>
      <c r="BG168" s="163">
        <f>IF(N168="zákl. přenesená",J168,0)</f>
        <v>0</v>
      </c>
      <c r="BH168" s="163">
        <f>IF(N168="sníž. přenesená",J168,0)</f>
        <v>0</v>
      </c>
      <c r="BI168" s="163">
        <f>IF(N168="nulová",J168,0)</f>
        <v>0</v>
      </c>
      <c r="BJ168" s="18" t="s">
        <v>97</v>
      </c>
      <c r="BK168" s="163">
        <f>ROUND(I168*H168,2)</f>
        <v>0</v>
      </c>
      <c r="BL168" s="18" t="s">
        <v>166</v>
      </c>
      <c r="BM168" s="162" t="s">
        <v>1724</v>
      </c>
    </row>
    <row r="169" spans="1:65" s="12" customFormat="1" ht="22.95" customHeight="1">
      <c r="B169" s="136"/>
      <c r="D169" s="137" t="s">
        <v>76</v>
      </c>
      <c r="E169" s="147" t="s">
        <v>97</v>
      </c>
      <c r="F169" s="147" t="s">
        <v>232</v>
      </c>
      <c r="I169" s="139"/>
      <c r="J169" s="148">
        <f>BK169</f>
        <v>0</v>
      </c>
      <c r="L169" s="136"/>
      <c r="M169" s="141"/>
      <c r="N169" s="142"/>
      <c r="O169" s="142"/>
      <c r="P169" s="143">
        <f>SUM(P170:P178)</f>
        <v>0</v>
      </c>
      <c r="Q169" s="142"/>
      <c r="R169" s="143">
        <f>SUM(R170:R178)</f>
        <v>29.500394399999998</v>
      </c>
      <c r="S169" s="142"/>
      <c r="T169" s="144">
        <f>SUM(T170:T178)</f>
        <v>0</v>
      </c>
      <c r="AR169" s="137" t="s">
        <v>82</v>
      </c>
      <c r="AT169" s="145" t="s">
        <v>76</v>
      </c>
      <c r="AU169" s="145" t="s">
        <v>82</v>
      </c>
      <c r="AY169" s="137" t="s">
        <v>160</v>
      </c>
      <c r="BK169" s="146">
        <f>SUM(BK170:BK178)</f>
        <v>0</v>
      </c>
    </row>
    <row r="170" spans="1:65" s="2" customFormat="1" ht="16.5" customHeight="1">
      <c r="A170" s="33"/>
      <c r="B170" s="149"/>
      <c r="C170" s="150" t="s">
        <v>209</v>
      </c>
      <c r="D170" s="150" t="s">
        <v>162</v>
      </c>
      <c r="E170" s="151" t="s">
        <v>234</v>
      </c>
      <c r="F170" s="152" t="s">
        <v>235</v>
      </c>
      <c r="G170" s="153" t="s">
        <v>176</v>
      </c>
      <c r="H170" s="154">
        <v>14.4</v>
      </c>
      <c r="I170" s="155"/>
      <c r="J170" s="156">
        <f>ROUND(I170*H170,2)</f>
        <v>0</v>
      </c>
      <c r="K170" s="157"/>
      <c r="L170" s="34"/>
      <c r="M170" s="158" t="s">
        <v>1</v>
      </c>
      <c r="N170" s="159" t="s">
        <v>43</v>
      </c>
      <c r="O170" s="59"/>
      <c r="P170" s="160">
        <f>O170*H170</f>
        <v>0</v>
      </c>
      <c r="Q170" s="160">
        <v>1.63</v>
      </c>
      <c r="R170" s="160">
        <f>Q170*H170</f>
        <v>23.471999999999998</v>
      </c>
      <c r="S170" s="160">
        <v>0</v>
      </c>
      <c r="T170" s="161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2" t="s">
        <v>166</v>
      </c>
      <c r="AT170" s="162" t="s">
        <v>162</v>
      </c>
      <c r="AU170" s="162" t="s">
        <v>97</v>
      </c>
      <c r="AY170" s="18" t="s">
        <v>160</v>
      </c>
      <c r="BE170" s="163">
        <f>IF(N170="základní",J170,0)</f>
        <v>0</v>
      </c>
      <c r="BF170" s="163">
        <f>IF(N170="snížená",J170,0)</f>
        <v>0</v>
      </c>
      <c r="BG170" s="163">
        <f>IF(N170="zákl. přenesená",J170,0)</f>
        <v>0</v>
      </c>
      <c r="BH170" s="163">
        <f>IF(N170="sníž. přenesená",J170,0)</f>
        <v>0</v>
      </c>
      <c r="BI170" s="163">
        <f>IF(N170="nulová",J170,0)</f>
        <v>0</v>
      </c>
      <c r="BJ170" s="18" t="s">
        <v>97</v>
      </c>
      <c r="BK170" s="163">
        <f>ROUND(I170*H170,2)</f>
        <v>0</v>
      </c>
      <c r="BL170" s="18" t="s">
        <v>166</v>
      </c>
      <c r="BM170" s="162" t="s">
        <v>1725</v>
      </c>
    </row>
    <row r="171" spans="1:65" s="14" customFormat="1">
      <c r="B171" s="172"/>
      <c r="D171" s="165" t="s">
        <v>168</v>
      </c>
      <c r="E171" s="173" t="s">
        <v>1</v>
      </c>
      <c r="F171" s="174" t="s">
        <v>1726</v>
      </c>
      <c r="H171" s="175">
        <v>14.4</v>
      </c>
      <c r="I171" s="176"/>
      <c r="L171" s="172"/>
      <c r="M171" s="177"/>
      <c r="N171" s="178"/>
      <c r="O171" s="178"/>
      <c r="P171" s="178"/>
      <c r="Q171" s="178"/>
      <c r="R171" s="178"/>
      <c r="S171" s="178"/>
      <c r="T171" s="179"/>
      <c r="AT171" s="173" t="s">
        <v>168</v>
      </c>
      <c r="AU171" s="173" t="s">
        <v>97</v>
      </c>
      <c r="AV171" s="14" t="s">
        <v>97</v>
      </c>
      <c r="AW171" s="14" t="s">
        <v>32</v>
      </c>
      <c r="AX171" s="14" t="s">
        <v>77</v>
      </c>
      <c r="AY171" s="173" t="s">
        <v>160</v>
      </c>
    </row>
    <row r="172" spans="1:65" s="15" customFormat="1">
      <c r="B172" s="180"/>
      <c r="D172" s="165" t="s">
        <v>168</v>
      </c>
      <c r="E172" s="181" t="s">
        <v>1</v>
      </c>
      <c r="F172" s="182" t="s">
        <v>173</v>
      </c>
      <c r="H172" s="183">
        <v>14.4</v>
      </c>
      <c r="I172" s="184"/>
      <c r="L172" s="180"/>
      <c r="M172" s="185"/>
      <c r="N172" s="186"/>
      <c r="O172" s="186"/>
      <c r="P172" s="186"/>
      <c r="Q172" s="186"/>
      <c r="R172" s="186"/>
      <c r="S172" s="186"/>
      <c r="T172" s="187"/>
      <c r="AT172" s="181" t="s">
        <v>168</v>
      </c>
      <c r="AU172" s="181" t="s">
        <v>97</v>
      </c>
      <c r="AV172" s="15" t="s">
        <v>166</v>
      </c>
      <c r="AW172" s="15" t="s">
        <v>32</v>
      </c>
      <c r="AX172" s="15" t="s">
        <v>82</v>
      </c>
      <c r="AY172" s="181" t="s">
        <v>160</v>
      </c>
    </row>
    <row r="173" spans="1:65" s="2" customFormat="1" ht="16.5" customHeight="1">
      <c r="A173" s="33"/>
      <c r="B173" s="149"/>
      <c r="C173" s="150" t="s">
        <v>213</v>
      </c>
      <c r="D173" s="150" t="s">
        <v>162</v>
      </c>
      <c r="E173" s="151" t="s">
        <v>239</v>
      </c>
      <c r="F173" s="152" t="s">
        <v>240</v>
      </c>
      <c r="G173" s="153" t="s">
        <v>176</v>
      </c>
      <c r="H173" s="154">
        <v>3.6</v>
      </c>
      <c r="I173" s="155"/>
      <c r="J173" s="156">
        <f>ROUND(I173*H173,2)</f>
        <v>0</v>
      </c>
      <c r="K173" s="157"/>
      <c r="L173" s="34"/>
      <c r="M173" s="158" t="s">
        <v>1</v>
      </c>
      <c r="N173" s="159" t="s">
        <v>43</v>
      </c>
      <c r="O173" s="59"/>
      <c r="P173" s="160">
        <f>O173*H173</f>
        <v>0</v>
      </c>
      <c r="Q173" s="160">
        <v>1.665</v>
      </c>
      <c r="R173" s="160">
        <f>Q173*H173</f>
        <v>5.9940000000000007</v>
      </c>
      <c r="S173" s="160">
        <v>0</v>
      </c>
      <c r="T173" s="161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2" t="s">
        <v>166</v>
      </c>
      <c r="AT173" s="162" t="s">
        <v>162</v>
      </c>
      <c r="AU173" s="162" t="s">
        <v>97</v>
      </c>
      <c r="AY173" s="18" t="s">
        <v>160</v>
      </c>
      <c r="BE173" s="163">
        <f>IF(N173="základní",J173,0)</f>
        <v>0</v>
      </c>
      <c r="BF173" s="163">
        <f>IF(N173="snížená",J173,0)</f>
        <v>0</v>
      </c>
      <c r="BG173" s="163">
        <f>IF(N173="zákl. přenesená",J173,0)</f>
        <v>0</v>
      </c>
      <c r="BH173" s="163">
        <f>IF(N173="sníž. přenesená",J173,0)</f>
        <v>0</v>
      </c>
      <c r="BI173" s="163">
        <f>IF(N173="nulová",J173,0)</f>
        <v>0</v>
      </c>
      <c r="BJ173" s="18" t="s">
        <v>97</v>
      </c>
      <c r="BK173" s="163">
        <f>ROUND(I173*H173,2)</f>
        <v>0</v>
      </c>
      <c r="BL173" s="18" t="s">
        <v>166</v>
      </c>
      <c r="BM173" s="162" t="s">
        <v>1727</v>
      </c>
    </row>
    <row r="174" spans="1:65" s="14" customFormat="1">
      <c r="B174" s="172"/>
      <c r="D174" s="165" t="s">
        <v>168</v>
      </c>
      <c r="E174" s="173" t="s">
        <v>1</v>
      </c>
      <c r="F174" s="174" t="s">
        <v>1728</v>
      </c>
      <c r="H174" s="175">
        <v>3.6</v>
      </c>
      <c r="I174" s="176"/>
      <c r="L174" s="172"/>
      <c r="M174" s="177"/>
      <c r="N174" s="178"/>
      <c r="O174" s="178"/>
      <c r="P174" s="178"/>
      <c r="Q174" s="178"/>
      <c r="R174" s="178"/>
      <c r="S174" s="178"/>
      <c r="T174" s="179"/>
      <c r="AT174" s="173" t="s">
        <v>168</v>
      </c>
      <c r="AU174" s="173" t="s">
        <v>97</v>
      </c>
      <c r="AV174" s="14" t="s">
        <v>97</v>
      </c>
      <c r="AW174" s="14" t="s">
        <v>32</v>
      </c>
      <c r="AX174" s="14" t="s">
        <v>77</v>
      </c>
      <c r="AY174" s="173" t="s">
        <v>160</v>
      </c>
    </row>
    <row r="175" spans="1:65" s="15" customFormat="1">
      <c r="B175" s="180"/>
      <c r="D175" s="165" t="s">
        <v>168</v>
      </c>
      <c r="E175" s="181" t="s">
        <v>1</v>
      </c>
      <c r="F175" s="182" t="s">
        <v>173</v>
      </c>
      <c r="H175" s="183">
        <v>3.6</v>
      </c>
      <c r="I175" s="184"/>
      <c r="L175" s="180"/>
      <c r="M175" s="185"/>
      <c r="N175" s="186"/>
      <c r="O175" s="186"/>
      <c r="P175" s="186"/>
      <c r="Q175" s="186"/>
      <c r="R175" s="186"/>
      <c r="S175" s="186"/>
      <c r="T175" s="187"/>
      <c r="AT175" s="181" t="s">
        <v>168</v>
      </c>
      <c r="AU175" s="181" t="s">
        <v>97</v>
      </c>
      <c r="AV175" s="15" t="s">
        <v>166</v>
      </c>
      <c r="AW175" s="15" t="s">
        <v>32</v>
      </c>
      <c r="AX175" s="15" t="s">
        <v>82</v>
      </c>
      <c r="AY175" s="181" t="s">
        <v>160</v>
      </c>
    </row>
    <row r="176" spans="1:65" s="2" customFormat="1" ht="16.5" customHeight="1">
      <c r="A176" s="33"/>
      <c r="B176" s="149"/>
      <c r="C176" s="150" t="s">
        <v>223</v>
      </c>
      <c r="D176" s="150" t="s">
        <v>162</v>
      </c>
      <c r="E176" s="151" t="s">
        <v>1729</v>
      </c>
      <c r="F176" s="152" t="s">
        <v>1730</v>
      </c>
      <c r="G176" s="153" t="s">
        <v>165</v>
      </c>
      <c r="H176" s="154">
        <v>55</v>
      </c>
      <c r="I176" s="155"/>
      <c r="J176" s="156">
        <f>ROUND(I176*H176,2)</f>
        <v>0</v>
      </c>
      <c r="K176" s="157"/>
      <c r="L176" s="34"/>
      <c r="M176" s="158" t="s">
        <v>1</v>
      </c>
      <c r="N176" s="159" t="s">
        <v>43</v>
      </c>
      <c r="O176" s="59"/>
      <c r="P176" s="160">
        <f>O176*H176</f>
        <v>0</v>
      </c>
      <c r="Q176" s="160">
        <v>2.7E-4</v>
      </c>
      <c r="R176" s="160">
        <f>Q176*H176</f>
        <v>1.485E-2</v>
      </c>
      <c r="S176" s="160">
        <v>0</v>
      </c>
      <c r="T176" s="161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2" t="s">
        <v>166</v>
      </c>
      <c r="AT176" s="162" t="s">
        <v>162</v>
      </c>
      <c r="AU176" s="162" t="s">
        <v>97</v>
      </c>
      <c r="AY176" s="18" t="s">
        <v>160</v>
      </c>
      <c r="BE176" s="163">
        <f>IF(N176="základní",J176,0)</f>
        <v>0</v>
      </c>
      <c r="BF176" s="163">
        <f>IF(N176="snížená",J176,0)</f>
        <v>0</v>
      </c>
      <c r="BG176" s="163">
        <f>IF(N176="zákl. přenesená",J176,0)</f>
        <v>0</v>
      </c>
      <c r="BH176" s="163">
        <f>IF(N176="sníž. přenesená",J176,0)</f>
        <v>0</v>
      </c>
      <c r="BI176" s="163">
        <f>IF(N176="nulová",J176,0)</f>
        <v>0</v>
      </c>
      <c r="BJ176" s="18" t="s">
        <v>97</v>
      </c>
      <c r="BK176" s="163">
        <f>ROUND(I176*H176,2)</f>
        <v>0</v>
      </c>
      <c r="BL176" s="18" t="s">
        <v>166</v>
      </c>
      <c r="BM176" s="162" t="s">
        <v>1731</v>
      </c>
    </row>
    <row r="177" spans="1:65" s="2" customFormat="1" ht="16.5" customHeight="1">
      <c r="A177" s="33"/>
      <c r="B177" s="149"/>
      <c r="C177" s="188" t="s">
        <v>8</v>
      </c>
      <c r="D177" s="188" t="s">
        <v>249</v>
      </c>
      <c r="E177" s="189" t="s">
        <v>1732</v>
      </c>
      <c r="F177" s="190" t="s">
        <v>1733</v>
      </c>
      <c r="G177" s="191" t="s">
        <v>165</v>
      </c>
      <c r="H177" s="192">
        <v>65.147999999999996</v>
      </c>
      <c r="I177" s="193"/>
      <c r="J177" s="194">
        <f>ROUND(I177*H177,2)</f>
        <v>0</v>
      </c>
      <c r="K177" s="195"/>
      <c r="L177" s="196"/>
      <c r="M177" s="197" t="s">
        <v>1</v>
      </c>
      <c r="N177" s="198" t="s">
        <v>43</v>
      </c>
      <c r="O177" s="59"/>
      <c r="P177" s="160">
        <f>O177*H177</f>
        <v>0</v>
      </c>
      <c r="Q177" s="160">
        <v>2.9999999999999997E-4</v>
      </c>
      <c r="R177" s="160">
        <f>Q177*H177</f>
        <v>1.9544399999999996E-2</v>
      </c>
      <c r="S177" s="160">
        <v>0</v>
      </c>
      <c r="T177" s="161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204</v>
      </c>
      <c r="AT177" s="162" t="s">
        <v>249</v>
      </c>
      <c r="AU177" s="162" t="s">
        <v>97</v>
      </c>
      <c r="AY177" s="18" t="s">
        <v>160</v>
      </c>
      <c r="BE177" s="163">
        <f>IF(N177="základní",J177,0)</f>
        <v>0</v>
      </c>
      <c r="BF177" s="163">
        <f>IF(N177="snížená",J177,0)</f>
        <v>0</v>
      </c>
      <c r="BG177" s="163">
        <f>IF(N177="zákl. přenesená",J177,0)</f>
        <v>0</v>
      </c>
      <c r="BH177" s="163">
        <f>IF(N177="sníž. přenesená",J177,0)</f>
        <v>0</v>
      </c>
      <c r="BI177" s="163">
        <f>IF(N177="nulová",J177,0)</f>
        <v>0</v>
      </c>
      <c r="BJ177" s="18" t="s">
        <v>97</v>
      </c>
      <c r="BK177" s="163">
        <f>ROUND(I177*H177,2)</f>
        <v>0</v>
      </c>
      <c r="BL177" s="18" t="s">
        <v>166</v>
      </c>
      <c r="BM177" s="162" t="s">
        <v>1734</v>
      </c>
    </row>
    <row r="178" spans="1:65" s="14" customFormat="1">
      <c r="B178" s="172"/>
      <c r="D178" s="165" t="s">
        <v>168</v>
      </c>
      <c r="F178" s="174" t="s">
        <v>1735</v>
      </c>
      <c r="H178" s="175">
        <v>65.147999999999996</v>
      </c>
      <c r="I178" s="176"/>
      <c r="L178" s="172"/>
      <c r="M178" s="177"/>
      <c r="N178" s="178"/>
      <c r="O178" s="178"/>
      <c r="P178" s="178"/>
      <c r="Q178" s="178"/>
      <c r="R178" s="178"/>
      <c r="S178" s="178"/>
      <c r="T178" s="179"/>
      <c r="AT178" s="173" t="s">
        <v>168</v>
      </c>
      <c r="AU178" s="173" t="s">
        <v>97</v>
      </c>
      <c r="AV178" s="14" t="s">
        <v>97</v>
      </c>
      <c r="AW178" s="14" t="s">
        <v>3</v>
      </c>
      <c r="AX178" s="14" t="s">
        <v>82</v>
      </c>
      <c r="AY178" s="173" t="s">
        <v>160</v>
      </c>
    </row>
    <row r="179" spans="1:65" s="12" customFormat="1" ht="22.95" customHeight="1">
      <c r="B179" s="136"/>
      <c r="D179" s="137" t="s">
        <v>76</v>
      </c>
      <c r="E179" s="147" t="s">
        <v>166</v>
      </c>
      <c r="F179" s="147" t="s">
        <v>1736</v>
      </c>
      <c r="I179" s="139"/>
      <c r="J179" s="148">
        <f>BK179</f>
        <v>0</v>
      </c>
      <c r="L179" s="136"/>
      <c r="M179" s="141"/>
      <c r="N179" s="142"/>
      <c r="O179" s="142"/>
      <c r="P179" s="143">
        <f>SUM(P180:P185)</f>
        <v>0</v>
      </c>
      <c r="Q179" s="142"/>
      <c r="R179" s="143">
        <f>SUM(R180:R185)</f>
        <v>12.760806730000001</v>
      </c>
      <c r="S179" s="142"/>
      <c r="T179" s="144">
        <f>SUM(T180:T185)</f>
        <v>0</v>
      </c>
      <c r="AR179" s="137" t="s">
        <v>82</v>
      </c>
      <c r="AT179" s="145" t="s">
        <v>76</v>
      </c>
      <c r="AU179" s="145" t="s">
        <v>82</v>
      </c>
      <c r="AY179" s="137" t="s">
        <v>160</v>
      </c>
      <c r="BK179" s="146">
        <f>SUM(BK180:BK185)</f>
        <v>0</v>
      </c>
    </row>
    <row r="180" spans="1:65" s="2" customFormat="1" ht="16.5" customHeight="1">
      <c r="A180" s="33"/>
      <c r="B180" s="149"/>
      <c r="C180" s="150" t="s">
        <v>233</v>
      </c>
      <c r="D180" s="150" t="s">
        <v>162</v>
      </c>
      <c r="E180" s="151" t="s">
        <v>1737</v>
      </c>
      <c r="F180" s="152" t="s">
        <v>1738</v>
      </c>
      <c r="G180" s="153" t="s">
        <v>176</v>
      </c>
      <c r="H180" s="154">
        <v>6.7489999999999997</v>
      </c>
      <c r="I180" s="155"/>
      <c r="J180" s="156">
        <f>ROUND(I180*H180,2)</f>
        <v>0</v>
      </c>
      <c r="K180" s="157"/>
      <c r="L180" s="34"/>
      <c r="M180" s="158" t="s">
        <v>1</v>
      </c>
      <c r="N180" s="159" t="s">
        <v>43</v>
      </c>
      <c r="O180" s="59"/>
      <c r="P180" s="160">
        <f>O180*H180</f>
        <v>0</v>
      </c>
      <c r="Q180" s="160">
        <v>1.8907700000000001</v>
      </c>
      <c r="R180" s="160">
        <f>Q180*H180</f>
        <v>12.760806730000001</v>
      </c>
      <c r="S180" s="160">
        <v>0</v>
      </c>
      <c r="T180" s="161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2" t="s">
        <v>166</v>
      </c>
      <c r="AT180" s="162" t="s">
        <v>162</v>
      </c>
      <c r="AU180" s="162" t="s">
        <v>97</v>
      </c>
      <c r="AY180" s="18" t="s">
        <v>160</v>
      </c>
      <c r="BE180" s="163">
        <f>IF(N180="základní",J180,0)</f>
        <v>0</v>
      </c>
      <c r="BF180" s="163">
        <f>IF(N180="snížená",J180,0)</f>
        <v>0</v>
      </c>
      <c r="BG180" s="163">
        <f>IF(N180="zákl. přenesená",J180,0)</f>
        <v>0</v>
      </c>
      <c r="BH180" s="163">
        <f>IF(N180="sníž. přenesená",J180,0)</f>
        <v>0</v>
      </c>
      <c r="BI180" s="163">
        <f>IF(N180="nulová",J180,0)</f>
        <v>0</v>
      </c>
      <c r="BJ180" s="18" t="s">
        <v>97</v>
      </c>
      <c r="BK180" s="163">
        <f>ROUND(I180*H180,2)</f>
        <v>0</v>
      </c>
      <c r="BL180" s="18" t="s">
        <v>166</v>
      </c>
      <c r="BM180" s="162" t="s">
        <v>1739</v>
      </c>
    </row>
    <row r="181" spans="1:65" s="14" customFormat="1">
      <c r="B181" s="172"/>
      <c r="D181" s="165" t="s">
        <v>168</v>
      </c>
      <c r="E181" s="173" t="s">
        <v>1</v>
      </c>
      <c r="F181" s="174" t="s">
        <v>1740</v>
      </c>
      <c r="H181" s="175">
        <v>3.9</v>
      </c>
      <c r="I181" s="176"/>
      <c r="L181" s="172"/>
      <c r="M181" s="177"/>
      <c r="N181" s="178"/>
      <c r="O181" s="178"/>
      <c r="P181" s="178"/>
      <c r="Q181" s="178"/>
      <c r="R181" s="178"/>
      <c r="S181" s="178"/>
      <c r="T181" s="179"/>
      <c r="AT181" s="173" t="s">
        <v>168</v>
      </c>
      <c r="AU181" s="173" t="s">
        <v>97</v>
      </c>
      <c r="AV181" s="14" t="s">
        <v>97</v>
      </c>
      <c r="AW181" s="14" t="s">
        <v>32</v>
      </c>
      <c r="AX181" s="14" t="s">
        <v>77</v>
      </c>
      <c r="AY181" s="173" t="s">
        <v>160</v>
      </c>
    </row>
    <row r="182" spans="1:65" s="14" customFormat="1">
      <c r="B182" s="172"/>
      <c r="D182" s="165" t="s">
        <v>168</v>
      </c>
      <c r="E182" s="173" t="s">
        <v>1</v>
      </c>
      <c r="F182" s="174" t="s">
        <v>1741</v>
      </c>
      <c r="H182" s="175">
        <v>3.45</v>
      </c>
      <c r="I182" s="176"/>
      <c r="L182" s="172"/>
      <c r="M182" s="177"/>
      <c r="N182" s="178"/>
      <c r="O182" s="178"/>
      <c r="P182" s="178"/>
      <c r="Q182" s="178"/>
      <c r="R182" s="178"/>
      <c r="S182" s="178"/>
      <c r="T182" s="179"/>
      <c r="AT182" s="173" t="s">
        <v>168</v>
      </c>
      <c r="AU182" s="173" t="s">
        <v>97</v>
      </c>
      <c r="AV182" s="14" t="s">
        <v>97</v>
      </c>
      <c r="AW182" s="14" t="s">
        <v>32</v>
      </c>
      <c r="AX182" s="14" t="s">
        <v>77</v>
      </c>
      <c r="AY182" s="173" t="s">
        <v>160</v>
      </c>
    </row>
    <row r="183" spans="1:65" s="13" customFormat="1">
      <c r="B183" s="164"/>
      <c r="D183" s="165" t="s">
        <v>168</v>
      </c>
      <c r="E183" s="166" t="s">
        <v>1</v>
      </c>
      <c r="F183" s="167" t="s">
        <v>1742</v>
      </c>
      <c r="H183" s="166" t="s">
        <v>1</v>
      </c>
      <c r="I183" s="168"/>
      <c r="L183" s="164"/>
      <c r="M183" s="169"/>
      <c r="N183" s="170"/>
      <c r="O183" s="170"/>
      <c r="P183" s="170"/>
      <c r="Q183" s="170"/>
      <c r="R183" s="170"/>
      <c r="S183" s="170"/>
      <c r="T183" s="171"/>
      <c r="AT183" s="166" t="s">
        <v>168</v>
      </c>
      <c r="AU183" s="166" t="s">
        <v>97</v>
      </c>
      <c r="AV183" s="13" t="s">
        <v>82</v>
      </c>
      <c r="AW183" s="13" t="s">
        <v>32</v>
      </c>
      <c r="AX183" s="13" t="s">
        <v>77</v>
      </c>
      <c r="AY183" s="166" t="s">
        <v>160</v>
      </c>
    </row>
    <row r="184" spans="1:65" s="14" customFormat="1">
      <c r="B184" s="172"/>
      <c r="D184" s="165" t="s">
        <v>168</v>
      </c>
      <c r="E184" s="173" t="s">
        <v>1</v>
      </c>
      <c r="F184" s="174" t="s">
        <v>1743</v>
      </c>
      <c r="H184" s="175">
        <v>-0.60099999999999998</v>
      </c>
      <c r="I184" s="176"/>
      <c r="L184" s="172"/>
      <c r="M184" s="177"/>
      <c r="N184" s="178"/>
      <c r="O184" s="178"/>
      <c r="P184" s="178"/>
      <c r="Q184" s="178"/>
      <c r="R184" s="178"/>
      <c r="S184" s="178"/>
      <c r="T184" s="179"/>
      <c r="AT184" s="173" t="s">
        <v>168</v>
      </c>
      <c r="AU184" s="173" t="s">
        <v>97</v>
      </c>
      <c r="AV184" s="14" t="s">
        <v>97</v>
      </c>
      <c r="AW184" s="14" t="s">
        <v>32</v>
      </c>
      <c r="AX184" s="14" t="s">
        <v>77</v>
      </c>
      <c r="AY184" s="173" t="s">
        <v>160</v>
      </c>
    </row>
    <row r="185" spans="1:65" s="15" customFormat="1">
      <c r="B185" s="180"/>
      <c r="D185" s="165" t="s">
        <v>168</v>
      </c>
      <c r="E185" s="181" t="s">
        <v>1</v>
      </c>
      <c r="F185" s="182" t="s">
        <v>173</v>
      </c>
      <c r="H185" s="183">
        <v>6.7489999999999997</v>
      </c>
      <c r="I185" s="184"/>
      <c r="L185" s="180"/>
      <c r="M185" s="185"/>
      <c r="N185" s="186"/>
      <c r="O185" s="186"/>
      <c r="P185" s="186"/>
      <c r="Q185" s="186"/>
      <c r="R185" s="186"/>
      <c r="S185" s="186"/>
      <c r="T185" s="187"/>
      <c r="AT185" s="181" t="s">
        <v>168</v>
      </c>
      <c r="AU185" s="181" t="s">
        <v>97</v>
      </c>
      <c r="AV185" s="15" t="s">
        <v>166</v>
      </c>
      <c r="AW185" s="15" t="s">
        <v>32</v>
      </c>
      <c r="AX185" s="15" t="s">
        <v>82</v>
      </c>
      <c r="AY185" s="181" t="s">
        <v>160</v>
      </c>
    </row>
    <row r="186" spans="1:65" s="12" customFormat="1" ht="22.95" customHeight="1">
      <c r="B186" s="136"/>
      <c r="D186" s="137" t="s">
        <v>76</v>
      </c>
      <c r="E186" s="147" t="s">
        <v>718</v>
      </c>
      <c r="F186" s="147" t="s">
        <v>719</v>
      </c>
      <c r="I186" s="139"/>
      <c r="J186" s="148">
        <f>BK186</f>
        <v>0</v>
      </c>
      <c r="L186" s="136"/>
      <c r="M186" s="141"/>
      <c r="N186" s="142"/>
      <c r="O186" s="142"/>
      <c r="P186" s="143">
        <f>P187</f>
        <v>0</v>
      </c>
      <c r="Q186" s="142"/>
      <c r="R186" s="143">
        <f>R187</f>
        <v>0</v>
      </c>
      <c r="S186" s="142"/>
      <c r="T186" s="144">
        <f>T187</f>
        <v>0</v>
      </c>
      <c r="AR186" s="137" t="s">
        <v>82</v>
      </c>
      <c r="AT186" s="145" t="s">
        <v>76</v>
      </c>
      <c r="AU186" s="145" t="s">
        <v>82</v>
      </c>
      <c r="AY186" s="137" t="s">
        <v>160</v>
      </c>
      <c r="BK186" s="146">
        <f>BK187</f>
        <v>0</v>
      </c>
    </row>
    <row r="187" spans="1:65" s="2" customFormat="1" ht="16.5" customHeight="1">
      <c r="A187" s="33"/>
      <c r="B187" s="149"/>
      <c r="C187" s="150" t="s">
        <v>238</v>
      </c>
      <c r="D187" s="150" t="s">
        <v>162</v>
      </c>
      <c r="E187" s="151" t="s">
        <v>1744</v>
      </c>
      <c r="F187" s="152" t="s">
        <v>1745</v>
      </c>
      <c r="G187" s="153" t="s">
        <v>226</v>
      </c>
      <c r="H187" s="154">
        <v>42.261000000000003</v>
      </c>
      <c r="I187" s="155"/>
      <c r="J187" s="156">
        <f>ROUND(I187*H187,2)</f>
        <v>0</v>
      </c>
      <c r="K187" s="157"/>
      <c r="L187" s="34"/>
      <c r="M187" s="158" t="s">
        <v>1</v>
      </c>
      <c r="N187" s="159" t="s">
        <v>43</v>
      </c>
      <c r="O187" s="59"/>
      <c r="P187" s="160">
        <f>O187*H187</f>
        <v>0</v>
      </c>
      <c r="Q187" s="160">
        <v>0</v>
      </c>
      <c r="R187" s="160">
        <f>Q187*H187</f>
        <v>0</v>
      </c>
      <c r="S187" s="160">
        <v>0</v>
      </c>
      <c r="T187" s="161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2" t="s">
        <v>166</v>
      </c>
      <c r="AT187" s="162" t="s">
        <v>162</v>
      </c>
      <c r="AU187" s="162" t="s">
        <v>97</v>
      </c>
      <c r="AY187" s="18" t="s">
        <v>160</v>
      </c>
      <c r="BE187" s="163">
        <f>IF(N187="základní",J187,0)</f>
        <v>0</v>
      </c>
      <c r="BF187" s="163">
        <f>IF(N187="snížená",J187,0)</f>
        <v>0</v>
      </c>
      <c r="BG187" s="163">
        <f>IF(N187="zákl. přenesená",J187,0)</f>
        <v>0</v>
      </c>
      <c r="BH187" s="163">
        <f>IF(N187="sníž. přenesená",J187,0)</f>
        <v>0</v>
      </c>
      <c r="BI187" s="163">
        <f>IF(N187="nulová",J187,0)</f>
        <v>0</v>
      </c>
      <c r="BJ187" s="18" t="s">
        <v>97</v>
      </c>
      <c r="BK187" s="163">
        <f>ROUND(I187*H187,2)</f>
        <v>0</v>
      </c>
      <c r="BL187" s="18" t="s">
        <v>166</v>
      </c>
      <c r="BM187" s="162" t="s">
        <v>1746</v>
      </c>
    </row>
    <row r="188" spans="1:65" s="12" customFormat="1" ht="25.95" customHeight="1">
      <c r="B188" s="136"/>
      <c r="D188" s="137" t="s">
        <v>76</v>
      </c>
      <c r="E188" s="138" t="s">
        <v>724</v>
      </c>
      <c r="F188" s="138" t="s">
        <v>725</v>
      </c>
      <c r="I188" s="139"/>
      <c r="J188" s="140">
        <f>BK188</f>
        <v>0</v>
      </c>
      <c r="L188" s="136"/>
      <c r="M188" s="141"/>
      <c r="N188" s="142"/>
      <c r="O188" s="142"/>
      <c r="P188" s="143">
        <f>P189+P215+P241+P255</f>
        <v>0</v>
      </c>
      <c r="Q188" s="142"/>
      <c r="R188" s="143">
        <f>R189+R215+R241+R255</f>
        <v>0.90966000000000002</v>
      </c>
      <c r="S188" s="142"/>
      <c r="T188" s="144">
        <f>T189+T215+T241+T255</f>
        <v>5.1999999999999995E-4</v>
      </c>
      <c r="AR188" s="137" t="s">
        <v>97</v>
      </c>
      <c r="AT188" s="145" t="s">
        <v>76</v>
      </c>
      <c r="AU188" s="145" t="s">
        <v>77</v>
      </c>
      <c r="AY188" s="137" t="s">
        <v>160</v>
      </c>
      <c r="BK188" s="146">
        <f>BK189+BK215+BK241+BK255</f>
        <v>0</v>
      </c>
    </row>
    <row r="189" spans="1:65" s="12" customFormat="1" ht="22.95" customHeight="1">
      <c r="B189" s="136"/>
      <c r="D189" s="137" t="s">
        <v>76</v>
      </c>
      <c r="E189" s="147" t="s">
        <v>864</v>
      </c>
      <c r="F189" s="147" t="s">
        <v>865</v>
      </c>
      <c r="I189" s="139"/>
      <c r="J189" s="148">
        <f>BK189</f>
        <v>0</v>
      </c>
      <c r="L189" s="136"/>
      <c r="M189" s="141"/>
      <c r="N189" s="142"/>
      <c r="O189" s="142"/>
      <c r="P189" s="143">
        <f>SUM(P190:P214)</f>
        <v>0</v>
      </c>
      <c r="Q189" s="142"/>
      <c r="R189" s="143">
        <f>SUM(R190:R214)</f>
        <v>0.19276000000000001</v>
      </c>
      <c r="S189" s="142"/>
      <c r="T189" s="144">
        <f>SUM(T190:T214)</f>
        <v>0</v>
      </c>
      <c r="AR189" s="137" t="s">
        <v>97</v>
      </c>
      <c r="AT189" s="145" t="s">
        <v>76</v>
      </c>
      <c r="AU189" s="145" t="s">
        <v>82</v>
      </c>
      <c r="AY189" s="137" t="s">
        <v>160</v>
      </c>
      <c r="BK189" s="146">
        <f>SUM(BK190:BK214)</f>
        <v>0</v>
      </c>
    </row>
    <row r="190" spans="1:65" s="2" customFormat="1" ht="16.5" customHeight="1">
      <c r="A190" s="33"/>
      <c r="B190" s="149"/>
      <c r="C190" s="150" t="s">
        <v>243</v>
      </c>
      <c r="D190" s="150" t="s">
        <v>162</v>
      </c>
      <c r="E190" s="151" t="s">
        <v>1747</v>
      </c>
      <c r="F190" s="152" t="s">
        <v>1748</v>
      </c>
      <c r="G190" s="153" t="s">
        <v>268</v>
      </c>
      <c r="H190" s="154">
        <v>5</v>
      </c>
      <c r="I190" s="155"/>
      <c r="J190" s="156">
        <f>ROUND(I190*H190,2)</f>
        <v>0</v>
      </c>
      <c r="K190" s="157"/>
      <c r="L190" s="34"/>
      <c r="M190" s="158" t="s">
        <v>1</v>
      </c>
      <c r="N190" s="159" t="s">
        <v>43</v>
      </c>
      <c r="O190" s="59"/>
      <c r="P190" s="160">
        <f>O190*H190</f>
        <v>0</v>
      </c>
      <c r="Q190" s="160">
        <v>3.5200000000000001E-3</v>
      </c>
      <c r="R190" s="160">
        <f>Q190*H190</f>
        <v>1.7600000000000001E-2</v>
      </c>
      <c r="S190" s="160">
        <v>0</v>
      </c>
      <c r="T190" s="161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2" t="s">
        <v>248</v>
      </c>
      <c r="AT190" s="162" t="s">
        <v>162</v>
      </c>
      <c r="AU190" s="162" t="s">
        <v>97</v>
      </c>
      <c r="AY190" s="18" t="s">
        <v>160</v>
      </c>
      <c r="BE190" s="163">
        <f>IF(N190="základní",J190,0)</f>
        <v>0</v>
      </c>
      <c r="BF190" s="163">
        <f>IF(N190="snížená",J190,0)</f>
        <v>0</v>
      </c>
      <c r="BG190" s="163">
        <f>IF(N190="zákl. přenesená",J190,0)</f>
        <v>0</v>
      </c>
      <c r="BH190" s="163">
        <f>IF(N190="sníž. přenesená",J190,0)</f>
        <v>0</v>
      </c>
      <c r="BI190" s="163">
        <f>IF(N190="nulová",J190,0)</f>
        <v>0</v>
      </c>
      <c r="BJ190" s="18" t="s">
        <v>97</v>
      </c>
      <c r="BK190" s="163">
        <f>ROUND(I190*H190,2)</f>
        <v>0</v>
      </c>
      <c r="BL190" s="18" t="s">
        <v>248</v>
      </c>
      <c r="BM190" s="162" t="s">
        <v>1749</v>
      </c>
    </row>
    <row r="191" spans="1:65" s="14" customFormat="1">
      <c r="B191" s="172"/>
      <c r="D191" s="165" t="s">
        <v>168</v>
      </c>
      <c r="E191" s="173" t="s">
        <v>1</v>
      </c>
      <c r="F191" s="174" t="s">
        <v>1750</v>
      </c>
      <c r="H191" s="175">
        <v>5</v>
      </c>
      <c r="I191" s="176"/>
      <c r="L191" s="172"/>
      <c r="M191" s="177"/>
      <c r="N191" s="178"/>
      <c r="O191" s="178"/>
      <c r="P191" s="178"/>
      <c r="Q191" s="178"/>
      <c r="R191" s="178"/>
      <c r="S191" s="178"/>
      <c r="T191" s="179"/>
      <c r="AT191" s="173" t="s">
        <v>168</v>
      </c>
      <c r="AU191" s="173" t="s">
        <v>97</v>
      </c>
      <c r="AV191" s="14" t="s">
        <v>97</v>
      </c>
      <c r="AW191" s="14" t="s">
        <v>32</v>
      </c>
      <c r="AX191" s="14" t="s">
        <v>77</v>
      </c>
      <c r="AY191" s="173" t="s">
        <v>160</v>
      </c>
    </row>
    <row r="192" spans="1:65" s="15" customFormat="1">
      <c r="B192" s="180"/>
      <c r="D192" s="165" t="s">
        <v>168</v>
      </c>
      <c r="E192" s="181" t="s">
        <v>1</v>
      </c>
      <c r="F192" s="182" t="s">
        <v>173</v>
      </c>
      <c r="H192" s="183">
        <v>5</v>
      </c>
      <c r="I192" s="184"/>
      <c r="L192" s="180"/>
      <c r="M192" s="185"/>
      <c r="N192" s="186"/>
      <c r="O192" s="186"/>
      <c r="P192" s="186"/>
      <c r="Q192" s="186"/>
      <c r="R192" s="186"/>
      <c r="S192" s="186"/>
      <c r="T192" s="187"/>
      <c r="AT192" s="181" t="s">
        <v>168</v>
      </c>
      <c r="AU192" s="181" t="s">
        <v>97</v>
      </c>
      <c r="AV192" s="15" t="s">
        <v>166</v>
      </c>
      <c r="AW192" s="15" t="s">
        <v>32</v>
      </c>
      <c r="AX192" s="15" t="s">
        <v>82</v>
      </c>
      <c r="AY192" s="181" t="s">
        <v>160</v>
      </c>
    </row>
    <row r="193" spans="1:65" s="2" customFormat="1" ht="16.5" customHeight="1">
      <c r="A193" s="33"/>
      <c r="B193" s="149"/>
      <c r="C193" s="150" t="s">
        <v>248</v>
      </c>
      <c r="D193" s="150" t="s">
        <v>162</v>
      </c>
      <c r="E193" s="151" t="s">
        <v>1751</v>
      </c>
      <c r="F193" s="152" t="s">
        <v>1752</v>
      </c>
      <c r="G193" s="153" t="s">
        <v>262</v>
      </c>
      <c r="H193" s="154">
        <v>6</v>
      </c>
      <c r="I193" s="155"/>
      <c r="J193" s="156">
        <f>ROUND(I193*H193,2)</f>
        <v>0</v>
      </c>
      <c r="K193" s="157"/>
      <c r="L193" s="34"/>
      <c r="M193" s="158" t="s">
        <v>1</v>
      </c>
      <c r="N193" s="159" t="s">
        <v>43</v>
      </c>
      <c r="O193" s="59"/>
      <c r="P193" s="160">
        <f>O193*H193</f>
        <v>0</v>
      </c>
      <c r="Q193" s="160">
        <v>1.6800000000000001E-3</v>
      </c>
      <c r="R193" s="160">
        <f>Q193*H193</f>
        <v>1.008E-2</v>
      </c>
      <c r="S193" s="160">
        <v>0</v>
      </c>
      <c r="T193" s="161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2" t="s">
        <v>248</v>
      </c>
      <c r="AT193" s="162" t="s">
        <v>162</v>
      </c>
      <c r="AU193" s="162" t="s">
        <v>97</v>
      </c>
      <c r="AY193" s="18" t="s">
        <v>160</v>
      </c>
      <c r="BE193" s="163">
        <f>IF(N193="základní",J193,0)</f>
        <v>0</v>
      </c>
      <c r="BF193" s="163">
        <f>IF(N193="snížená",J193,0)</f>
        <v>0</v>
      </c>
      <c r="BG193" s="163">
        <f>IF(N193="zákl. přenesená",J193,0)</f>
        <v>0</v>
      </c>
      <c r="BH193" s="163">
        <f>IF(N193="sníž. přenesená",J193,0)</f>
        <v>0</v>
      </c>
      <c r="BI193" s="163">
        <f>IF(N193="nulová",J193,0)</f>
        <v>0</v>
      </c>
      <c r="BJ193" s="18" t="s">
        <v>97</v>
      </c>
      <c r="BK193" s="163">
        <f>ROUND(I193*H193,2)</f>
        <v>0</v>
      </c>
      <c r="BL193" s="18" t="s">
        <v>248</v>
      </c>
      <c r="BM193" s="162" t="s">
        <v>1753</v>
      </c>
    </row>
    <row r="194" spans="1:65" s="14" customFormat="1">
      <c r="B194" s="172"/>
      <c r="D194" s="165" t="s">
        <v>168</v>
      </c>
      <c r="E194" s="173" t="s">
        <v>1</v>
      </c>
      <c r="F194" s="174" t="s">
        <v>1754</v>
      </c>
      <c r="H194" s="175">
        <v>6</v>
      </c>
      <c r="I194" s="176"/>
      <c r="L194" s="172"/>
      <c r="M194" s="177"/>
      <c r="N194" s="178"/>
      <c r="O194" s="178"/>
      <c r="P194" s="178"/>
      <c r="Q194" s="178"/>
      <c r="R194" s="178"/>
      <c r="S194" s="178"/>
      <c r="T194" s="179"/>
      <c r="AT194" s="173" t="s">
        <v>168</v>
      </c>
      <c r="AU194" s="173" t="s">
        <v>97</v>
      </c>
      <c r="AV194" s="14" t="s">
        <v>97</v>
      </c>
      <c r="AW194" s="14" t="s">
        <v>32</v>
      </c>
      <c r="AX194" s="14" t="s">
        <v>82</v>
      </c>
      <c r="AY194" s="173" t="s">
        <v>160</v>
      </c>
    </row>
    <row r="195" spans="1:65" s="2" customFormat="1" ht="16.5" customHeight="1">
      <c r="A195" s="33"/>
      <c r="B195" s="149"/>
      <c r="C195" s="150" t="s">
        <v>254</v>
      </c>
      <c r="D195" s="150" t="s">
        <v>162</v>
      </c>
      <c r="E195" s="151" t="s">
        <v>1755</v>
      </c>
      <c r="F195" s="152" t="s">
        <v>1756</v>
      </c>
      <c r="G195" s="153" t="s">
        <v>262</v>
      </c>
      <c r="H195" s="154">
        <v>17</v>
      </c>
      <c r="I195" s="155"/>
      <c r="J195" s="156">
        <f t="shared" ref="J195:J214" si="0">ROUND(I195*H195,2)</f>
        <v>0</v>
      </c>
      <c r="K195" s="157"/>
      <c r="L195" s="34"/>
      <c r="M195" s="158" t="s">
        <v>1</v>
      </c>
      <c r="N195" s="159" t="s">
        <v>43</v>
      </c>
      <c r="O195" s="59"/>
      <c r="P195" s="160">
        <f t="shared" ref="P195:P214" si="1">O195*H195</f>
        <v>0</v>
      </c>
      <c r="Q195" s="160">
        <v>1.91E-3</v>
      </c>
      <c r="R195" s="160">
        <f t="shared" ref="R195:R214" si="2">Q195*H195</f>
        <v>3.2469999999999999E-2</v>
      </c>
      <c r="S195" s="160">
        <v>0</v>
      </c>
      <c r="T195" s="161">
        <f t="shared" ref="T195:T214" si="3"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2" t="s">
        <v>248</v>
      </c>
      <c r="AT195" s="162" t="s">
        <v>162</v>
      </c>
      <c r="AU195" s="162" t="s">
        <v>97</v>
      </c>
      <c r="AY195" s="18" t="s">
        <v>160</v>
      </c>
      <c r="BE195" s="163">
        <f t="shared" ref="BE195:BE214" si="4">IF(N195="základní",J195,0)</f>
        <v>0</v>
      </c>
      <c r="BF195" s="163">
        <f t="shared" ref="BF195:BF214" si="5">IF(N195="snížená",J195,0)</f>
        <v>0</v>
      </c>
      <c r="BG195" s="163">
        <f t="shared" ref="BG195:BG214" si="6">IF(N195="zákl. přenesená",J195,0)</f>
        <v>0</v>
      </c>
      <c r="BH195" s="163">
        <f t="shared" ref="BH195:BH214" si="7">IF(N195="sníž. přenesená",J195,0)</f>
        <v>0</v>
      </c>
      <c r="BI195" s="163">
        <f t="shared" ref="BI195:BI214" si="8">IF(N195="nulová",J195,0)</f>
        <v>0</v>
      </c>
      <c r="BJ195" s="18" t="s">
        <v>97</v>
      </c>
      <c r="BK195" s="163">
        <f t="shared" ref="BK195:BK214" si="9">ROUND(I195*H195,2)</f>
        <v>0</v>
      </c>
      <c r="BL195" s="18" t="s">
        <v>248</v>
      </c>
      <c r="BM195" s="162" t="s">
        <v>1757</v>
      </c>
    </row>
    <row r="196" spans="1:65" s="2" customFormat="1" ht="16.5" customHeight="1">
      <c r="A196" s="33"/>
      <c r="B196" s="149"/>
      <c r="C196" s="150" t="s">
        <v>259</v>
      </c>
      <c r="D196" s="150" t="s">
        <v>162</v>
      </c>
      <c r="E196" s="151" t="s">
        <v>1758</v>
      </c>
      <c r="F196" s="152" t="s">
        <v>1759</v>
      </c>
      <c r="G196" s="153" t="s">
        <v>262</v>
      </c>
      <c r="H196" s="154">
        <v>26</v>
      </c>
      <c r="I196" s="155"/>
      <c r="J196" s="156">
        <f t="shared" si="0"/>
        <v>0</v>
      </c>
      <c r="K196" s="157"/>
      <c r="L196" s="34"/>
      <c r="M196" s="158" t="s">
        <v>1</v>
      </c>
      <c r="N196" s="159" t="s">
        <v>43</v>
      </c>
      <c r="O196" s="59"/>
      <c r="P196" s="160">
        <f t="shared" si="1"/>
        <v>0</v>
      </c>
      <c r="Q196" s="160">
        <v>1.97E-3</v>
      </c>
      <c r="R196" s="160">
        <f t="shared" si="2"/>
        <v>5.1220000000000002E-2</v>
      </c>
      <c r="S196" s="160">
        <v>0</v>
      </c>
      <c r="T196" s="161">
        <f t="shared" si="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2" t="s">
        <v>248</v>
      </c>
      <c r="AT196" s="162" t="s">
        <v>162</v>
      </c>
      <c r="AU196" s="162" t="s">
        <v>97</v>
      </c>
      <c r="AY196" s="18" t="s">
        <v>160</v>
      </c>
      <c r="BE196" s="163">
        <f t="shared" si="4"/>
        <v>0</v>
      </c>
      <c r="BF196" s="163">
        <f t="shared" si="5"/>
        <v>0</v>
      </c>
      <c r="BG196" s="163">
        <f t="shared" si="6"/>
        <v>0</v>
      </c>
      <c r="BH196" s="163">
        <f t="shared" si="7"/>
        <v>0</v>
      </c>
      <c r="BI196" s="163">
        <f t="shared" si="8"/>
        <v>0</v>
      </c>
      <c r="BJ196" s="18" t="s">
        <v>97</v>
      </c>
      <c r="BK196" s="163">
        <f t="shared" si="9"/>
        <v>0</v>
      </c>
      <c r="BL196" s="18" t="s">
        <v>248</v>
      </c>
      <c r="BM196" s="162" t="s">
        <v>1760</v>
      </c>
    </row>
    <row r="197" spans="1:65" s="2" customFormat="1" ht="16.5" customHeight="1">
      <c r="A197" s="33"/>
      <c r="B197" s="149"/>
      <c r="C197" s="150" t="s">
        <v>265</v>
      </c>
      <c r="D197" s="150" t="s">
        <v>162</v>
      </c>
      <c r="E197" s="151" t="s">
        <v>1761</v>
      </c>
      <c r="F197" s="152" t="s">
        <v>1762</v>
      </c>
      <c r="G197" s="153" t="s">
        <v>262</v>
      </c>
      <c r="H197" s="154">
        <v>8</v>
      </c>
      <c r="I197" s="155"/>
      <c r="J197" s="156">
        <f t="shared" si="0"/>
        <v>0</v>
      </c>
      <c r="K197" s="157"/>
      <c r="L197" s="34"/>
      <c r="M197" s="158" t="s">
        <v>1</v>
      </c>
      <c r="N197" s="159" t="s">
        <v>43</v>
      </c>
      <c r="O197" s="59"/>
      <c r="P197" s="160">
        <f t="shared" si="1"/>
        <v>0</v>
      </c>
      <c r="Q197" s="160">
        <v>7.6000000000000004E-4</v>
      </c>
      <c r="R197" s="160">
        <f t="shared" si="2"/>
        <v>6.0800000000000003E-3</v>
      </c>
      <c r="S197" s="160">
        <v>0</v>
      </c>
      <c r="T197" s="161">
        <f t="shared" si="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2" t="s">
        <v>248</v>
      </c>
      <c r="AT197" s="162" t="s">
        <v>162</v>
      </c>
      <c r="AU197" s="162" t="s">
        <v>97</v>
      </c>
      <c r="AY197" s="18" t="s">
        <v>160</v>
      </c>
      <c r="BE197" s="163">
        <f t="shared" si="4"/>
        <v>0</v>
      </c>
      <c r="BF197" s="163">
        <f t="shared" si="5"/>
        <v>0</v>
      </c>
      <c r="BG197" s="163">
        <f t="shared" si="6"/>
        <v>0</v>
      </c>
      <c r="BH197" s="163">
        <f t="shared" si="7"/>
        <v>0</v>
      </c>
      <c r="BI197" s="163">
        <f t="shared" si="8"/>
        <v>0</v>
      </c>
      <c r="BJ197" s="18" t="s">
        <v>97</v>
      </c>
      <c r="BK197" s="163">
        <f t="shared" si="9"/>
        <v>0</v>
      </c>
      <c r="BL197" s="18" t="s">
        <v>248</v>
      </c>
      <c r="BM197" s="162" t="s">
        <v>1763</v>
      </c>
    </row>
    <row r="198" spans="1:65" s="2" customFormat="1" ht="16.5" customHeight="1">
      <c r="A198" s="33"/>
      <c r="B198" s="149"/>
      <c r="C198" s="150" t="s">
        <v>270</v>
      </c>
      <c r="D198" s="150" t="s">
        <v>162</v>
      </c>
      <c r="E198" s="151" t="s">
        <v>1764</v>
      </c>
      <c r="F198" s="152" t="s">
        <v>1765</v>
      </c>
      <c r="G198" s="153" t="s">
        <v>262</v>
      </c>
      <c r="H198" s="154">
        <v>16</v>
      </c>
      <c r="I198" s="155"/>
      <c r="J198" s="156">
        <f t="shared" si="0"/>
        <v>0</v>
      </c>
      <c r="K198" s="157"/>
      <c r="L198" s="34"/>
      <c r="M198" s="158" t="s">
        <v>1</v>
      </c>
      <c r="N198" s="159" t="s">
        <v>43</v>
      </c>
      <c r="O198" s="59"/>
      <c r="P198" s="160">
        <f t="shared" si="1"/>
        <v>0</v>
      </c>
      <c r="Q198" s="160">
        <v>1.3699999999999999E-3</v>
      </c>
      <c r="R198" s="160">
        <f t="shared" si="2"/>
        <v>2.1919999999999999E-2</v>
      </c>
      <c r="S198" s="160">
        <v>0</v>
      </c>
      <c r="T198" s="161">
        <f t="shared" si="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2" t="s">
        <v>248</v>
      </c>
      <c r="AT198" s="162" t="s">
        <v>162</v>
      </c>
      <c r="AU198" s="162" t="s">
        <v>97</v>
      </c>
      <c r="AY198" s="18" t="s">
        <v>160</v>
      </c>
      <c r="BE198" s="163">
        <f t="shared" si="4"/>
        <v>0</v>
      </c>
      <c r="BF198" s="163">
        <f t="shared" si="5"/>
        <v>0</v>
      </c>
      <c r="BG198" s="163">
        <f t="shared" si="6"/>
        <v>0</v>
      </c>
      <c r="BH198" s="163">
        <f t="shared" si="7"/>
        <v>0</v>
      </c>
      <c r="BI198" s="163">
        <f t="shared" si="8"/>
        <v>0</v>
      </c>
      <c r="BJ198" s="18" t="s">
        <v>97</v>
      </c>
      <c r="BK198" s="163">
        <f t="shared" si="9"/>
        <v>0</v>
      </c>
      <c r="BL198" s="18" t="s">
        <v>248</v>
      </c>
      <c r="BM198" s="162" t="s">
        <v>1766</v>
      </c>
    </row>
    <row r="199" spans="1:65" s="2" customFormat="1" ht="16.5" customHeight="1">
      <c r="A199" s="33"/>
      <c r="B199" s="149"/>
      <c r="C199" s="150" t="s">
        <v>7</v>
      </c>
      <c r="D199" s="150" t="s">
        <v>162</v>
      </c>
      <c r="E199" s="151" t="s">
        <v>1767</v>
      </c>
      <c r="F199" s="152" t="s">
        <v>1768</v>
      </c>
      <c r="G199" s="153" t="s">
        <v>262</v>
      </c>
      <c r="H199" s="154">
        <v>5</v>
      </c>
      <c r="I199" s="155"/>
      <c r="J199" s="156">
        <f t="shared" si="0"/>
        <v>0</v>
      </c>
      <c r="K199" s="157"/>
      <c r="L199" s="34"/>
      <c r="M199" s="158" t="s">
        <v>1</v>
      </c>
      <c r="N199" s="159" t="s">
        <v>43</v>
      </c>
      <c r="O199" s="59"/>
      <c r="P199" s="160">
        <f t="shared" si="1"/>
        <v>0</v>
      </c>
      <c r="Q199" s="160">
        <v>1.41E-3</v>
      </c>
      <c r="R199" s="160">
        <f t="shared" si="2"/>
        <v>7.0499999999999998E-3</v>
      </c>
      <c r="S199" s="160">
        <v>0</v>
      </c>
      <c r="T199" s="161">
        <f t="shared" si="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2" t="s">
        <v>248</v>
      </c>
      <c r="AT199" s="162" t="s">
        <v>162</v>
      </c>
      <c r="AU199" s="162" t="s">
        <v>97</v>
      </c>
      <c r="AY199" s="18" t="s">
        <v>160</v>
      </c>
      <c r="BE199" s="163">
        <f t="shared" si="4"/>
        <v>0</v>
      </c>
      <c r="BF199" s="163">
        <f t="shared" si="5"/>
        <v>0</v>
      </c>
      <c r="BG199" s="163">
        <f t="shared" si="6"/>
        <v>0</v>
      </c>
      <c r="BH199" s="163">
        <f t="shared" si="7"/>
        <v>0</v>
      </c>
      <c r="BI199" s="163">
        <f t="shared" si="8"/>
        <v>0</v>
      </c>
      <c r="BJ199" s="18" t="s">
        <v>97</v>
      </c>
      <c r="BK199" s="163">
        <f t="shared" si="9"/>
        <v>0</v>
      </c>
      <c r="BL199" s="18" t="s">
        <v>248</v>
      </c>
      <c r="BM199" s="162" t="s">
        <v>1769</v>
      </c>
    </row>
    <row r="200" spans="1:65" s="2" customFormat="1" ht="16.5" customHeight="1">
      <c r="A200" s="33"/>
      <c r="B200" s="149"/>
      <c r="C200" s="150" t="s">
        <v>279</v>
      </c>
      <c r="D200" s="150" t="s">
        <v>162</v>
      </c>
      <c r="E200" s="151" t="s">
        <v>1770</v>
      </c>
      <c r="F200" s="152" t="s">
        <v>1771</v>
      </c>
      <c r="G200" s="153" t="s">
        <v>262</v>
      </c>
      <c r="H200" s="154">
        <v>22</v>
      </c>
      <c r="I200" s="155"/>
      <c r="J200" s="156">
        <f t="shared" si="0"/>
        <v>0</v>
      </c>
      <c r="K200" s="157"/>
      <c r="L200" s="34"/>
      <c r="M200" s="158" t="s">
        <v>1</v>
      </c>
      <c r="N200" s="159" t="s">
        <v>43</v>
      </c>
      <c r="O200" s="59"/>
      <c r="P200" s="160">
        <f t="shared" si="1"/>
        <v>0</v>
      </c>
      <c r="Q200" s="160">
        <v>4.0000000000000002E-4</v>
      </c>
      <c r="R200" s="160">
        <f t="shared" si="2"/>
        <v>8.8000000000000005E-3</v>
      </c>
      <c r="S200" s="160">
        <v>0</v>
      </c>
      <c r="T200" s="161">
        <f t="shared" si="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2" t="s">
        <v>248</v>
      </c>
      <c r="AT200" s="162" t="s">
        <v>162</v>
      </c>
      <c r="AU200" s="162" t="s">
        <v>97</v>
      </c>
      <c r="AY200" s="18" t="s">
        <v>160</v>
      </c>
      <c r="BE200" s="163">
        <f t="shared" si="4"/>
        <v>0</v>
      </c>
      <c r="BF200" s="163">
        <f t="shared" si="5"/>
        <v>0</v>
      </c>
      <c r="BG200" s="163">
        <f t="shared" si="6"/>
        <v>0</v>
      </c>
      <c r="BH200" s="163">
        <f t="shared" si="7"/>
        <v>0</v>
      </c>
      <c r="BI200" s="163">
        <f t="shared" si="8"/>
        <v>0</v>
      </c>
      <c r="BJ200" s="18" t="s">
        <v>97</v>
      </c>
      <c r="BK200" s="163">
        <f t="shared" si="9"/>
        <v>0</v>
      </c>
      <c r="BL200" s="18" t="s">
        <v>248</v>
      </c>
      <c r="BM200" s="162" t="s">
        <v>1772</v>
      </c>
    </row>
    <row r="201" spans="1:65" s="2" customFormat="1" ht="16.5" customHeight="1">
      <c r="A201" s="33"/>
      <c r="B201" s="149"/>
      <c r="C201" s="150" t="s">
        <v>283</v>
      </c>
      <c r="D201" s="150" t="s">
        <v>162</v>
      </c>
      <c r="E201" s="151" t="s">
        <v>1773</v>
      </c>
      <c r="F201" s="152" t="s">
        <v>1774</v>
      </c>
      <c r="G201" s="153" t="s">
        <v>262</v>
      </c>
      <c r="H201" s="154">
        <v>21</v>
      </c>
      <c r="I201" s="155"/>
      <c r="J201" s="156">
        <f t="shared" si="0"/>
        <v>0</v>
      </c>
      <c r="K201" s="157"/>
      <c r="L201" s="34"/>
      <c r="M201" s="158" t="s">
        <v>1</v>
      </c>
      <c r="N201" s="159" t="s">
        <v>43</v>
      </c>
      <c r="O201" s="59"/>
      <c r="P201" s="160">
        <f t="shared" si="1"/>
        <v>0</v>
      </c>
      <c r="Q201" s="160">
        <v>4.2999999999999999E-4</v>
      </c>
      <c r="R201" s="160">
        <f t="shared" si="2"/>
        <v>9.0299999999999998E-3</v>
      </c>
      <c r="S201" s="160">
        <v>0</v>
      </c>
      <c r="T201" s="161">
        <f t="shared" si="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2" t="s">
        <v>248</v>
      </c>
      <c r="AT201" s="162" t="s">
        <v>162</v>
      </c>
      <c r="AU201" s="162" t="s">
        <v>97</v>
      </c>
      <c r="AY201" s="18" t="s">
        <v>160</v>
      </c>
      <c r="BE201" s="163">
        <f t="shared" si="4"/>
        <v>0</v>
      </c>
      <c r="BF201" s="163">
        <f t="shared" si="5"/>
        <v>0</v>
      </c>
      <c r="BG201" s="163">
        <f t="shared" si="6"/>
        <v>0</v>
      </c>
      <c r="BH201" s="163">
        <f t="shared" si="7"/>
        <v>0</v>
      </c>
      <c r="BI201" s="163">
        <f t="shared" si="8"/>
        <v>0</v>
      </c>
      <c r="BJ201" s="18" t="s">
        <v>97</v>
      </c>
      <c r="BK201" s="163">
        <f t="shared" si="9"/>
        <v>0</v>
      </c>
      <c r="BL201" s="18" t="s">
        <v>248</v>
      </c>
      <c r="BM201" s="162" t="s">
        <v>1775</v>
      </c>
    </row>
    <row r="202" spans="1:65" s="2" customFormat="1" ht="16.5" customHeight="1">
      <c r="A202" s="33"/>
      <c r="B202" s="149"/>
      <c r="C202" s="150" t="s">
        <v>289</v>
      </c>
      <c r="D202" s="150" t="s">
        <v>162</v>
      </c>
      <c r="E202" s="151" t="s">
        <v>1776</v>
      </c>
      <c r="F202" s="152" t="s">
        <v>1777</v>
      </c>
      <c r="G202" s="153" t="s">
        <v>262</v>
      </c>
      <c r="H202" s="154">
        <v>30</v>
      </c>
      <c r="I202" s="155"/>
      <c r="J202" s="156">
        <f t="shared" si="0"/>
        <v>0</v>
      </c>
      <c r="K202" s="157"/>
      <c r="L202" s="34"/>
      <c r="M202" s="158" t="s">
        <v>1</v>
      </c>
      <c r="N202" s="159" t="s">
        <v>43</v>
      </c>
      <c r="O202" s="59"/>
      <c r="P202" s="160">
        <f t="shared" si="1"/>
        <v>0</v>
      </c>
      <c r="Q202" s="160">
        <v>5.0000000000000001E-4</v>
      </c>
      <c r="R202" s="160">
        <f t="shared" si="2"/>
        <v>1.4999999999999999E-2</v>
      </c>
      <c r="S202" s="160">
        <v>0</v>
      </c>
      <c r="T202" s="161">
        <f t="shared" si="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2" t="s">
        <v>248</v>
      </c>
      <c r="AT202" s="162" t="s">
        <v>162</v>
      </c>
      <c r="AU202" s="162" t="s">
        <v>97</v>
      </c>
      <c r="AY202" s="18" t="s">
        <v>160</v>
      </c>
      <c r="BE202" s="163">
        <f t="shared" si="4"/>
        <v>0</v>
      </c>
      <c r="BF202" s="163">
        <f t="shared" si="5"/>
        <v>0</v>
      </c>
      <c r="BG202" s="163">
        <f t="shared" si="6"/>
        <v>0</v>
      </c>
      <c r="BH202" s="163">
        <f t="shared" si="7"/>
        <v>0</v>
      </c>
      <c r="BI202" s="163">
        <f t="shared" si="8"/>
        <v>0</v>
      </c>
      <c r="BJ202" s="18" t="s">
        <v>97</v>
      </c>
      <c r="BK202" s="163">
        <f t="shared" si="9"/>
        <v>0</v>
      </c>
      <c r="BL202" s="18" t="s">
        <v>248</v>
      </c>
      <c r="BM202" s="162" t="s">
        <v>1778</v>
      </c>
    </row>
    <row r="203" spans="1:65" s="2" customFormat="1" ht="16.5" customHeight="1">
      <c r="A203" s="33"/>
      <c r="B203" s="149"/>
      <c r="C203" s="150" t="s">
        <v>294</v>
      </c>
      <c r="D203" s="150" t="s">
        <v>162</v>
      </c>
      <c r="E203" s="151" t="s">
        <v>1779</v>
      </c>
      <c r="F203" s="152" t="s">
        <v>1780</v>
      </c>
      <c r="G203" s="153" t="s">
        <v>268</v>
      </c>
      <c r="H203" s="154">
        <v>6</v>
      </c>
      <c r="I203" s="155"/>
      <c r="J203" s="156">
        <f t="shared" si="0"/>
        <v>0</v>
      </c>
      <c r="K203" s="157"/>
      <c r="L203" s="34"/>
      <c r="M203" s="158" t="s">
        <v>1</v>
      </c>
      <c r="N203" s="159" t="s">
        <v>43</v>
      </c>
      <c r="O203" s="59"/>
      <c r="P203" s="160">
        <f t="shared" si="1"/>
        <v>0</v>
      </c>
      <c r="Q203" s="160">
        <v>0</v>
      </c>
      <c r="R203" s="160">
        <f t="shared" si="2"/>
        <v>0</v>
      </c>
      <c r="S203" s="160">
        <v>0</v>
      </c>
      <c r="T203" s="161">
        <f t="shared" si="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2" t="s">
        <v>248</v>
      </c>
      <c r="AT203" s="162" t="s">
        <v>162</v>
      </c>
      <c r="AU203" s="162" t="s">
        <v>97</v>
      </c>
      <c r="AY203" s="18" t="s">
        <v>160</v>
      </c>
      <c r="BE203" s="163">
        <f t="shared" si="4"/>
        <v>0</v>
      </c>
      <c r="BF203" s="163">
        <f t="shared" si="5"/>
        <v>0</v>
      </c>
      <c r="BG203" s="163">
        <f t="shared" si="6"/>
        <v>0</v>
      </c>
      <c r="BH203" s="163">
        <f t="shared" si="7"/>
        <v>0</v>
      </c>
      <c r="BI203" s="163">
        <f t="shared" si="8"/>
        <v>0</v>
      </c>
      <c r="BJ203" s="18" t="s">
        <v>97</v>
      </c>
      <c r="BK203" s="163">
        <f t="shared" si="9"/>
        <v>0</v>
      </c>
      <c r="BL203" s="18" t="s">
        <v>248</v>
      </c>
      <c r="BM203" s="162" t="s">
        <v>1781</v>
      </c>
    </row>
    <row r="204" spans="1:65" s="2" customFormat="1" ht="16.5" customHeight="1">
      <c r="A204" s="33"/>
      <c r="B204" s="149"/>
      <c r="C204" s="150" t="s">
        <v>300</v>
      </c>
      <c r="D204" s="150" t="s">
        <v>162</v>
      </c>
      <c r="E204" s="151" t="s">
        <v>1782</v>
      </c>
      <c r="F204" s="152" t="s">
        <v>1783</v>
      </c>
      <c r="G204" s="153" t="s">
        <v>268</v>
      </c>
      <c r="H204" s="154">
        <v>14</v>
      </c>
      <c r="I204" s="155"/>
      <c r="J204" s="156">
        <f t="shared" si="0"/>
        <v>0</v>
      </c>
      <c r="K204" s="157"/>
      <c r="L204" s="34"/>
      <c r="M204" s="158" t="s">
        <v>1</v>
      </c>
      <c r="N204" s="159" t="s">
        <v>43</v>
      </c>
      <c r="O204" s="59"/>
      <c r="P204" s="160">
        <f t="shared" si="1"/>
        <v>0</v>
      </c>
      <c r="Q204" s="160">
        <v>0</v>
      </c>
      <c r="R204" s="160">
        <f t="shared" si="2"/>
        <v>0</v>
      </c>
      <c r="S204" s="160">
        <v>0</v>
      </c>
      <c r="T204" s="161">
        <f t="shared" si="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2" t="s">
        <v>248</v>
      </c>
      <c r="AT204" s="162" t="s">
        <v>162</v>
      </c>
      <c r="AU204" s="162" t="s">
        <v>97</v>
      </c>
      <c r="AY204" s="18" t="s">
        <v>160</v>
      </c>
      <c r="BE204" s="163">
        <f t="shared" si="4"/>
        <v>0</v>
      </c>
      <c r="BF204" s="163">
        <f t="shared" si="5"/>
        <v>0</v>
      </c>
      <c r="BG204" s="163">
        <f t="shared" si="6"/>
        <v>0</v>
      </c>
      <c r="BH204" s="163">
        <f t="shared" si="7"/>
        <v>0</v>
      </c>
      <c r="BI204" s="163">
        <f t="shared" si="8"/>
        <v>0</v>
      </c>
      <c r="BJ204" s="18" t="s">
        <v>97</v>
      </c>
      <c r="BK204" s="163">
        <f t="shared" si="9"/>
        <v>0</v>
      </c>
      <c r="BL204" s="18" t="s">
        <v>248</v>
      </c>
      <c r="BM204" s="162" t="s">
        <v>1784</v>
      </c>
    </row>
    <row r="205" spans="1:65" s="2" customFormat="1" ht="16.5" customHeight="1">
      <c r="A205" s="33"/>
      <c r="B205" s="149"/>
      <c r="C205" s="150" t="s">
        <v>305</v>
      </c>
      <c r="D205" s="150" t="s">
        <v>162</v>
      </c>
      <c r="E205" s="151" t="s">
        <v>1785</v>
      </c>
      <c r="F205" s="152" t="s">
        <v>1786</v>
      </c>
      <c r="G205" s="153" t="s">
        <v>268</v>
      </c>
      <c r="H205" s="154">
        <v>4</v>
      </c>
      <c r="I205" s="155"/>
      <c r="J205" s="156">
        <f t="shared" si="0"/>
        <v>0</v>
      </c>
      <c r="K205" s="157"/>
      <c r="L205" s="34"/>
      <c r="M205" s="158" t="s">
        <v>1</v>
      </c>
      <c r="N205" s="159" t="s">
        <v>43</v>
      </c>
      <c r="O205" s="59"/>
      <c r="P205" s="160">
        <f t="shared" si="1"/>
        <v>0</v>
      </c>
      <c r="Q205" s="160">
        <v>0</v>
      </c>
      <c r="R205" s="160">
        <f t="shared" si="2"/>
        <v>0</v>
      </c>
      <c r="S205" s="160">
        <v>0</v>
      </c>
      <c r="T205" s="161">
        <f t="shared" si="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2" t="s">
        <v>248</v>
      </c>
      <c r="AT205" s="162" t="s">
        <v>162</v>
      </c>
      <c r="AU205" s="162" t="s">
        <v>97</v>
      </c>
      <c r="AY205" s="18" t="s">
        <v>160</v>
      </c>
      <c r="BE205" s="163">
        <f t="shared" si="4"/>
        <v>0</v>
      </c>
      <c r="BF205" s="163">
        <f t="shared" si="5"/>
        <v>0</v>
      </c>
      <c r="BG205" s="163">
        <f t="shared" si="6"/>
        <v>0</v>
      </c>
      <c r="BH205" s="163">
        <f t="shared" si="7"/>
        <v>0</v>
      </c>
      <c r="BI205" s="163">
        <f t="shared" si="8"/>
        <v>0</v>
      </c>
      <c r="BJ205" s="18" t="s">
        <v>97</v>
      </c>
      <c r="BK205" s="163">
        <f t="shared" si="9"/>
        <v>0</v>
      </c>
      <c r="BL205" s="18" t="s">
        <v>248</v>
      </c>
      <c r="BM205" s="162" t="s">
        <v>1787</v>
      </c>
    </row>
    <row r="206" spans="1:65" s="2" customFormat="1" ht="16.5" customHeight="1">
      <c r="A206" s="33"/>
      <c r="B206" s="149"/>
      <c r="C206" s="150" t="s">
        <v>310</v>
      </c>
      <c r="D206" s="150" t="s">
        <v>162</v>
      </c>
      <c r="E206" s="151" t="s">
        <v>1788</v>
      </c>
      <c r="F206" s="152" t="s">
        <v>1789</v>
      </c>
      <c r="G206" s="153" t="s">
        <v>268</v>
      </c>
      <c r="H206" s="154">
        <v>4</v>
      </c>
      <c r="I206" s="155"/>
      <c r="J206" s="156">
        <f t="shared" si="0"/>
        <v>0</v>
      </c>
      <c r="K206" s="157"/>
      <c r="L206" s="34"/>
      <c r="M206" s="158" t="s">
        <v>1</v>
      </c>
      <c r="N206" s="159" t="s">
        <v>43</v>
      </c>
      <c r="O206" s="59"/>
      <c r="P206" s="160">
        <f t="shared" si="1"/>
        <v>0</v>
      </c>
      <c r="Q206" s="160">
        <v>0</v>
      </c>
      <c r="R206" s="160">
        <f t="shared" si="2"/>
        <v>0</v>
      </c>
      <c r="S206" s="160">
        <v>0</v>
      </c>
      <c r="T206" s="161">
        <f t="shared" si="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2" t="s">
        <v>248</v>
      </c>
      <c r="AT206" s="162" t="s">
        <v>162</v>
      </c>
      <c r="AU206" s="162" t="s">
        <v>97</v>
      </c>
      <c r="AY206" s="18" t="s">
        <v>160</v>
      </c>
      <c r="BE206" s="163">
        <f t="shared" si="4"/>
        <v>0</v>
      </c>
      <c r="BF206" s="163">
        <f t="shared" si="5"/>
        <v>0</v>
      </c>
      <c r="BG206" s="163">
        <f t="shared" si="6"/>
        <v>0</v>
      </c>
      <c r="BH206" s="163">
        <f t="shared" si="7"/>
        <v>0</v>
      </c>
      <c r="BI206" s="163">
        <f t="shared" si="8"/>
        <v>0</v>
      </c>
      <c r="BJ206" s="18" t="s">
        <v>97</v>
      </c>
      <c r="BK206" s="163">
        <f t="shared" si="9"/>
        <v>0</v>
      </c>
      <c r="BL206" s="18" t="s">
        <v>248</v>
      </c>
      <c r="BM206" s="162" t="s">
        <v>1790</v>
      </c>
    </row>
    <row r="207" spans="1:65" s="2" customFormat="1" ht="16.5" customHeight="1">
      <c r="A207" s="33"/>
      <c r="B207" s="149"/>
      <c r="C207" s="150" t="s">
        <v>315</v>
      </c>
      <c r="D207" s="150" t="s">
        <v>162</v>
      </c>
      <c r="E207" s="151" t="s">
        <v>1791</v>
      </c>
      <c r="F207" s="152" t="s">
        <v>1792</v>
      </c>
      <c r="G207" s="153" t="s">
        <v>268</v>
      </c>
      <c r="H207" s="154">
        <v>1</v>
      </c>
      <c r="I207" s="155"/>
      <c r="J207" s="156">
        <f t="shared" si="0"/>
        <v>0</v>
      </c>
      <c r="K207" s="157"/>
      <c r="L207" s="34"/>
      <c r="M207" s="158" t="s">
        <v>1</v>
      </c>
      <c r="N207" s="159" t="s">
        <v>43</v>
      </c>
      <c r="O207" s="59"/>
      <c r="P207" s="160">
        <f t="shared" si="1"/>
        <v>0</v>
      </c>
      <c r="Q207" s="160">
        <v>2.7999999999999998E-4</v>
      </c>
      <c r="R207" s="160">
        <f t="shared" si="2"/>
        <v>2.7999999999999998E-4</v>
      </c>
      <c r="S207" s="160">
        <v>0</v>
      </c>
      <c r="T207" s="161">
        <f t="shared" si="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2" t="s">
        <v>248</v>
      </c>
      <c r="AT207" s="162" t="s">
        <v>162</v>
      </c>
      <c r="AU207" s="162" t="s">
        <v>97</v>
      </c>
      <c r="AY207" s="18" t="s">
        <v>160</v>
      </c>
      <c r="BE207" s="163">
        <f t="shared" si="4"/>
        <v>0</v>
      </c>
      <c r="BF207" s="163">
        <f t="shared" si="5"/>
        <v>0</v>
      </c>
      <c r="BG207" s="163">
        <f t="shared" si="6"/>
        <v>0</v>
      </c>
      <c r="BH207" s="163">
        <f t="shared" si="7"/>
        <v>0</v>
      </c>
      <c r="BI207" s="163">
        <f t="shared" si="8"/>
        <v>0</v>
      </c>
      <c r="BJ207" s="18" t="s">
        <v>97</v>
      </c>
      <c r="BK207" s="163">
        <f t="shared" si="9"/>
        <v>0</v>
      </c>
      <c r="BL207" s="18" t="s">
        <v>248</v>
      </c>
      <c r="BM207" s="162" t="s">
        <v>1793</v>
      </c>
    </row>
    <row r="208" spans="1:65" s="2" customFormat="1" ht="16.5" customHeight="1">
      <c r="A208" s="33"/>
      <c r="B208" s="149"/>
      <c r="C208" s="188" t="s">
        <v>320</v>
      </c>
      <c r="D208" s="188" t="s">
        <v>249</v>
      </c>
      <c r="E208" s="189" t="s">
        <v>1794</v>
      </c>
      <c r="F208" s="190" t="s">
        <v>1795</v>
      </c>
      <c r="G208" s="191" t="s">
        <v>268</v>
      </c>
      <c r="H208" s="192">
        <v>1</v>
      </c>
      <c r="I208" s="193"/>
      <c r="J208" s="194">
        <f t="shared" si="0"/>
        <v>0</v>
      </c>
      <c r="K208" s="195"/>
      <c r="L208" s="196"/>
      <c r="M208" s="197" t="s">
        <v>1</v>
      </c>
      <c r="N208" s="198" t="s">
        <v>43</v>
      </c>
      <c r="O208" s="59"/>
      <c r="P208" s="160">
        <f t="shared" si="1"/>
        <v>0</v>
      </c>
      <c r="Q208" s="160">
        <v>1.07E-3</v>
      </c>
      <c r="R208" s="160">
        <f t="shared" si="2"/>
        <v>1.07E-3</v>
      </c>
      <c r="S208" s="160">
        <v>0</v>
      </c>
      <c r="T208" s="161">
        <f t="shared" si="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2" t="s">
        <v>331</v>
      </c>
      <c r="AT208" s="162" t="s">
        <v>249</v>
      </c>
      <c r="AU208" s="162" t="s">
        <v>97</v>
      </c>
      <c r="AY208" s="18" t="s">
        <v>160</v>
      </c>
      <c r="BE208" s="163">
        <f t="shared" si="4"/>
        <v>0</v>
      </c>
      <c r="BF208" s="163">
        <f t="shared" si="5"/>
        <v>0</v>
      </c>
      <c r="BG208" s="163">
        <f t="shared" si="6"/>
        <v>0</v>
      </c>
      <c r="BH208" s="163">
        <f t="shared" si="7"/>
        <v>0</v>
      </c>
      <c r="BI208" s="163">
        <f t="shared" si="8"/>
        <v>0</v>
      </c>
      <c r="BJ208" s="18" t="s">
        <v>97</v>
      </c>
      <c r="BK208" s="163">
        <f t="shared" si="9"/>
        <v>0</v>
      </c>
      <c r="BL208" s="18" t="s">
        <v>248</v>
      </c>
      <c r="BM208" s="162" t="s">
        <v>1796</v>
      </c>
    </row>
    <row r="209" spans="1:65" s="2" customFormat="1" ht="16.5" customHeight="1">
      <c r="A209" s="33"/>
      <c r="B209" s="149"/>
      <c r="C209" s="150" t="s">
        <v>327</v>
      </c>
      <c r="D209" s="150" t="s">
        <v>162</v>
      </c>
      <c r="E209" s="151" t="s">
        <v>1797</v>
      </c>
      <c r="F209" s="152" t="s">
        <v>1798</v>
      </c>
      <c r="G209" s="153" t="s">
        <v>268</v>
      </c>
      <c r="H209" s="154">
        <v>8</v>
      </c>
      <c r="I209" s="155"/>
      <c r="J209" s="156">
        <f t="shared" si="0"/>
        <v>0</v>
      </c>
      <c r="K209" s="157"/>
      <c r="L209" s="34"/>
      <c r="M209" s="158" t="s">
        <v>1</v>
      </c>
      <c r="N209" s="159" t="s">
        <v>43</v>
      </c>
      <c r="O209" s="59"/>
      <c r="P209" s="160">
        <f t="shared" si="1"/>
        <v>0</v>
      </c>
      <c r="Q209" s="160">
        <v>5.0000000000000001E-4</v>
      </c>
      <c r="R209" s="160">
        <f t="shared" si="2"/>
        <v>4.0000000000000001E-3</v>
      </c>
      <c r="S209" s="160">
        <v>0</v>
      </c>
      <c r="T209" s="161">
        <f t="shared" si="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2" t="s">
        <v>248</v>
      </c>
      <c r="AT209" s="162" t="s">
        <v>162</v>
      </c>
      <c r="AU209" s="162" t="s">
        <v>97</v>
      </c>
      <c r="AY209" s="18" t="s">
        <v>160</v>
      </c>
      <c r="BE209" s="163">
        <f t="shared" si="4"/>
        <v>0</v>
      </c>
      <c r="BF209" s="163">
        <f t="shared" si="5"/>
        <v>0</v>
      </c>
      <c r="BG209" s="163">
        <f t="shared" si="6"/>
        <v>0</v>
      </c>
      <c r="BH209" s="163">
        <f t="shared" si="7"/>
        <v>0</v>
      </c>
      <c r="BI209" s="163">
        <f t="shared" si="8"/>
        <v>0</v>
      </c>
      <c r="BJ209" s="18" t="s">
        <v>97</v>
      </c>
      <c r="BK209" s="163">
        <f t="shared" si="9"/>
        <v>0</v>
      </c>
      <c r="BL209" s="18" t="s">
        <v>248</v>
      </c>
      <c r="BM209" s="162" t="s">
        <v>1799</v>
      </c>
    </row>
    <row r="210" spans="1:65" s="2" customFormat="1" ht="16.5" customHeight="1">
      <c r="A210" s="33"/>
      <c r="B210" s="149"/>
      <c r="C210" s="150" t="s">
        <v>331</v>
      </c>
      <c r="D210" s="150" t="s">
        <v>162</v>
      </c>
      <c r="E210" s="151" t="s">
        <v>1800</v>
      </c>
      <c r="F210" s="152" t="s">
        <v>1801</v>
      </c>
      <c r="G210" s="153" t="s">
        <v>268</v>
      </c>
      <c r="H210" s="154">
        <v>6</v>
      </c>
      <c r="I210" s="155"/>
      <c r="J210" s="156">
        <f t="shared" si="0"/>
        <v>0</v>
      </c>
      <c r="K210" s="157"/>
      <c r="L210" s="34"/>
      <c r="M210" s="158" t="s">
        <v>1</v>
      </c>
      <c r="N210" s="159" t="s">
        <v>43</v>
      </c>
      <c r="O210" s="59"/>
      <c r="P210" s="160">
        <f t="shared" si="1"/>
        <v>0</v>
      </c>
      <c r="Q210" s="160">
        <v>6.0000000000000002E-5</v>
      </c>
      <c r="R210" s="160">
        <f t="shared" si="2"/>
        <v>3.6000000000000002E-4</v>
      </c>
      <c r="S210" s="160">
        <v>0</v>
      </c>
      <c r="T210" s="161">
        <f t="shared" si="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2" t="s">
        <v>248</v>
      </c>
      <c r="AT210" s="162" t="s">
        <v>162</v>
      </c>
      <c r="AU210" s="162" t="s">
        <v>97</v>
      </c>
      <c r="AY210" s="18" t="s">
        <v>160</v>
      </c>
      <c r="BE210" s="163">
        <f t="shared" si="4"/>
        <v>0</v>
      </c>
      <c r="BF210" s="163">
        <f t="shared" si="5"/>
        <v>0</v>
      </c>
      <c r="BG210" s="163">
        <f t="shared" si="6"/>
        <v>0</v>
      </c>
      <c r="BH210" s="163">
        <f t="shared" si="7"/>
        <v>0</v>
      </c>
      <c r="BI210" s="163">
        <f t="shared" si="8"/>
        <v>0</v>
      </c>
      <c r="BJ210" s="18" t="s">
        <v>97</v>
      </c>
      <c r="BK210" s="163">
        <f t="shared" si="9"/>
        <v>0</v>
      </c>
      <c r="BL210" s="18" t="s">
        <v>248</v>
      </c>
      <c r="BM210" s="162" t="s">
        <v>1802</v>
      </c>
    </row>
    <row r="211" spans="1:65" s="2" customFormat="1" ht="24.15" customHeight="1">
      <c r="A211" s="33"/>
      <c r="B211" s="149"/>
      <c r="C211" s="188" t="s">
        <v>335</v>
      </c>
      <c r="D211" s="188" t="s">
        <v>249</v>
      </c>
      <c r="E211" s="189" t="s">
        <v>1803</v>
      </c>
      <c r="F211" s="190" t="s">
        <v>1804</v>
      </c>
      <c r="G211" s="191" t="s">
        <v>268</v>
      </c>
      <c r="H211" s="192">
        <v>6</v>
      </c>
      <c r="I211" s="193"/>
      <c r="J211" s="194">
        <f t="shared" si="0"/>
        <v>0</v>
      </c>
      <c r="K211" s="195"/>
      <c r="L211" s="196"/>
      <c r="M211" s="197" t="s">
        <v>1</v>
      </c>
      <c r="N211" s="198" t="s">
        <v>43</v>
      </c>
      <c r="O211" s="59"/>
      <c r="P211" s="160">
        <f t="shared" si="1"/>
        <v>0</v>
      </c>
      <c r="Q211" s="160">
        <v>2.9999999999999997E-4</v>
      </c>
      <c r="R211" s="160">
        <f t="shared" si="2"/>
        <v>1.8E-3</v>
      </c>
      <c r="S211" s="160">
        <v>0</v>
      </c>
      <c r="T211" s="161">
        <f t="shared" si="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2" t="s">
        <v>331</v>
      </c>
      <c r="AT211" s="162" t="s">
        <v>249</v>
      </c>
      <c r="AU211" s="162" t="s">
        <v>97</v>
      </c>
      <c r="AY211" s="18" t="s">
        <v>160</v>
      </c>
      <c r="BE211" s="163">
        <f t="shared" si="4"/>
        <v>0</v>
      </c>
      <c r="BF211" s="163">
        <f t="shared" si="5"/>
        <v>0</v>
      </c>
      <c r="BG211" s="163">
        <f t="shared" si="6"/>
        <v>0</v>
      </c>
      <c r="BH211" s="163">
        <f t="shared" si="7"/>
        <v>0</v>
      </c>
      <c r="BI211" s="163">
        <f t="shared" si="8"/>
        <v>0</v>
      </c>
      <c r="BJ211" s="18" t="s">
        <v>97</v>
      </c>
      <c r="BK211" s="163">
        <f t="shared" si="9"/>
        <v>0</v>
      </c>
      <c r="BL211" s="18" t="s">
        <v>248</v>
      </c>
      <c r="BM211" s="162" t="s">
        <v>1805</v>
      </c>
    </row>
    <row r="212" spans="1:65" s="2" customFormat="1" ht="16.5" customHeight="1">
      <c r="A212" s="33"/>
      <c r="B212" s="149"/>
      <c r="C212" s="150" t="s">
        <v>340</v>
      </c>
      <c r="D212" s="150" t="s">
        <v>162</v>
      </c>
      <c r="E212" s="151" t="s">
        <v>1806</v>
      </c>
      <c r="F212" s="152" t="s">
        <v>1807</v>
      </c>
      <c r="G212" s="153" t="s">
        <v>268</v>
      </c>
      <c r="H212" s="154">
        <v>4</v>
      </c>
      <c r="I212" s="155"/>
      <c r="J212" s="156">
        <f t="shared" si="0"/>
        <v>0</v>
      </c>
      <c r="K212" s="157"/>
      <c r="L212" s="34"/>
      <c r="M212" s="158" t="s">
        <v>1</v>
      </c>
      <c r="N212" s="159" t="s">
        <v>43</v>
      </c>
      <c r="O212" s="59"/>
      <c r="P212" s="160">
        <f t="shared" si="1"/>
        <v>0</v>
      </c>
      <c r="Q212" s="160">
        <v>1.5E-3</v>
      </c>
      <c r="R212" s="160">
        <f t="shared" si="2"/>
        <v>6.0000000000000001E-3</v>
      </c>
      <c r="S212" s="160">
        <v>0</v>
      </c>
      <c r="T212" s="161">
        <f t="shared" si="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2" t="s">
        <v>248</v>
      </c>
      <c r="AT212" s="162" t="s">
        <v>162</v>
      </c>
      <c r="AU212" s="162" t="s">
        <v>97</v>
      </c>
      <c r="AY212" s="18" t="s">
        <v>160</v>
      </c>
      <c r="BE212" s="163">
        <f t="shared" si="4"/>
        <v>0</v>
      </c>
      <c r="BF212" s="163">
        <f t="shared" si="5"/>
        <v>0</v>
      </c>
      <c r="BG212" s="163">
        <f t="shared" si="6"/>
        <v>0</v>
      </c>
      <c r="BH212" s="163">
        <f t="shared" si="7"/>
        <v>0</v>
      </c>
      <c r="BI212" s="163">
        <f t="shared" si="8"/>
        <v>0</v>
      </c>
      <c r="BJ212" s="18" t="s">
        <v>97</v>
      </c>
      <c r="BK212" s="163">
        <f t="shared" si="9"/>
        <v>0</v>
      </c>
      <c r="BL212" s="18" t="s">
        <v>248</v>
      </c>
      <c r="BM212" s="162" t="s">
        <v>1808</v>
      </c>
    </row>
    <row r="213" spans="1:65" s="2" customFormat="1" ht="16.5" customHeight="1">
      <c r="A213" s="33"/>
      <c r="B213" s="149"/>
      <c r="C213" s="150" t="s">
        <v>347</v>
      </c>
      <c r="D213" s="150" t="s">
        <v>162</v>
      </c>
      <c r="E213" s="151" t="s">
        <v>1809</v>
      </c>
      <c r="F213" s="152" t="s">
        <v>1810</v>
      </c>
      <c r="G213" s="153" t="s">
        <v>262</v>
      </c>
      <c r="H213" s="154">
        <v>99</v>
      </c>
      <c r="I213" s="155"/>
      <c r="J213" s="156">
        <f t="shared" si="0"/>
        <v>0</v>
      </c>
      <c r="K213" s="157"/>
      <c r="L213" s="34"/>
      <c r="M213" s="158" t="s">
        <v>1</v>
      </c>
      <c r="N213" s="159" t="s">
        <v>43</v>
      </c>
      <c r="O213" s="59"/>
      <c r="P213" s="160">
        <f t="shared" si="1"/>
        <v>0</v>
      </c>
      <c r="Q213" s="160">
        <v>0</v>
      </c>
      <c r="R213" s="160">
        <f t="shared" si="2"/>
        <v>0</v>
      </c>
      <c r="S213" s="160">
        <v>0</v>
      </c>
      <c r="T213" s="161">
        <f t="shared" si="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2" t="s">
        <v>248</v>
      </c>
      <c r="AT213" s="162" t="s">
        <v>162</v>
      </c>
      <c r="AU213" s="162" t="s">
        <v>97</v>
      </c>
      <c r="AY213" s="18" t="s">
        <v>160</v>
      </c>
      <c r="BE213" s="163">
        <f t="shared" si="4"/>
        <v>0</v>
      </c>
      <c r="BF213" s="163">
        <f t="shared" si="5"/>
        <v>0</v>
      </c>
      <c r="BG213" s="163">
        <f t="shared" si="6"/>
        <v>0</v>
      </c>
      <c r="BH213" s="163">
        <f t="shared" si="7"/>
        <v>0</v>
      </c>
      <c r="BI213" s="163">
        <f t="shared" si="8"/>
        <v>0</v>
      </c>
      <c r="BJ213" s="18" t="s">
        <v>97</v>
      </c>
      <c r="BK213" s="163">
        <f t="shared" si="9"/>
        <v>0</v>
      </c>
      <c r="BL213" s="18" t="s">
        <v>248</v>
      </c>
      <c r="BM213" s="162" t="s">
        <v>1811</v>
      </c>
    </row>
    <row r="214" spans="1:65" s="2" customFormat="1" ht="16.5" customHeight="1">
      <c r="A214" s="33"/>
      <c r="B214" s="149"/>
      <c r="C214" s="150" t="s">
        <v>353</v>
      </c>
      <c r="D214" s="150" t="s">
        <v>162</v>
      </c>
      <c r="E214" s="151" t="s">
        <v>1812</v>
      </c>
      <c r="F214" s="152" t="s">
        <v>1813</v>
      </c>
      <c r="G214" s="153" t="s">
        <v>790</v>
      </c>
      <c r="H214" s="207"/>
      <c r="I214" s="155"/>
      <c r="J214" s="156">
        <f t="shared" si="0"/>
        <v>0</v>
      </c>
      <c r="K214" s="157"/>
      <c r="L214" s="34"/>
      <c r="M214" s="158" t="s">
        <v>1</v>
      </c>
      <c r="N214" s="159" t="s">
        <v>43</v>
      </c>
      <c r="O214" s="59"/>
      <c r="P214" s="160">
        <f t="shared" si="1"/>
        <v>0</v>
      </c>
      <c r="Q214" s="160">
        <v>0</v>
      </c>
      <c r="R214" s="160">
        <f t="shared" si="2"/>
        <v>0</v>
      </c>
      <c r="S214" s="160">
        <v>0</v>
      </c>
      <c r="T214" s="161">
        <f t="shared" si="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2" t="s">
        <v>248</v>
      </c>
      <c r="AT214" s="162" t="s">
        <v>162</v>
      </c>
      <c r="AU214" s="162" t="s">
        <v>97</v>
      </c>
      <c r="AY214" s="18" t="s">
        <v>160</v>
      </c>
      <c r="BE214" s="163">
        <f t="shared" si="4"/>
        <v>0</v>
      </c>
      <c r="BF214" s="163">
        <f t="shared" si="5"/>
        <v>0</v>
      </c>
      <c r="BG214" s="163">
        <f t="shared" si="6"/>
        <v>0</v>
      </c>
      <c r="BH214" s="163">
        <f t="shared" si="7"/>
        <v>0</v>
      </c>
      <c r="BI214" s="163">
        <f t="shared" si="8"/>
        <v>0</v>
      </c>
      <c r="BJ214" s="18" t="s">
        <v>97</v>
      </c>
      <c r="BK214" s="163">
        <f t="shared" si="9"/>
        <v>0</v>
      </c>
      <c r="BL214" s="18" t="s">
        <v>248</v>
      </c>
      <c r="BM214" s="162" t="s">
        <v>1814</v>
      </c>
    </row>
    <row r="215" spans="1:65" s="12" customFormat="1" ht="22.95" customHeight="1">
      <c r="B215" s="136"/>
      <c r="D215" s="137" t="s">
        <v>76</v>
      </c>
      <c r="E215" s="147" t="s">
        <v>878</v>
      </c>
      <c r="F215" s="147" t="s">
        <v>879</v>
      </c>
      <c r="I215" s="139"/>
      <c r="J215" s="148">
        <f>BK215</f>
        <v>0</v>
      </c>
      <c r="L215" s="136"/>
      <c r="M215" s="141"/>
      <c r="N215" s="142"/>
      <c r="O215" s="142"/>
      <c r="P215" s="143">
        <f>SUM(P216:P240)</f>
        <v>0</v>
      </c>
      <c r="Q215" s="142"/>
      <c r="R215" s="143">
        <f>SUM(R216:R240)</f>
        <v>0.38896000000000014</v>
      </c>
      <c r="S215" s="142"/>
      <c r="T215" s="144">
        <f>SUM(T216:T240)</f>
        <v>5.1999999999999995E-4</v>
      </c>
      <c r="AR215" s="137" t="s">
        <v>97</v>
      </c>
      <c r="AT215" s="145" t="s">
        <v>76</v>
      </c>
      <c r="AU215" s="145" t="s">
        <v>82</v>
      </c>
      <c r="AY215" s="137" t="s">
        <v>160</v>
      </c>
      <c r="BK215" s="146">
        <f>SUM(BK216:BK240)</f>
        <v>0</v>
      </c>
    </row>
    <row r="216" spans="1:65" s="2" customFormat="1" ht="16.5" customHeight="1">
      <c r="A216" s="33"/>
      <c r="B216" s="149"/>
      <c r="C216" s="150" t="s">
        <v>358</v>
      </c>
      <c r="D216" s="150" t="s">
        <v>162</v>
      </c>
      <c r="E216" s="151" t="s">
        <v>1815</v>
      </c>
      <c r="F216" s="152" t="s">
        <v>1816</v>
      </c>
      <c r="G216" s="153" t="s">
        <v>268</v>
      </c>
      <c r="H216" s="154">
        <v>1</v>
      </c>
      <c r="I216" s="155"/>
      <c r="J216" s="156">
        <f t="shared" ref="J216:J221" si="10">ROUND(I216*H216,2)</f>
        <v>0</v>
      </c>
      <c r="K216" s="157"/>
      <c r="L216" s="34"/>
      <c r="M216" s="158" t="s">
        <v>1</v>
      </c>
      <c r="N216" s="159" t="s">
        <v>43</v>
      </c>
      <c r="O216" s="59"/>
      <c r="P216" s="160">
        <f t="shared" ref="P216:P221" si="11">O216*H216</f>
        <v>0</v>
      </c>
      <c r="Q216" s="160">
        <v>3.0000000000000001E-5</v>
      </c>
      <c r="R216" s="160">
        <f t="shared" ref="R216:R221" si="12">Q216*H216</f>
        <v>3.0000000000000001E-5</v>
      </c>
      <c r="S216" s="160">
        <v>5.1999999999999995E-4</v>
      </c>
      <c r="T216" s="161">
        <f t="shared" ref="T216:T221" si="13">S216*H216</f>
        <v>5.1999999999999995E-4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2" t="s">
        <v>248</v>
      </c>
      <c r="AT216" s="162" t="s">
        <v>162</v>
      </c>
      <c r="AU216" s="162" t="s">
        <v>97</v>
      </c>
      <c r="AY216" s="18" t="s">
        <v>160</v>
      </c>
      <c r="BE216" s="163">
        <f t="shared" ref="BE216:BE221" si="14">IF(N216="základní",J216,0)</f>
        <v>0</v>
      </c>
      <c r="BF216" s="163">
        <f t="shared" ref="BF216:BF221" si="15">IF(N216="snížená",J216,0)</f>
        <v>0</v>
      </c>
      <c r="BG216" s="163">
        <f t="shared" ref="BG216:BG221" si="16">IF(N216="zákl. přenesená",J216,0)</f>
        <v>0</v>
      </c>
      <c r="BH216" s="163">
        <f t="shared" ref="BH216:BH221" si="17">IF(N216="sníž. přenesená",J216,0)</f>
        <v>0</v>
      </c>
      <c r="BI216" s="163">
        <f t="shared" ref="BI216:BI221" si="18">IF(N216="nulová",J216,0)</f>
        <v>0</v>
      </c>
      <c r="BJ216" s="18" t="s">
        <v>97</v>
      </c>
      <c r="BK216" s="163">
        <f t="shared" ref="BK216:BK221" si="19">ROUND(I216*H216,2)</f>
        <v>0</v>
      </c>
      <c r="BL216" s="18" t="s">
        <v>248</v>
      </c>
      <c r="BM216" s="162" t="s">
        <v>1817</v>
      </c>
    </row>
    <row r="217" spans="1:65" s="2" customFormat="1" ht="16.5" customHeight="1">
      <c r="A217" s="33"/>
      <c r="B217" s="149"/>
      <c r="C217" s="150" t="s">
        <v>364</v>
      </c>
      <c r="D217" s="150" t="s">
        <v>162</v>
      </c>
      <c r="E217" s="151" t="s">
        <v>1818</v>
      </c>
      <c r="F217" s="152" t="s">
        <v>1819</v>
      </c>
      <c r="G217" s="153" t="s">
        <v>262</v>
      </c>
      <c r="H217" s="154">
        <v>127</v>
      </c>
      <c r="I217" s="155"/>
      <c r="J217" s="156">
        <f t="shared" si="10"/>
        <v>0</v>
      </c>
      <c r="K217" s="157"/>
      <c r="L217" s="34"/>
      <c r="M217" s="158" t="s">
        <v>1</v>
      </c>
      <c r="N217" s="159" t="s">
        <v>43</v>
      </c>
      <c r="O217" s="59"/>
      <c r="P217" s="160">
        <f t="shared" si="11"/>
        <v>0</v>
      </c>
      <c r="Q217" s="160">
        <v>8.0000000000000004E-4</v>
      </c>
      <c r="R217" s="160">
        <f t="shared" si="12"/>
        <v>0.10160000000000001</v>
      </c>
      <c r="S217" s="160">
        <v>0</v>
      </c>
      <c r="T217" s="161">
        <f t="shared" si="1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2" t="s">
        <v>248</v>
      </c>
      <c r="AT217" s="162" t="s">
        <v>162</v>
      </c>
      <c r="AU217" s="162" t="s">
        <v>97</v>
      </c>
      <c r="AY217" s="18" t="s">
        <v>160</v>
      </c>
      <c r="BE217" s="163">
        <f t="shared" si="14"/>
        <v>0</v>
      </c>
      <c r="BF217" s="163">
        <f t="shared" si="15"/>
        <v>0</v>
      </c>
      <c r="BG217" s="163">
        <f t="shared" si="16"/>
        <v>0</v>
      </c>
      <c r="BH217" s="163">
        <f t="shared" si="17"/>
        <v>0</v>
      </c>
      <c r="BI217" s="163">
        <f t="shared" si="18"/>
        <v>0</v>
      </c>
      <c r="BJ217" s="18" t="s">
        <v>97</v>
      </c>
      <c r="BK217" s="163">
        <f t="shared" si="19"/>
        <v>0</v>
      </c>
      <c r="BL217" s="18" t="s">
        <v>248</v>
      </c>
      <c r="BM217" s="162" t="s">
        <v>1820</v>
      </c>
    </row>
    <row r="218" spans="1:65" s="2" customFormat="1" ht="16.5" customHeight="1">
      <c r="A218" s="33"/>
      <c r="B218" s="149"/>
      <c r="C218" s="150" t="s">
        <v>368</v>
      </c>
      <c r="D218" s="150" t="s">
        <v>162</v>
      </c>
      <c r="E218" s="151" t="s">
        <v>1821</v>
      </c>
      <c r="F218" s="152" t="s">
        <v>1822</v>
      </c>
      <c r="G218" s="153" t="s">
        <v>262</v>
      </c>
      <c r="H218" s="154">
        <v>132</v>
      </c>
      <c r="I218" s="155"/>
      <c r="J218" s="156">
        <f t="shared" si="10"/>
        <v>0</v>
      </c>
      <c r="K218" s="157"/>
      <c r="L218" s="34"/>
      <c r="M218" s="158" t="s">
        <v>1</v>
      </c>
      <c r="N218" s="159" t="s">
        <v>43</v>
      </c>
      <c r="O218" s="59"/>
      <c r="P218" s="160">
        <f t="shared" si="11"/>
        <v>0</v>
      </c>
      <c r="Q218" s="160">
        <v>1.2600000000000001E-3</v>
      </c>
      <c r="R218" s="160">
        <f t="shared" si="12"/>
        <v>0.16632</v>
      </c>
      <c r="S218" s="160">
        <v>0</v>
      </c>
      <c r="T218" s="161">
        <f t="shared" si="1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2" t="s">
        <v>248</v>
      </c>
      <c r="AT218" s="162" t="s">
        <v>162</v>
      </c>
      <c r="AU218" s="162" t="s">
        <v>97</v>
      </c>
      <c r="AY218" s="18" t="s">
        <v>160</v>
      </c>
      <c r="BE218" s="163">
        <f t="shared" si="14"/>
        <v>0</v>
      </c>
      <c r="BF218" s="163">
        <f t="shared" si="15"/>
        <v>0</v>
      </c>
      <c r="BG218" s="163">
        <f t="shared" si="16"/>
        <v>0</v>
      </c>
      <c r="BH218" s="163">
        <f t="shared" si="17"/>
        <v>0</v>
      </c>
      <c r="BI218" s="163">
        <f t="shared" si="18"/>
        <v>0</v>
      </c>
      <c r="BJ218" s="18" t="s">
        <v>97</v>
      </c>
      <c r="BK218" s="163">
        <f t="shared" si="19"/>
        <v>0</v>
      </c>
      <c r="BL218" s="18" t="s">
        <v>248</v>
      </c>
      <c r="BM218" s="162" t="s">
        <v>1823</v>
      </c>
    </row>
    <row r="219" spans="1:65" s="2" customFormat="1" ht="16.5" customHeight="1">
      <c r="A219" s="33"/>
      <c r="B219" s="149"/>
      <c r="C219" s="150" t="s">
        <v>372</v>
      </c>
      <c r="D219" s="150" t="s">
        <v>162</v>
      </c>
      <c r="E219" s="151" t="s">
        <v>1824</v>
      </c>
      <c r="F219" s="152" t="s">
        <v>1825</v>
      </c>
      <c r="G219" s="153" t="s">
        <v>262</v>
      </c>
      <c r="H219" s="154">
        <v>10</v>
      </c>
      <c r="I219" s="155"/>
      <c r="J219" s="156">
        <f t="shared" si="10"/>
        <v>0</v>
      </c>
      <c r="K219" s="157"/>
      <c r="L219" s="34"/>
      <c r="M219" s="158" t="s">
        <v>1</v>
      </c>
      <c r="N219" s="159" t="s">
        <v>43</v>
      </c>
      <c r="O219" s="59"/>
      <c r="P219" s="160">
        <f t="shared" si="11"/>
        <v>0</v>
      </c>
      <c r="Q219" s="160">
        <v>1.3799999999999999E-3</v>
      </c>
      <c r="R219" s="160">
        <f t="shared" si="12"/>
        <v>1.38E-2</v>
      </c>
      <c r="S219" s="160">
        <v>0</v>
      </c>
      <c r="T219" s="161">
        <f t="shared" si="1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2" t="s">
        <v>248</v>
      </c>
      <c r="AT219" s="162" t="s">
        <v>162</v>
      </c>
      <c r="AU219" s="162" t="s">
        <v>97</v>
      </c>
      <c r="AY219" s="18" t="s">
        <v>160</v>
      </c>
      <c r="BE219" s="163">
        <f t="shared" si="14"/>
        <v>0</v>
      </c>
      <c r="BF219" s="163">
        <f t="shared" si="15"/>
        <v>0</v>
      </c>
      <c r="BG219" s="163">
        <f t="shared" si="16"/>
        <v>0</v>
      </c>
      <c r="BH219" s="163">
        <f t="shared" si="17"/>
        <v>0</v>
      </c>
      <c r="BI219" s="163">
        <f t="shared" si="18"/>
        <v>0</v>
      </c>
      <c r="BJ219" s="18" t="s">
        <v>97</v>
      </c>
      <c r="BK219" s="163">
        <f t="shared" si="19"/>
        <v>0</v>
      </c>
      <c r="BL219" s="18" t="s">
        <v>248</v>
      </c>
      <c r="BM219" s="162" t="s">
        <v>1826</v>
      </c>
    </row>
    <row r="220" spans="1:65" s="2" customFormat="1" ht="21.75" customHeight="1">
      <c r="A220" s="33"/>
      <c r="B220" s="149"/>
      <c r="C220" s="150" t="s">
        <v>378</v>
      </c>
      <c r="D220" s="150" t="s">
        <v>162</v>
      </c>
      <c r="E220" s="151" t="s">
        <v>1827</v>
      </c>
      <c r="F220" s="152" t="s">
        <v>1828</v>
      </c>
      <c r="G220" s="153" t="s">
        <v>262</v>
      </c>
      <c r="H220" s="154">
        <v>125</v>
      </c>
      <c r="I220" s="155"/>
      <c r="J220" s="156">
        <f t="shared" si="10"/>
        <v>0</v>
      </c>
      <c r="K220" s="157"/>
      <c r="L220" s="34"/>
      <c r="M220" s="158" t="s">
        <v>1</v>
      </c>
      <c r="N220" s="159" t="s">
        <v>43</v>
      </c>
      <c r="O220" s="59"/>
      <c r="P220" s="160">
        <f t="shared" si="11"/>
        <v>0</v>
      </c>
      <c r="Q220" s="160">
        <v>3.4000000000000002E-4</v>
      </c>
      <c r="R220" s="160">
        <f t="shared" si="12"/>
        <v>4.2500000000000003E-2</v>
      </c>
      <c r="S220" s="160">
        <v>0</v>
      </c>
      <c r="T220" s="161">
        <f t="shared" si="1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2" t="s">
        <v>248</v>
      </c>
      <c r="AT220" s="162" t="s">
        <v>162</v>
      </c>
      <c r="AU220" s="162" t="s">
        <v>97</v>
      </c>
      <c r="AY220" s="18" t="s">
        <v>160</v>
      </c>
      <c r="BE220" s="163">
        <f t="shared" si="14"/>
        <v>0</v>
      </c>
      <c r="BF220" s="163">
        <f t="shared" si="15"/>
        <v>0</v>
      </c>
      <c r="BG220" s="163">
        <f t="shared" si="16"/>
        <v>0</v>
      </c>
      <c r="BH220" s="163">
        <f t="shared" si="17"/>
        <v>0</v>
      </c>
      <c r="BI220" s="163">
        <f t="shared" si="18"/>
        <v>0</v>
      </c>
      <c r="BJ220" s="18" t="s">
        <v>97</v>
      </c>
      <c r="BK220" s="163">
        <f t="shared" si="19"/>
        <v>0</v>
      </c>
      <c r="BL220" s="18" t="s">
        <v>248</v>
      </c>
      <c r="BM220" s="162" t="s">
        <v>1829</v>
      </c>
    </row>
    <row r="221" spans="1:65" s="2" customFormat="1" ht="24.15" customHeight="1">
      <c r="A221" s="33"/>
      <c r="B221" s="149"/>
      <c r="C221" s="150" t="s">
        <v>387</v>
      </c>
      <c r="D221" s="150" t="s">
        <v>162</v>
      </c>
      <c r="E221" s="151" t="s">
        <v>1830</v>
      </c>
      <c r="F221" s="152" t="s">
        <v>1831</v>
      </c>
      <c r="G221" s="153" t="s">
        <v>262</v>
      </c>
      <c r="H221" s="154">
        <v>140</v>
      </c>
      <c r="I221" s="155"/>
      <c r="J221" s="156">
        <f t="shared" si="10"/>
        <v>0</v>
      </c>
      <c r="K221" s="157"/>
      <c r="L221" s="34"/>
      <c r="M221" s="158" t="s">
        <v>1</v>
      </c>
      <c r="N221" s="159" t="s">
        <v>43</v>
      </c>
      <c r="O221" s="59"/>
      <c r="P221" s="160">
        <f t="shared" si="11"/>
        <v>0</v>
      </c>
      <c r="Q221" s="160">
        <v>1E-4</v>
      </c>
      <c r="R221" s="160">
        <f t="shared" si="12"/>
        <v>1.4E-2</v>
      </c>
      <c r="S221" s="160">
        <v>0</v>
      </c>
      <c r="T221" s="161">
        <f t="shared" si="1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2" t="s">
        <v>248</v>
      </c>
      <c r="AT221" s="162" t="s">
        <v>162</v>
      </c>
      <c r="AU221" s="162" t="s">
        <v>97</v>
      </c>
      <c r="AY221" s="18" t="s">
        <v>160</v>
      </c>
      <c r="BE221" s="163">
        <f t="shared" si="14"/>
        <v>0</v>
      </c>
      <c r="BF221" s="163">
        <f t="shared" si="15"/>
        <v>0</v>
      </c>
      <c r="BG221" s="163">
        <f t="shared" si="16"/>
        <v>0</v>
      </c>
      <c r="BH221" s="163">
        <f t="shared" si="17"/>
        <v>0</v>
      </c>
      <c r="BI221" s="163">
        <f t="shared" si="18"/>
        <v>0</v>
      </c>
      <c r="BJ221" s="18" t="s">
        <v>97</v>
      </c>
      <c r="BK221" s="163">
        <f t="shared" si="19"/>
        <v>0</v>
      </c>
      <c r="BL221" s="18" t="s">
        <v>248</v>
      </c>
      <c r="BM221" s="162" t="s">
        <v>1832</v>
      </c>
    </row>
    <row r="222" spans="1:65" s="14" customFormat="1">
      <c r="B222" s="172"/>
      <c r="D222" s="165" t="s">
        <v>168</v>
      </c>
      <c r="E222" s="173" t="s">
        <v>1</v>
      </c>
      <c r="F222" s="174" t="s">
        <v>1833</v>
      </c>
      <c r="H222" s="175">
        <v>140</v>
      </c>
      <c r="I222" s="176"/>
      <c r="L222" s="172"/>
      <c r="M222" s="177"/>
      <c r="N222" s="178"/>
      <c r="O222" s="178"/>
      <c r="P222" s="178"/>
      <c r="Q222" s="178"/>
      <c r="R222" s="178"/>
      <c r="S222" s="178"/>
      <c r="T222" s="179"/>
      <c r="AT222" s="173" t="s">
        <v>168</v>
      </c>
      <c r="AU222" s="173" t="s">
        <v>97</v>
      </c>
      <c r="AV222" s="14" t="s">
        <v>97</v>
      </c>
      <c r="AW222" s="14" t="s">
        <v>32</v>
      </c>
      <c r="AX222" s="14" t="s">
        <v>82</v>
      </c>
      <c r="AY222" s="173" t="s">
        <v>160</v>
      </c>
    </row>
    <row r="223" spans="1:65" s="2" customFormat="1" ht="16.5" customHeight="1">
      <c r="A223" s="33"/>
      <c r="B223" s="149"/>
      <c r="C223" s="150" t="s">
        <v>392</v>
      </c>
      <c r="D223" s="150" t="s">
        <v>162</v>
      </c>
      <c r="E223" s="151" t="s">
        <v>1834</v>
      </c>
      <c r="F223" s="152" t="s">
        <v>1835</v>
      </c>
      <c r="G223" s="153" t="s">
        <v>268</v>
      </c>
      <c r="H223" s="154">
        <v>1</v>
      </c>
      <c r="I223" s="155"/>
      <c r="J223" s="156">
        <f t="shared" ref="J223:J240" si="20">ROUND(I223*H223,2)</f>
        <v>0</v>
      </c>
      <c r="K223" s="157"/>
      <c r="L223" s="34"/>
      <c r="M223" s="158" t="s">
        <v>1</v>
      </c>
      <c r="N223" s="159" t="s">
        <v>43</v>
      </c>
      <c r="O223" s="59"/>
      <c r="P223" s="160">
        <f t="shared" ref="P223:P240" si="21">O223*H223</f>
        <v>0</v>
      </c>
      <c r="Q223" s="160">
        <v>0</v>
      </c>
      <c r="R223" s="160">
        <f t="shared" ref="R223:R240" si="22">Q223*H223</f>
        <v>0</v>
      </c>
      <c r="S223" s="160">
        <v>0</v>
      </c>
      <c r="T223" s="161">
        <f t="shared" ref="T223:T240" si="23"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2" t="s">
        <v>248</v>
      </c>
      <c r="AT223" s="162" t="s">
        <v>162</v>
      </c>
      <c r="AU223" s="162" t="s">
        <v>97</v>
      </c>
      <c r="AY223" s="18" t="s">
        <v>160</v>
      </c>
      <c r="BE223" s="163">
        <f t="shared" ref="BE223:BE240" si="24">IF(N223="základní",J223,0)</f>
        <v>0</v>
      </c>
      <c r="BF223" s="163">
        <f t="shared" ref="BF223:BF240" si="25">IF(N223="snížená",J223,0)</f>
        <v>0</v>
      </c>
      <c r="BG223" s="163">
        <f t="shared" ref="BG223:BG240" si="26">IF(N223="zákl. přenesená",J223,0)</f>
        <v>0</v>
      </c>
      <c r="BH223" s="163">
        <f t="shared" ref="BH223:BH240" si="27">IF(N223="sníž. přenesená",J223,0)</f>
        <v>0</v>
      </c>
      <c r="BI223" s="163">
        <f t="shared" ref="BI223:BI240" si="28">IF(N223="nulová",J223,0)</f>
        <v>0</v>
      </c>
      <c r="BJ223" s="18" t="s">
        <v>97</v>
      </c>
      <c r="BK223" s="163">
        <f t="shared" ref="BK223:BK240" si="29">ROUND(I223*H223,2)</f>
        <v>0</v>
      </c>
      <c r="BL223" s="18" t="s">
        <v>248</v>
      </c>
      <c r="BM223" s="162" t="s">
        <v>1836</v>
      </c>
    </row>
    <row r="224" spans="1:65" s="2" customFormat="1" ht="16.5" customHeight="1">
      <c r="A224" s="33"/>
      <c r="B224" s="149"/>
      <c r="C224" s="150" t="s">
        <v>397</v>
      </c>
      <c r="D224" s="150" t="s">
        <v>162</v>
      </c>
      <c r="E224" s="151" t="s">
        <v>1837</v>
      </c>
      <c r="F224" s="152" t="s">
        <v>1838</v>
      </c>
      <c r="G224" s="153" t="s">
        <v>268</v>
      </c>
      <c r="H224" s="154">
        <v>13</v>
      </c>
      <c r="I224" s="155"/>
      <c r="J224" s="156">
        <f t="shared" si="20"/>
        <v>0</v>
      </c>
      <c r="K224" s="157"/>
      <c r="L224" s="34"/>
      <c r="M224" s="158" t="s">
        <v>1</v>
      </c>
      <c r="N224" s="159" t="s">
        <v>43</v>
      </c>
      <c r="O224" s="59"/>
      <c r="P224" s="160">
        <f t="shared" si="21"/>
        <v>0</v>
      </c>
      <c r="Q224" s="160">
        <v>1.2999999999999999E-4</v>
      </c>
      <c r="R224" s="160">
        <f t="shared" si="22"/>
        <v>1.6899999999999999E-3</v>
      </c>
      <c r="S224" s="160">
        <v>0</v>
      </c>
      <c r="T224" s="161">
        <f t="shared" si="2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2" t="s">
        <v>248</v>
      </c>
      <c r="AT224" s="162" t="s">
        <v>162</v>
      </c>
      <c r="AU224" s="162" t="s">
        <v>97</v>
      </c>
      <c r="AY224" s="18" t="s">
        <v>160</v>
      </c>
      <c r="BE224" s="163">
        <f t="shared" si="24"/>
        <v>0</v>
      </c>
      <c r="BF224" s="163">
        <f t="shared" si="25"/>
        <v>0</v>
      </c>
      <c r="BG224" s="163">
        <f t="shared" si="26"/>
        <v>0</v>
      </c>
      <c r="BH224" s="163">
        <f t="shared" si="27"/>
        <v>0</v>
      </c>
      <c r="BI224" s="163">
        <f t="shared" si="28"/>
        <v>0</v>
      </c>
      <c r="BJ224" s="18" t="s">
        <v>97</v>
      </c>
      <c r="BK224" s="163">
        <f t="shared" si="29"/>
        <v>0</v>
      </c>
      <c r="BL224" s="18" t="s">
        <v>248</v>
      </c>
      <c r="BM224" s="162" t="s">
        <v>1839</v>
      </c>
    </row>
    <row r="225" spans="1:65" s="2" customFormat="1" ht="16.5" customHeight="1">
      <c r="A225" s="33"/>
      <c r="B225" s="149"/>
      <c r="C225" s="150" t="s">
        <v>402</v>
      </c>
      <c r="D225" s="150" t="s">
        <v>162</v>
      </c>
      <c r="E225" s="151" t="s">
        <v>1840</v>
      </c>
      <c r="F225" s="152" t="s">
        <v>1841</v>
      </c>
      <c r="G225" s="153" t="s">
        <v>268</v>
      </c>
      <c r="H225" s="154">
        <v>1</v>
      </c>
      <c r="I225" s="155"/>
      <c r="J225" s="156">
        <f t="shared" si="20"/>
        <v>0</v>
      </c>
      <c r="K225" s="157"/>
      <c r="L225" s="34"/>
      <c r="M225" s="158" t="s">
        <v>1</v>
      </c>
      <c r="N225" s="159" t="s">
        <v>43</v>
      </c>
      <c r="O225" s="59"/>
      <c r="P225" s="160">
        <f t="shared" si="21"/>
        <v>0</v>
      </c>
      <c r="Q225" s="160">
        <v>2.2000000000000001E-4</v>
      </c>
      <c r="R225" s="160">
        <f t="shared" si="22"/>
        <v>2.2000000000000001E-4</v>
      </c>
      <c r="S225" s="160">
        <v>0</v>
      </c>
      <c r="T225" s="161">
        <f t="shared" si="2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2" t="s">
        <v>248</v>
      </c>
      <c r="AT225" s="162" t="s">
        <v>162</v>
      </c>
      <c r="AU225" s="162" t="s">
        <v>97</v>
      </c>
      <c r="AY225" s="18" t="s">
        <v>160</v>
      </c>
      <c r="BE225" s="163">
        <f t="shared" si="24"/>
        <v>0</v>
      </c>
      <c r="BF225" s="163">
        <f t="shared" si="25"/>
        <v>0</v>
      </c>
      <c r="BG225" s="163">
        <f t="shared" si="26"/>
        <v>0</v>
      </c>
      <c r="BH225" s="163">
        <f t="shared" si="27"/>
        <v>0</v>
      </c>
      <c r="BI225" s="163">
        <f t="shared" si="28"/>
        <v>0</v>
      </c>
      <c r="BJ225" s="18" t="s">
        <v>97</v>
      </c>
      <c r="BK225" s="163">
        <f t="shared" si="29"/>
        <v>0</v>
      </c>
      <c r="BL225" s="18" t="s">
        <v>248</v>
      </c>
      <c r="BM225" s="162" t="s">
        <v>1842</v>
      </c>
    </row>
    <row r="226" spans="1:65" s="2" customFormat="1" ht="16.5" customHeight="1">
      <c r="A226" s="33"/>
      <c r="B226" s="149"/>
      <c r="C226" s="150" t="s">
        <v>406</v>
      </c>
      <c r="D226" s="150" t="s">
        <v>162</v>
      </c>
      <c r="E226" s="151" t="s">
        <v>1843</v>
      </c>
      <c r="F226" s="152" t="s">
        <v>1844</v>
      </c>
      <c r="G226" s="153" t="s">
        <v>1845</v>
      </c>
      <c r="H226" s="154">
        <v>14</v>
      </c>
      <c r="I226" s="155"/>
      <c r="J226" s="156">
        <f t="shared" si="20"/>
        <v>0</v>
      </c>
      <c r="K226" s="157"/>
      <c r="L226" s="34"/>
      <c r="M226" s="158" t="s">
        <v>1</v>
      </c>
      <c r="N226" s="159" t="s">
        <v>43</v>
      </c>
      <c r="O226" s="59"/>
      <c r="P226" s="160">
        <f t="shared" si="21"/>
        <v>0</v>
      </c>
      <c r="Q226" s="160">
        <v>4.2999999999999999E-4</v>
      </c>
      <c r="R226" s="160">
        <f t="shared" si="22"/>
        <v>6.0200000000000002E-3</v>
      </c>
      <c r="S226" s="160">
        <v>0</v>
      </c>
      <c r="T226" s="161">
        <f t="shared" si="2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2" t="s">
        <v>248</v>
      </c>
      <c r="AT226" s="162" t="s">
        <v>162</v>
      </c>
      <c r="AU226" s="162" t="s">
        <v>97</v>
      </c>
      <c r="AY226" s="18" t="s">
        <v>160</v>
      </c>
      <c r="BE226" s="163">
        <f t="shared" si="24"/>
        <v>0</v>
      </c>
      <c r="BF226" s="163">
        <f t="shared" si="25"/>
        <v>0</v>
      </c>
      <c r="BG226" s="163">
        <f t="shared" si="26"/>
        <v>0</v>
      </c>
      <c r="BH226" s="163">
        <f t="shared" si="27"/>
        <v>0</v>
      </c>
      <c r="BI226" s="163">
        <f t="shared" si="28"/>
        <v>0</v>
      </c>
      <c r="BJ226" s="18" t="s">
        <v>97</v>
      </c>
      <c r="BK226" s="163">
        <f t="shared" si="29"/>
        <v>0</v>
      </c>
      <c r="BL226" s="18" t="s">
        <v>248</v>
      </c>
      <c r="BM226" s="162" t="s">
        <v>1846</v>
      </c>
    </row>
    <row r="227" spans="1:65" s="2" customFormat="1" ht="16.5" customHeight="1">
      <c r="A227" s="33"/>
      <c r="B227" s="149"/>
      <c r="C227" s="150" t="s">
        <v>411</v>
      </c>
      <c r="D227" s="150" t="s">
        <v>162</v>
      </c>
      <c r="E227" s="151" t="s">
        <v>1847</v>
      </c>
      <c r="F227" s="152" t="s">
        <v>1848</v>
      </c>
      <c r="G227" s="153" t="s">
        <v>889</v>
      </c>
      <c r="H227" s="154">
        <v>13</v>
      </c>
      <c r="I227" s="155"/>
      <c r="J227" s="156">
        <f t="shared" si="20"/>
        <v>0</v>
      </c>
      <c r="K227" s="157"/>
      <c r="L227" s="34"/>
      <c r="M227" s="158" t="s">
        <v>1</v>
      </c>
      <c r="N227" s="159" t="s">
        <v>43</v>
      </c>
      <c r="O227" s="59"/>
      <c r="P227" s="160">
        <f t="shared" si="21"/>
        <v>0</v>
      </c>
      <c r="Q227" s="160">
        <v>5.6999999999999998E-4</v>
      </c>
      <c r="R227" s="160">
        <f t="shared" si="22"/>
        <v>7.4099999999999999E-3</v>
      </c>
      <c r="S227" s="160">
        <v>0</v>
      </c>
      <c r="T227" s="161">
        <f t="shared" si="2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2" t="s">
        <v>248</v>
      </c>
      <c r="AT227" s="162" t="s">
        <v>162</v>
      </c>
      <c r="AU227" s="162" t="s">
        <v>97</v>
      </c>
      <c r="AY227" s="18" t="s">
        <v>160</v>
      </c>
      <c r="BE227" s="163">
        <f t="shared" si="24"/>
        <v>0</v>
      </c>
      <c r="BF227" s="163">
        <f t="shared" si="25"/>
        <v>0</v>
      </c>
      <c r="BG227" s="163">
        <f t="shared" si="26"/>
        <v>0</v>
      </c>
      <c r="BH227" s="163">
        <f t="shared" si="27"/>
        <v>0</v>
      </c>
      <c r="BI227" s="163">
        <f t="shared" si="28"/>
        <v>0</v>
      </c>
      <c r="BJ227" s="18" t="s">
        <v>97</v>
      </c>
      <c r="BK227" s="163">
        <f t="shared" si="29"/>
        <v>0</v>
      </c>
      <c r="BL227" s="18" t="s">
        <v>248</v>
      </c>
      <c r="BM227" s="162" t="s">
        <v>1849</v>
      </c>
    </row>
    <row r="228" spans="1:65" s="2" customFormat="1" ht="16.5" customHeight="1">
      <c r="A228" s="33"/>
      <c r="B228" s="149"/>
      <c r="C228" s="150" t="s">
        <v>415</v>
      </c>
      <c r="D228" s="150" t="s">
        <v>162</v>
      </c>
      <c r="E228" s="151" t="s">
        <v>1850</v>
      </c>
      <c r="F228" s="152" t="s">
        <v>1851</v>
      </c>
      <c r="G228" s="153" t="s">
        <v>268</v>
      </c>
      <c r="H228" s="154">
        <v>1</v>
      </c>
      <c r="I228" s="155"/>
      <c r="J228" s="156">
        <f t="shared" si="20"/>
        <v>0</v>
      </c>
      <c r="K228" s="157"/>
      <c r="L228" s="34"/>
      <c r="M228" s="158" t="s">
        <v>1</v>
      </c>
      <c r="N228" s="159" t="s">
        <v>43</v>
      </c>
      <c r="O228" s="59"/>
      <c r="P228" s="160">
        <f t="shared" si="21"/>
        <v>0</v>
      </c>
      <c r="Q228" s="160">
        <v>2.2000000000000001E-4</v>
      </c>
      <c r="R228" s="160">
        <f t="shared" si="22"/>
        <v>2.2000000000000001E-4</v>
      </c>
      <c r="S228" s="160">
        <v>0</v>
      </c>
      <c r="T228" s="161">
        <f t="shared" si="2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2" t="s">
        <v>248</v>
      </c>
      <c r="AT228" s="162" t="s">
        <v>162</v>
      </c>
      <c r="AU228" s="162" t="s">
        <v>97</v>
      </c>
      <c r="AY228" s="18" t="s">
        <v>160</v>
      </c>
      <c r="BE228" s="163">
        <f t="shared" si="24"/>
        <v>0</v>
      </c>
      <c r="BF228" s="163">
        <f t="shared" si="25"/>
        <v>0</v>
      </c>
      <c r="BG228" s="163">
        <f t="shared" si="26"/>
        <v>0</v>
      </c>
      <c r="BH228" s="163">
        <f t="shared" si="27"/>
        <v>0</v>
      </c>
      <c r="BI228" s="163">
        <f t="shared" si="28"/>
        <v>0</v>
      </c>
      <c r="BJ228" s="18" t="s">
        <v>97</v>
      </c>
      <c r="BK228" s="163">
        <f t="shared" si="29"/>
        <v>0</v>
      </c>
      <c r="BL228" s="18" t="s">
        <v>248</v>
      </c>
      <c r="BM228" s="162" t="s">
        <v>1852</v>
      </c>
    </row>
    <row r="229" spans="1:65" s="2" customFormat="1" ht="16.5" customHeight="1">
      <c r="A229" s="33"/>
      <c r="B229" s="149"/>
      <c r="C229" s="150" t="s">
        <v>423</v>
      </c>
      <c r="D229" s="150" t="s">
        <v>162</v>
      </c>
      <c r="E229" s="151" t="s">
        <v>1853</v>
      </c>
      <c r="F229" s="152" t="s">
        <v>1854</v>
      </c>
      <c r="G229" s="153" t="s">
        <v>268</v>
      </c>
      <c r="H229" s="154">
        <v>1</v>
      </c>
      <c r="I229" s="155"/>
      <c r="J229" s="156">
        <f t="shared" si="20"/>
        <v>0</v>
      </c>
      <c r="K229" s="157"/>
      <c r="L229" s="34"/>
      <c r="M229" s="158" t="s">
        <v>1</v>
      </c>
      <c r="N229" s="159" t="s">
        <v>43</v>
      </c>
      <c r="O229" s="59"/>
      <c r="P229" s="160">
        <f t="shared" si="21"/>
        <v>0</v>
      </c>
      <c r="Q229" s="160">
        <v>1.7000000000000001E-4</v>
      </c>
      <c r="R229" s="160">
        <f t="shared" si="22"/>
        <v>1.7000000000000001E-4</v>
      </c>
      <c r="S229" s="160">
        <v>0</v>
      </c>
      <c r="T229" s="161">
        <f t="shared" si="2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2" t="s">
        <v>248</v>
      </c>
      <c r="AT229" s="162" t="s">
        <v>162</v>
      </c>
      <c r="AU229" s="162" t="s">
        <v>97</v>
      </c>
      <c r="AY229" s="18" t="s">
        <v>160</v>
      </c>
      <c r="BE229" s="163">
        <f t="shared" si="24"/>
        <v>0</v>
      </c>
      <c r="BF229" s="163">
        <f t="shared" si="25"/>
        <v>0</v>
      </c>
      <c r="BG229" s="163">
        <f t="shared" si="26"/>
        <v>0</v>
      </c>
      <c r="BH229" s="163">
        <f t="shared" si="27"/>
        <v>0</v>
      </c>
      <c r="BI229" s="163">
        <f t="shared" si="28"/>
        <v>0</v>
      </c>
      <c r="BJ229" s="18" t="s">
        <v>97</v>
      </c>
      <c r="BK229" s="163">
        <f t="shared" si="29"/>
        <v>0</v>
      </c>
      <c r="BL229" s="18" t="s">
        <v>248</v>
      </c>
      <c r="BM229" s="162" t="s">
        <v>1855</v>
      </c>
    </row>
    <row r="230" spans="1:65" s="2" customFormat="1" ht="16.5" customHeight="1">
      <c r="A230" s="33"/>
      <c r="B230" s="149"/>
      <c r="C230" s="150" t="s">
        <v>427</v>
      </c>
      <c r="D230" s="150" t="s">
        <v>162</v>
      </c>
      <c r="E230" s="151" t="s">
        <v>1856</v>
      </c>
      <c r="F230" s="152" t="s">
        <v>1857</v>
      </c>
      <c r="G230" s="153" t="s">
        <v>268</v>
      </c>
      <c r="H230" s="154">
        <v>2</v>
      </c>
      <c r="I230" s="155"/>
      <c r="J230" s="156">
        <f t="shared" si="20"/>
        <v>0</v>
      </c>
      <c r="K230" s="157"/>
      <c r="L230" s="34"/>
      <c r="M230" s="158" t="s">
        <v>1</v>
      </c>
      <c r="N230" s="159" t="s">
        <v>43</v>
      </c>
      <c r="O230" s="59"/>
      <c r="P230" s="160">
        <f t="shared" si="21"/>
        <v>0</v>
      </c>
      <c r="Q230" s="160">
        <v>5.1999999999999995E-4</v>
      </c>
      <c r="R230" s="160">
        <f t="shared" si="22"/>
        <v>1.0399999999999999E-3</v>
      </c>
      <c r="S230" s="160">
        <v>0</v>
      </c>
      <c r="T230" s="161">
        <f t="shared" si="2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2" t="s">
        <v>248</v>
      </c>
      <c r="AT230" s="162" t="s">
        <v>162</v>
      </c>
      <c r="AU230" s="162" t="s">
        <v>97</v>
      </c>
      <c r="AY230" s="18" t="s">
        <v>160</v>
      </c>
      <c r="BE230" s="163">
        <f t="shared" si="24"/>
        <v>0</v>
      </c>
      <c r="BF230" s="163">
        <f t="shared" si="25"/>
        <v>0</v>
      </c>
      <c r="BG230" s="163">
        <f t="shared" si="26"/>
        <v>0</v>
      </c>
      <c r="BH230" s="163">
        <f t="shared" si="27"/>
        <v>0</v>
      </c>
      <c r="BI230" s="163">
        <f t="shared" si="28"/>
        <v>0</v>
      </c>
      <c r="BJ230" s="18" t="s">
        <v>97</v>
      </c>
      <c r="BK230" s="163">
        <f t="shared" si="29"/>
        <v>0</v>
      </c>
      <c r="BL230" s="18" t="s">
        <v>248</v>
      </c>
      <c r="BM230" s="162" t="s">
        <v>1858</v>
      </c>
    </row>
    <row r="231" spans="1:65" s="2" customFormat="1" ht="16.5" customHeight="1">
      <c r="A231" s="33"/>
      <c r="B231" s="149"/>
      <c r="C231" s="150" t="s">
        <v>431</v>
      </c>
      <c r="D231" s="150" t="s">
        <v>162</v>
      </c>
      <c r="E231" s="151" t="s">
        <v>1859</v>
      </c>
      <c r="F231" s="152" t="s">
        <v>1860</v>
      </c>
      <c r="G231" s="153" t="s">
        <v>268</v>
      </c>
      <c r="H231" s="154">
        <v>1</v>
      </c>
      <c r="I231" s="155"/>
      <c r="J231" s="156">
        <f t="shared" si="20"/>
        <v>0</v>
      </c>
      <c r="K231" s="157"/>
      <c r="L231" s="34"/>
      <c r="M231" s="158" t="s">
        <v>1</v>
      </c>
      <c r="N231" s="159" t="s">
        <v>43</v>
      </c>
      <c r="O231" s="59"/>
      <c r="P231" s="160">
        <f t="shared" si="21"/>
        <v>0</v>
      </c>
      <c r="Q231" s="160">
        <v>1.2E-4</v>
      </c>
      <c r="R231" s="160">
        <f t="shared" si="22"/>
        <v>1.2E-4</v>
      </c>
      <c r="S231" s="160">
        <v>0</v>
      </c>
      <c r="T231" s="161">
        <f t="shared" si="2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2" t="s">
        <v>248</v>
      </c>
      <c r="AT231" s="162" t="s">
        <v>162</v>
      </c>
      <c r="AU231" s="162" t="s">
        <v>97</v>
      </c>
      <c r="AY231" s="18" t="s">
        <v>160</v>
      </c>
      <c r="BE231" s="163">
        <f t="shared" si="24"/>
        <v>0</v>
      </c>
      <c r="BF231" s="163">
        <f t="shared" si="25"/>
        <v>0</v>
      </c>
      <c r="BG231" s="163">
        <f t="shared" si="26"/>
        <v>0</v>
      </c>
      <c r="BH231" s="163">
        <f t="shared" si="27"/>
        <v>0</v>
      </c>
      <c r="BI231" s="163">
        <f t="shared" si="28"/>
        <v>0</v>
      </c>
      <c r="BJ231" s="18" t="s">
        <v>97</v>
      </c>
      <c r="BK231" s="163">
        <f t="shared" si="29"/>
        <v>0</v>
      </c>
      <c r="BL231" s="18" t="s">
        <v>248</v>
      </c>
      <c r="BM231" s="162" t="s">
        <v>1861</v>
      </c>
    </row>
    <row r="232" spans="1:65" s="2" customFormat="1" ht="16.5" customHeight="1">
      <c r="A232" s="33"/>
      <c r="B232" s="149"/>
      <c r="C232" s="150" t="s">
        <v>438</v>
      </c>
      <c r="D232" s="150" t="s">
        <v>162</v>
      </c>
      <c r="E232" s="151" t="s">
        <v>1862</v>
      </c>
      <c r="F232" s="152" t="s">
        <v>1863</v>
      </c>
      <c r="G232" s="153" t="s">
        <v>268</v>
      </c>
      <c r="H232" s="154">
        <v>4</v>
      </c>
      <c r="I232" s="155"/>
      <c r="J232" s="156">
        <f t="shared" si="20"/>
        <v>0</v>
      </c>
      <c r="K232" s="157"/>
      <c r="L232" s="34"/>
      <c r="M232" s="158" t="s">
        <v>1</v>
      </c>
      <c r="N232" s="159" t="s">
        <v>43</v>
      </c>
      <c r="O232" s="59"/>
      <c r="P232" s="160">
        <f t="shared" si="21"/>
        <v>0</v>
      </c>
      <c r="Q232" s="160">
        <v>2.1000000000000001E-4</v>
      </c>
      <c r="R232" s="160">
        <f t="shared" si="22"/>
        <v>8.4000000000000003E-4</v>
      </c>
      <c r="S232" s="160">
        <v>0</v>
      </c>
      <c r="T232" s="161">
        <f t="shared" si="2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2" t="s">
        <v>248</v>
      </c>
      <c r="AT232" s="162" t="s">
        <v>162</v>
      </c>
      <c r="AU232" s="162" t="s">
        <v>97</v>
      </c>
      <c r="AY232" s="18" t="s">
        <v>160</v>
      </c>
      <c r="BE232" s="163">
        <f t="shared" si="24"/>
        <v>0</v>
      </c>
      <c r="BF232" s="163">
        <f t="shared" si="25"/>
        <v>0</v>
      </c>
      <c r="BG232" s="163">
        <f t="shared" si="26"/>
        <v>0</v>
      </c>
      <c r="BH232" s="163">
        <f t="shared" si="27"/>
        <v>0</v>
      </c>
      <c r="BI232" s="163">
        <f t="shared" si="28"/>
        <v>0</v>
      </c>
      <c r="BJ232" s="18" t="s">
        <v>97</v>
      </c>
      <c r="BK232" s="163">
        <f t="shared" si="29"/>
        <v>0</v>
      </c>
      <c r="BL232" s="18" t="s">
        <v>248</v>
      </c>
      <c r="BM232" s="162" t="s">
        <v>1864</v>
      </c>
    </row>
    <row r="233" spans="1:65" s="2" customFormat="1" ht="16.5" customHeight="1">
      <c r="A233" s="33"/>
      <c r="B233" s="149"/>
      <c r="C233" s="150" t="s">
        <v>443</v>
      </c>
      <c r="D233" s="150" t="s">
        <v>162</v>
      </c>
      <c r="E233" s="151" t="s">
        <v>1865</v>
      </c>
      <c r="F233" s="152" t="s">
        <v>1866</v>
      </c>
      <c r="G233" s="153" t="s">
        <v>268</v>
      </c>
      <c r="H233" s="154">
        <v>20</v>
      </c>
      <c r="I233" s="155"/>
      <c r="J233" s="156">
        <f t="shared" si="20"/>
        <v>0</v>
      </c>
      <c r="K233" s="157"/>
      <c r="L233" s="34"/>
      <c r="M233" s="158" t="s">
        <v>1</v>
      </c>
      <c r="N233" s="159" t="s">
        <v>43</v>
      </c>
      <c r="O233" s="59"/>
      <c r="P233" s="160">
        <f t="shared" si="21"/>
        <v>0</v>
      </c>
      <c r="Q233" s="160">
        <v>3.4000000000000002E-4</v>
      </c>
      <c r="R233" s="160">
        <f t="shared" si="22"/>
        <v>6.8000000000000005E-3</v>
      </c>
      <c r="S233" s="160">
        <v>0</v>
      </c>
      <c r="T233" s="161">
        <f t="shared" si="2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2" t="s">
        <v>248</v>
      </c>
      <c r="AT233" s="162" t="s">
        <v>162</v>
      </c>
      <c r="AU233" s="162" t="s">
        <v>97</v>
      </c>
      <c r="AY233" s="18" t="s">
        <v>160</v>
      </c>
      <c r="BE233" s="163">
        <f t="shared" si="24"/>
        <v>0</v>
      </c>
      <c r="BF233" s="163">
        <f t="shared" si="25"/>
        <v>0</v>
      </c>
      <c r="BG233" s="163">
        <f t="shared" si="26"/>
        <v>0</v>
      </c>
      <c r="BH233" s="163">
        <f t="shared" si="27"/>
        <v>0</v>
      </c>
      <c r="BI233" s="163">
        <f t="shared" si="28"/>
        <v>0</v>
      </c>
      <c r="BJ233" s="18" t="s">
        <v>97</v>
      </c>
      <c r="BK233" s="163">
        <f t="shared" si="29"/>
        <v>0</v>
      </c>
      <c r="BL233" s="18" t="s">
        <v>248</v>
      </c>
      <c r="BM233" s="162" t="s">
        <v>1867</v>
      </c>
    </row>
    <row r="234" spans="1:65" s="2" customFormat="1" ht="16.5" customHeight="1">
      <c r="A234" s="33"/>
      <c r="B234" s="149"/>
      <c r="C234" s="150" t="s">
        <v>448</v>
      </c>
      <c r="D234" s="150" t="s">
        <v>162</v>
      </c>
      <c r="E234" s="151" t="s">
        <v>1868</v>
      </c>
      <c r="F234" s="152" t="s">
        <v>1869</v>
      </c>
      <c r="G234" s="153" t="s">
        <v>268</v>
      </c>
      <c r="H234" s="154">
        <v>6</v>
      </c>
      <c r="I234" s="155"/>
      <c r="J234" s="156">
        <f t="shared" si="20"/>
        <v>0</v>
      </c>
      <c r="K234" s="157"/>
      <c r="L234" s="34"/>
      <c r="M234" s="158" t="s">
        <v>1</v>
      </c>
      <c r="N234" s="159" t="s">
        <v>43</v>
      </c>
      <c r="O234" s="59"/>
      <c r="P234" s="160">
        <f t="shared" si="21"/>
        <v>0</v>
      </c>
      <c r="Q234" s="160">
        <v>5.0000000000000001E-4</v>
      </c>
      <c r="R234" s="160">
        <f t="shared" si="22"/>
        <v>3.0000000000000001E-3</v>
      </c>
      <c r="S234" s="160">
        <v>0</v>
      </c>
      <c r="T234" s="161">
        <f t="shared" si="2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2" t="s">
        <v>248</v>
      </c>
      <c r="AT234" s="162" t="s">
        <v>162</v>
      </c>
      <c r="AU234" s="162" t="s">
        <v>97</v>
      </c>
      <c r="AY234" s="18" t="s">
        <v>160</v>
      </c>
      <c r="BE234" s="163">
        <f t="shared" si="24"/>
        <v>0</v>
      </c>
      <c r="BF234" s="163">
        <f t="shared" si="25"/>
        <v>0</v>
      </c>
      <c r="BG234" s="163">
        <f t="shared" si="26"/>
        <v>0</v>
      </c>
      <c r="BH234" s="163">
        <f t="shared" si="27"/>
        <v>0</v>
      </c>
      <c r="BI234" s="163">
        <f t="shared" si="28"/>
        <v>0</v>
      </c>
      <c r="BJ234" s="18" t="s">
        <v>97</v>
      </c>
      <c r="BK234" s="163">
        <f t="shared" si="29"/>
        <v>0</v>
      </c>
      <c r="BL234" s="18" t="s">
        <v>248</v>
      </c>
      <c r="BM234" s="162" t="s">
        <v>1870</v>
      </c>
    </row>
    <row r="235" spans="1:65" s="2" customFormat="1" ht="16.5" customHeight="1">
      <c r="A235" s="33"/>
      <c r="B235" s="149"/>
      <c r="C235" s="150" t="s">
        <v>456</v>
      </c>
      <c r="D235" s="150" t="s">
        <v>162</v>
      </c>
      <c r="E235" s="151" t="s">
        <v>1871</v>
      </c>
      <c r="F235" s="152" t="s">
        <v>1872</v>
      </c>
      <c r="G235" s="153" t="s">
        <v>268</v>
      </c>
      <c r="H235" s="154">
        <v>4</v>
      </c>
      <c r="I235" s="155"/>
      <c r="J235" s="156">
        <f t="shared" si="20"/>
        <v>0</v>
      </c>
      <c r="K235" s="157"/>
      <c r="L235" s="34"/>
      <c r="M235" s="158" t="s">
        <v>1</v>
      </c>
      <c r="N235" s="159" t="s">
        <v>43</v>
      </c>
      <c r="O235" s="59"/>
      <c r="P235" s="160">
        <f t="shared" si="21"/>
        <v>0</v>
      </c>
      <c r="Q235" s="160">
        <v>1.47E-3</v>
      </c>
      <c r="R235" s="160">
        <f t="shared" si="22"/>
        <v>5.8799999999999998E-3</v>
      </c>
      <c r="S235" s="160">
        <v>0</v>
      </c>
      <c r="T235" s="161">
        <f t="shared" si="2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2" t="s">
        <v>248</v>
      </c>
      <c r="AT235" s="162" t="s">
        <v>162</v>
      </c>
      <c r="AU235" s="162" t="s">
        <v>97</v>
      </c>
      <c r="AY235" s="18" t="s">
        <v>160</v>
      </c>
      <c r="BE235" s="163">
        <f t="shared" si="24"/>
        <v>0</v>
      </c>
      <c r="BF235" s="163">
        <f t="shared" si="25"/>
        <v>0</v>
      </c>
      <c r="BG235" s="163">
        <f t="shared" si="26"/>
        <v>0</v>
      </c>
      <c r="BH235" s="163">
        <f t="shared" si="27"/>
        <v>0</v>
      </c>
      <c r="BI235" s="163">
        <f t="shared" si="28"/>
        <v>0</v>
      </c>
      <c r="BJ235" s="18" t="s">
        <v>97</v>
      </c>
      <c r="BK235" s="163">
        <f t="shared" si="29"/>
        <v>0</v>
      </c>
      <c r="BL235" s="18" t="s">
        <v>248</v>
      </c>
      <c r="BM235" s="162" t="s">
        <v>1873</v>
      </c>
    </row>
    <row r="236" spans="1:65" s="2" customFormat="1" ht="16.5" customHeight="1">
      <c r="A236" s="33"/>
      <c r="B236" s="149"/>
      <c r="C236" s="150" t="s">
        <v>468</v>
      </c>
      <c r="D236" s="150" t="s">
        <v>162</v>
      </c>
      <c r="E236" s="151" t="s">
        <v>1874</v>
      </c>
      <c r="F236" s="152" t="s">
        <v>1875</v>
      </c>
      <c r="G236" s="153" t="s">
        <v>268</v>
      </c>
      <c r="H236" s="154">
        <v>1</v>
      </c>
      <c r="I236" s="155"/>
      <c r="J236" s="156">
        <f t="shared" si="20"/>
        <v>0</v>
      </c>
      <c r="K236" s="157"/>
      <c r="L236" s="34"/>
      <c r="M236" s="158" t="s">
        <v>1</v>
      </c>
      <c r="N236" s="159" t="s">
        <v>43</v>
      </c>
      <c r="O236" s="59"/>
      <c r="P236" s="160">
        <f t="shared" si="21"/>
        <v>0</v>
      </c>
      <c r="Q236" s="160">
        <v>3.2699999999999999E-3</v>
      </c>
      <c r="R236" s="160">
        <f t="shared" si="22"/>
        <v>3.2699999999999999E-3</v>
      </c>
      <c r="S236" s="160">
        <v>0</v>
      </c>
      <c r="T236" s="161">
        <f t="shared" si="2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2" t="s">
        <v>248</v>
      </c>
      <c r="AT236" s="162" t="s">
        <v>162</v>
      </c>
      <c r="AU236" s="162" t="s">
        <v>97</v>
      </c>
      <c r="AY236" s="18" t="s">
        <v>160</v>
      </c>
      <c r="BE236" s="163">
        <f t="shared" si="24"/>
        <v>0</v>
      </c>
      <c r="BF236" s="163">
        <f t="shared" si="25"/>
        <v>0</v>
      </c>
      <c r="BG236" s="163">
        <f t="shared" si="26"/>
        <v>0</v>
      </c>
      <c r="BH236" s="163">
        <f t="shared" si="27"/>
        <v>0</v>
      </c>
      <c r="BI236" s="163">
        <f t="shared" si="28"/>
        <v>0</v>
      </c>
      <c r="BJ236" s="18" t="s">
        <v>97</v>
      </c>
      <c r="BK236" s="163">
        <f t="shared" si="29"/>
        <v>0</v>
      </c>
      <c r="BL236" s="18" t="s">
        <v>248</v>
      </c>
      <c r="BM236" s="162" t="s">
        <v>1876</v>
      </c>
    </row>
    <row r="237" spans="1:65" s="2" customFormat="1" ht="16.5" customHeight="1">
      <c r="A237" s="33"/>
      <c r="B237" s="149"/>
      <c r="C237" s="150" t="s">
        <v>473</v>
      </c>
      <c r="D237" s="150" t="s">
        <v>162</v>
      </c>
      <c r="E237" s="151" t="s">
        <v>1877</v>
      </c>
      <c r="F237" s="152" t="s">
        <v>1878</v>
      </c>
      <c r="G237" s="153" t="s">
        <v>268</v>
      </c>
      <c r="H237" s="154">
        <v>4</v>
      </c>
      <c r="I237" s="155"/>
      <c r="J237" s="156">
        <f t="shared" si="20"/>
        <v>0</v>
      </c>
      <c r="K237" s="157"/>
      <c r="L237" s="34"/>
      <c r="M237" s="158" t="s">
        <v>1</v>
      </c>
      <c r="N237" s="159" t="s">
        <v>43</v>
      </c>
      <c r="O237" s="59"/>
      <c r="P237" s="160">
        <f t="shared" si="21"/>
        <v>0</v>
      </c>
      <c r="Q237" s="160">
        <v>1.49E-3</v>
      </c>
      <c r="R237" s="160">
        <f t="shared" si="22"/>
        <v>5.96E-3</v>
      </c>
      <c r="S237" s="160">
        <v>0</v>
      </c>
      <c r="T237" s="161">
        <f t="shared" si="2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2" t="s">
        <v>248</v>
      </c>
      <c r="AT237" s="162" t="s">
        <v>162</v>
      </c>
      <c r="AU237" s="162" t="s">
        <v>97</v>
      </c>
      <c r="AY237" s="18" t="s">
        <v>160</v>
      </c>
      <c r="BE237" s="163">
        <f t="shared" si="24"/>
        <v>0</v>
      </c>
      <c r="BF237" s="163">
        <f t="shared" si="25"/>
        <v>0</v>
      </c>
      <c r="BG237" s="163">
        <f t="shared" si="26"/>
        <v>0</v>
      </c>
      <c r="BH237" s="163">
        <f t="shared" si="27"/>
        <v>0</v>
      </c>
      <c r="BI237" s="163">
        <f t="shared" si="28"/>
        <v>0</v>
      </c>
      <c r="BJ237" s="18" t="s">
        <v>97</v>
      </c>
      <c r="BK237" s="163">
        <f t="shared" si="29"/>
        <v>0</v>
      </c>
      <c r="BL237" s="18" t="s">
        <v>248</v>
      </c>
      <c r="BM237" s="162" t="s">
        <v>1879</v>
      </c>
    </row>
    <row r="238" spans="1:65" s="2" customFormat="1" ht="16.5" customHeight="1">
      <c r="A238" s="33"/>
      <c r="B238" s="149"/>
      <c r="C238" s="150" t="s">
        <v>478</v>
      </c>
      <c r="D238" s="150" t="s">
        <v>162</v>
      </c>
      <c r="E238" s="151" t="s">
        <v>1880</v>
      </c>
      <c r="F238" s="152" t="s">
        <v>1881</v>
      </c>
      <c r="G238" s="153" t="s">
        <v>262</v>
      </c>
      <c r="H238" s="154">
        <v>269</v>
      </c>
      <c r="I238" s="155"/>
      <c r="J238" s="156">
        <f t="shared" si="20"/>
        <v>0</v>
      </c>
      <c r="K238" s="157"/>
      <c r="L238" s="34"/>
      <c r="M238" s="158" t="s">
        <v>1</v>
      </c>
      <c r="N238" s="159" t="s">
        <v>43</v>
      </c>
      <c r="O238" s="59"/>
      <c r="P238" s="160">
        <f t="shared" si="21"/>
        <v>0</v>
      </c>
      <c r="Q238" s="160">
        <v>1.0000000000000001E-5</v>
      </c>
      <c r="R238" s="160">
        <f t="shared" si="22"/>
        <v>2.6900000000000001E-3</v>
      </c>
      <c r="S238" s="160">
        <v>0</v>
      </c>
      <c r="T238" s="161">
        <f t="shared" si="2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2" t="s">
        <v>248</v>
      </c>
      <c r="AT238" s="162" t="s">
        <v>162</v>
      </c>
      <c r="AU238" s="162" t="s">
        <v>97</v>
      </c>
      <c r="AY238" s="18" t="s">
        <v>160</v>
      </c>
      <c r="BE238" s="163">
        <f t="shared" si="24"/>
        <v>0</v>
      </c>
      <c r="BF238" s="163">
        <f t="shared" si="25"/>
        <v>0</v>
      </c>
      <c r="BG238" s="163">
        <f t="shared" si="26"/>
        <v>0</v>
      </c>
      <c r="BH238" s="163">
        <f t="shared" si="27"/>
        <v>0</v>
      </c>
      <c r="BI238" s="163">
        <f t="shared" si="28"/>
        <v>0</v>
      </c>
      <c r="BJ238" s="18" t="s">
        <v>97</v>
      </c>
      <c r="BK238" s="163">
        <f t="shared" si="29"/>
        <v>0</v>
      </c>
      <c r="BL238" s="18" t="s">
        <v>248</v>
      </c>
      <c r="BM238" s="162" t="s">
        <v>1882</v>
      </c>
    </row>
    <row r="239" spans="1:65" s="2" customFormat="1" ht="16.5" customHeight="1">
      <c r="A239" s="33"/>
      <c r="B239" s="149"/>
      <c r="C239" s="150" t="s">
        <v>483</v>
      </c>
      <c r="D239" s="150" t="s">
        <v>162</v>
      </c>
      <c r="E239" s="151" t="s">
        <v>1883</v>
      </c>
      <c r="F239" s="152" t="s">
        <v>1884</v>
      </c>
      <c r="G239" s="153" t="s">
        <v>262</v>
      </c>
      <c r="H239" s="154">
        <v>269</v>
      </c>
      <c r="I239" s="155"/>
      <c r="J239" s="156">
        <f t="shared" si="20"/>
        <v>0</v>
      </c>
      <c r="K239" s="157"/>
      <c r="L239" s="34"/>
      <c r="M239" s="158" t="s">
        <v>1</v>
      </c>
      <c r="N239" s="159" t="s">
        <v>43</v>
      </c>
      <c r="O239" s="59"/>
      <c r="P239" s="160">
        <f t="shared" si="21"/>
        <v>0</v>
      </c>
      <c r="Q239" s="160">
        <v>2.0000000000000002E-5</v>
      </c>
      <c r="R239" s="160">
        <f t="shared" si="22"/>
        <v>5.3800000000000002E-3</v>
      </c>
      <c r="S239" s="160">
        <v>0</v>
      </c>
      <c r="T239" s="161">
        <f t="shared" si="2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2" t="s">
        <v>248</v>
      </c>
      <c r="AT239" s="162" t="s">
        <v>162</v>
      </c>
      <c r="AU239" s="162" t="s">
        <v>97</v>
      </c>
      <c r="AY239" s="18" t="s">
        <v>160</v>
      </c>
      <c r="BE239" s="163">
        <f t="shared" si="24"/>
        <v>0</v>
      </c>
      <c r="BF239" s="163">
        <f t="shared" si="25"/>
        <v>0</v>
      </c>
      <c r="BG239" s="163">
        <f t="shared" si="26"/>
        <v>0</v>
      </c>
      <c r="BH239" s="163">
        <f t="shared" si="27"/>
        <v>0</v>
      </c>
      <c r="BI239" s="163">
        <f t="shared" si="28"/>
        <v>0</v>
      </c>
      <c r="BJ239" s="18" t="s">
        <v>97</v>
      </c>
      <c r="BK239" s="163">
        <f t="shared" si="29"/>
        <v>0</v>
      </c>
      <c r="BL239" s="18" t="s">
        <v>248</v>
      </c>
      <c r="BM239" s="162" t="s">
        <v>1885</v>
      </c>
    </row>
    <row r="240" spans="1:65" s="2" customFormat="1" ht="16.5" customHeight="1">
      <c r="A240" s="33"/>
      <c r="B240" s="149"/>
      <c r="C240" s="150" t="s">
        <v>493</v>
      </c>
      <c r="D240" s="150" t="s">
        <v>162</v>
      </c>
      <c r="E240" s="151" t="s">
        <v>1886</v>
      </c>
      <c r="F240" s="152" t="s">
        <v>1887</v>
      </c>
      <c r="G240" s="153" t="s">
        <v>790</v>
      </c>
      <c r="H240" s="207"/>
      <c r="I240" s="155"/>
      <c r="J240" s="156">
        <f t="shared" si="20"/>
        <v>0</v>
      </c>
      <c r="K240" s="157"/>
      <c r="L240" s="34"/>
      <c r="M240" s="158" t="s">
        <v>1</v>
      </c>
      <c r="N240" s="159" t="s">
        <v>43</v>
      </c>
      <c r="O240" s="59"/>
      <c r="P240" s="160">
        <f t="shared" si="21"/>
        <v>0</v>
      </c>
      <c r="Q240" s="160">
        <v>0</v>
      </c>
      <c r="R240" s="160">
        <f t="shared" si="22"/>
        <v>0</v>
      </c>
      <c r="S240" s="160">
        <v>0</v>
      </c>
      <c r="T240" s="161">
        <f t="shared" si="2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2" t="s">
        <v>248</v>
      </c>
      <c r="AT240" s="162" t="s">
        <v>162</v>
      </c>
      <c r="AU240" s="162" t="s">
        <v>97</v>
      </c>
      <c r="AY240" s="18" t="s">
        <v>160</v>
      </c>
      <c r="BE240" s="163">
        <f t="shared" si="24"/>
        <v>0</v>
      </c>
      <c r="BF240" s="163">
        <f t="shared" si="25"/>
        <v>0</v>
      </c>
      <c r="BG240" s="163">
        <f t="shared" si="26"/>
        <v>0</v>
      </c>
      <c r="BH240" s="163">
        <f t="shared" si="27"/>
        <v>0</v>
      </c>
      <c r="BI240" s="163">
        <f t="shared" si="28"/>
        <v>0</v>
      </c>
      <c r="BJ240" s="18" t="s">
        <v>97</v>
      </c>
      <c r="BK240" s="163">
        <f t="shared" si="29"/>
        <v>0</v>
      </c>
      <c r="BL240" s="18" t="s">
        <v>248</v>
      </c>
      <c r="BM240" s="162" t="s">
        <v>1888</v>
      </c>
    </row>
    <row r="241" spans="1:65" s="12" customFormat="1" ht="22.95" customHeight="1">
      <c r="B241" s="136"/>
      <c r="D241" s="137" t="s">
        <v>76</v>
      </c>
      <c r="E241" s="147" t="s">
        <v>884</v>
      </c>
      <c r="F241" s="147" t="s">
        <v>885</v>
      </c>
      <c r="I241" s="139"/>
      <c r="J241" s="148">
        <f>BK241</f>
        <v>0</v>
      </c>
      <c r="L241" s="136"/>
      <c r="M241" s="141"/>
      <c r="N241" s="142"/>
      <c r="O241" s="142"/>
      <c r="P241" s="143">
        <f>SUM(P242:P254)</f>
        <v>0</v>
      </c>
      <c r="Q241" s="142"/>
      <c r="R241" s="143">
        <f>SUM(R242:R254)</f>
        <v>0.32605999999999996</v>
      </c>
      <c r="S241" s="142"/>
      <c r="T241" s="144">
        <f>SUM(T242:T254)</f>
        <v>0</v>
      </c>
      <c r="AR241" s="137" t="s">
        <v>97</v>
      </c>
      <c r="AT241" s="145" t="s">
        <v>76</v>
      </c>
      <c r="AU241" s="145" t="s">
        <v>82</v>
      </c>
      <c r="AY241" s="137" t="s">
        <v>160</v>
      </c>
      <c r="BK241" s="146">
        <f>SUM(BK242:BK254)</f>
        <v>0</v>
      </c>
    </row>
    <row r="242" spans="1:65" s="2" customFormat="1" ht="16.5" customHeight="1">
      <c r="A242" s="33"/>
      <c r="B242" s="149"/>
      <c r="C242" s="150" t="s">
        <v>498</v>
      </c>
      <c r="D242" s="150" t="s">
        <v>162</v>
      </c>
      <c r="E242" s="151" t="s">
        <v>1889</v>
      </c>
      <c r="F242" s="152" t="s">
        <v>1890</v>
      </c>
      <c r="G242" s="153" t="s">
        <v>889</v>
      </c>
      <c r="H242" s="154">
        <v>4</v>
      </c>
      <c r="I242" s="155"/>
      <c r="J242" s="156">
        <f t="shared" ref="J242:J254" si="30">ROUND(I242*H242,2)</f>
        <v>0</v>
      </c>
      <c r="K242" s="157"/>
      <c r="L242" s="34"/>
      <c r="M242" s="158" t="s">
        <v>1</v>
      </c>
      <c r="N242" s="159" t="s">
        <v>43</v>
      </c>
      <c r="O242" s="59"/>
      <c r="P242" s="160">
        <f t="shared" ref="P242:P254" si="31">O242*H242</f>
        <v>0</v>
      </c>
      <c r="Q242" s="160">
        <v>1.7069999999999998E-2</v>
      </c>
      <c r="R242" s="160">
        <f t="shared" ref="R242:R254" si="32">Q242*H242</f>
        <v>6.8279999999999993E-2</v>
      </c>
      <c r="S242" s="160">
        <v>0</v>
      </c>
      <c r="T242" s="161">
        <f t="shared" ref="T242:T254" si="33"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2" t="s">
        <v>248</v>
      </c>
      <c r="AT242" s="162" t="s">
        <v>162</v>
      </c>
      <c r="AU242" s="162" t="s">
        <v>97</v>
      </c>
      <c r="AY242" s="18" t="s">
        <v>160</v>
      </c>
      <c r="BE242" s="163">
        <f t="shared" ref="BE242:BE254" si="34">IF(N242="základní",J242,0)</f>
        <v>0</v>
      </c>
      <c r="BF242" s="163">
        <f t="shared" ref="BF242:BF254" si="35">IF(N242="snížená",J242,0)</f>
        <v>0</v>
      </c>
      <c r="BG242" s="163">
        <f t="shared" ref="BG242:BG254" si="36">IF(N242="zákl. přenesená",J242,0)</f>
        <v>0</v>
      </c>
      <c r="BH242" s="163">
        <f t="shared" ref="BH242:BH254" si="37">IF(N242="sníž. přenesená",J242,0)</f>
        <v>0</v>
      </c>
      <c r="BI242" s="163">
        <f t="shared" ref="BI242:BI254" si="38">IF(N242="nulová",J242,0)</f>
        <v>0</v>
      </c>
      <c r="BJ242" s="18" t="s">
        <v>97</v>
      </c>
      <c r="BK242" s="163">
        <f t="shared" ref="BK242:BK254" si="39">ROUND(I242*H242,2)</f>
        <v>0</v>
      </c>
      <c r="BL242" s="18" t="s">
        <v>248</v>
      </c>
      <c r="BM242" s="162" t="s">
        <v>1891</v>
      </c>
    </row>
    <row r="243" spans="1:65" s="2" customFormat="1" ht="16.5" customHeight="1">
      <c r="A243" s="33"/>
      <c r="B243" s="149"/>
      <c r="C243" s="150" t="s">
        <v>503</v>
      </c>
      <c r="D243" s="150" t="s">
        <v>162</v>
      </c>
      <c r="E243" s="151" t="s">
        <v>1892</v>
      </c>
      <c r="F243" s="152" t="s">
        <v>1893</v>
      </c>
      <c r="G243" s="153" t="s">
        <v>889</v>
      </c>
      <c r="H243" s="154">
        <v>4</v>
      </c>
      <c r="I243" s="155"/>
      <c r="J243" s="156">
        <f t="shared" si="30"/>
        <v>0</v>
      </c>
      <c r="K243" s="157"/>
      <c r="L243" s="34"/>
      <c r="M243" s="158" t="s">
        <v>1</v>
      </c>
      <c r="N243" s="159" t="s">
        <v>43</v>
      </c>
      <c r="O243" s="59"/>
      <c r="P243" s="160">
        <f t="shared" si="31"/>
        <v>0</v>
      </c>
      <c r="Q243" s="160">
        <v>2.273E-2</v>
      </c>
      <c r="R243" s="160">
        <f t="shared" si="32"/>
        <v>9.0920000000000001E-2</v>
      </c>
      <c r="S243" s="160">
        <v>0</v>
      </c>
      <c r="T243" s="161">
        <f t="shared" si="3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2" t="s">
        <v>248</v>
      </c>
      <c r="AT243" s="162" t="s">
        <v>162</v>
      </c>
      <c r="AU243" s="162" t="s">
        <v>97</v>
      </c>
      <c r="AY243" s="18" t="s">
        <v>160</v>
      </c>
      <c r="BE243" s="163">
        <f t="shared" si="34"/>
        <v>0</v>
      </c>
      <c r="BF243" s="163">
        <f t="shared" si="35"/>
        <v>0</v>
      </c>
      <c r="BG243" s="163">
        <f t="shared" si="36"/>
        <v>0</v>
      </c>
      <c r="BH243" s="163">
        <f t="shared" si="37"/>
        <v>0</v>
      </c>
      <c r="BI243" s="163">
        <f t="shared" si="38"/>
        <v>0</v>
      </c>
      <c r="BJ243" s="18" t="s">
        <v>97</v>
      </c>
      <c r="BK243" s="163">
        <f t="shared" si="39"/>
        <v>0</v>
      </c>
      <c r="BL243" s="18" t="s">
        <v>248</v>
      </c>
      <c r="BM243" s="162" t="s">
        <v>1894</v>
      </c>
    </row>
    <row r="244" spans="1:65" s="2" customFormat="1" ht="16.5" customHeight="1">
      <c r="A244" s="33"/>
      <c r="B244" s="149"/>
      <c r="C244" s="150" t="s">
        <v>507</v>
      </c>
      <c r="D244" s="150" t="s">
        <v>162</v>
      </c>
      <c r="E244" s="151" t="s">
        <v>1895</v>
      </c>
      <c r="F244" s="152" t="s">
        <v>1896</v>
      </c>
      <c r="G244" s="153" t="s">
        <v>889</v>
      </c>
      <c r="H244" s="154">
        <v>2</v>
      </c>
      <c r="I244" s="155"/>
      <c r="J244" s="156">
        <f t="shared" si="30"/>
        <v>0</v>
      </c>
      <c r="K244" s="157"/>
      <c r="L244" s="34"/>
      <c r="M244" s="158" t="s">
        <v>1</v>
      </c>
      <c r="N244" s="159" t="s">
        <v>43</v>
      </c>
      <c r="O244" s="59"/>
      <c r="P244" s="160">
        <f t="shared" si="31"/>
        <v>0</v>
      </c>
      <c r="Q244" s="160">
        <v>1.447E-2</v>
      </c>
      <c r="R244" s="160">
        <f t="shared" si="32"/>
        <v>2.894E-2</v>
      </c>
      <c r="S244" s="160">
        <v>0</v>
      </c>
      <c r="T244" s="161">
        <f t="shared" si="3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2" t="s">
        <v>248</v>
      </c>
      <c r="AT244" s="162" t="s">
        <v>162</v>
      </c>
      <c r="AU244" s="162" t="s">
        <v>97</v>
      </c>
      <c r="AY244" s="18" t="s">
        <v>160</v>
      </c>
      <c r="BE244" s="163">
        <f t="shared" si="34"/>
        <v>0</v>
      </c>
      <c r="BF244" s="163">
        <f t="shared" si="35"/>
        <v>0</v>
      </c>
      <c r="BG244" s="163">
        <f t="shared" si="36"/>
        <v>0</v>
      </c>
      <c r="BH244" s="163">
        <f t="shared" si="37"/>
        <v>0</v>
      </c>
      <c r="BI244" s="163">
        <f t="shared" si="38"/>
        <v>0</v>
      </c>
      <c r="BJ244" s="18" t="s">
        <v>97</v>
      </c>
      <c r="BK244" s="163">
        <f t="shared" si="39"/>
        <v>0</v>
      </c>
      <c r="BL244" s="18" t="s">
        <v>248</v>
      </c>
      <c r="BM244" s="162" t="s">
        <v>1897</v>
      </c>
    </row>
    <row r="245" spans="1:65" s="2" customFormat="1" ht="16.5" customHeight="1">
      <c r="A245" s="33"/>
      <c r="B245" s="149"/>
      <c r="C245" s="150" t="s">
        <v>511</v>
      </c>
      <c r="D245" s="150" t="s">
        <v>162</v>
      </c>
      <c r="E245" s="151" t="s">
        <v>1898</v>
      </c>
      <c r="F245" s="152" t="s">
        <v>1899</v>
      </c>
      <c r="G245" s="153" t="s">
        <v>889</v>
      </c>
      <c r="H245" s="154">
        <v>4</v>
      </c>
      <c r="I245" s="155"/>
      <c r="J245" s="156">
        <f t="shared" si="30"/>
        <v>0</v>
      </c>
      <c r="K245" s="157"/>
      <c r="L245" s="34"/>
      <c r="M245" s="158" t="s">
        <v>1</v>
      </c>
      <c r="N245" s="159" t="s">
        <v>43</v>
      </c>
      <c r="O245" s="59"/>
      <c r="P245" s="160">
        <f t="shared" si="31"/>
        <v>0</v>
      </c>
      <c r="Q245" s="160">
        <v>2.0070000000000001E-2</v>
      </c>
      <c r="R245" s="160">
        <f t="shared" si="32"/>
        <v>8.0280000000000004E-2</v>
      </c>
      <c r="S245" s="160">
        <v>0</v>
      </c>
      <c r="T245" s="161">
        <f t="shared" si="3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2" t="s">
        <v>248</v>
      </c>
      <c r="AT245" s="162" t="s">
        <v>162</v>
      </c>
      <c r="AU245" s="162" t="s">
        <v>97</v>
      </c>
      <c r="AY245" s="18" t="s">
        <v>160</v>
      </c>
      <c r="BE245" s="163">
        <f t="shared" si="34"/>
        <v>0</v>
      </c>
      <c r="BF245" s="163">
        <f t="shared" si="35"/>
        <v>0</v>
      </c>
      <c r="BG245" s="163">
        <f t="shared" si="36"/>
        <v>0</v>
      </c>
      <c r="BH245" s="163">
        <f t="shared" si="37"/>
        <v>0</v>
      </c>
      <c r="BI245" s="163">
        <f t="shared" si="38"/>
        <v>0</v>
      </c>
      <c r="BJ245" s="18" t="s">
        <v>97</v>
      </c>
      <c r="BK245" s="163">
        <f t="shared" si="39"/>
        <v>0</v>
      </c>
      <c r="BL245" s="18" t="s">
        <v>248</v>
      </c>
      <c r="BM245" s="162" t="s">
        <v>1900</v>
      </c>
    </row>
    <row r="246" spans="1:65" s="2" customFormat="1" ht="21.75" customHeight="1">
      <c r="A246" s="33"/>
      <c r="B246" s="149"/>
      <c r="C246" s="150" t="s">
        <v>515</v>
      </c>
      <c r="D246" s="150" t="s">
        <v>162</v>
      </c>
      <c r="E246" s="151" t="s">
        <v>1901</v>
      </c>
      <c r="F246" s="152" t="s">
        <v>1902</v>
      </c>
      <c r="G246" s="153" t="s">
        <v>889</v>
      </c>
      <c r="H246" s="154">
        <v>4</v>
      </c>
      <c r="I246" s="155"/>
      <c r="J246" s="156">
        <f t="shared" si="30"/>
        <v>0</v>
      </c>
      <c r="K246" s="157"/>
      <c r="L246" s="34"/>
      <c r="M246" s="158" t="s">
        <v>1</v>
      </c>
      <c r="N246" s="159" t="s">
        <v>43</v>
      </c>
      <c r="O246" s="59"/>
      <c r="P246" s="160">
        <f t="shared" si="31"/>
        <v>0</v>
      </c>
      <c r="Q246" s="160">
        <v>5.0600000000000003E-3</v>
      </c>
      <c r="R246" s="160">
        <f t="shared" si="32"/>
        <v>2.0240000000000001E-2</v>
      </c>
      <c r="S246" s="160">
        <v>0</v>
      </c>
      <c r="T246" s="161">
        <f t="shared" si="3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2" t="s">
        <v>248</v>
      </c>
      <c r="AT246" s="162" t="s">
        <v>162</v>
      </c>
      <c r="AU246" s="162" t="s">
        <v>97</v>
      </c>
      <c r="AY246" s="18" t="s">
        <v>160</v>
      </c>
      <c r="BE246" s="163">
        <f t="shared" si="34"/>
        <v>0</v>
      </c>
      <c r="BF246" s="163">
        <f t="shared" si="35"/>
        <v>0</v>
      </c>
      <c r="BG246" s="163">
        <f t="shared" si="36"/>
        <v>0</v>
      </c>
      <c r="BH246" s="163">
        <f t="shared" si="37"/>
        <v>0</v>
      </c>
      <c r="BI246" s="163">
        <f t="shared" si="38"/>
        <v>0</v>
      </c>
      <c r="BJ246" s="18" t="s">
        <v>97</v>
      </c>
      <c r="BK246" s="163">
        <f t="shared" si="39"/>
        <v>0</v>
      </c>
      <c r="BL246" s="18" t="s">
        <v>248</v>
      </c>
      <c r="BM246" s="162" t="s">
        <v>1903</v>
      </c>
    </row>
    <row r="247" spans="1:65" s="2" customFormat="1" ht="16.5" customHeight="1">
      <c r="A247" s="33"/>
      <c r="B247" s="149"/>
      <c r="C247" s="150" t="s">
        <v>519</v>
      </c>
      <c r="D247" s="150" t="s">
        <v>162</v>
      </c>
      <c r="E247" s="151" t="s">
        <v>1904</v>
      </c>
      <c r="F247" s="152" t="s">
        <v>1905</v>
      </c>
      <c r="G247" s="153" t="s">
        <v>268</v>
      </c>
      <c r="H247" s="154">
        <v>8</v>
      </c>
      <c r="I247" s="155"/>
      <c r="J247" s="156">
        <f t="shared" si="30"/>
        <v>0</v>
      </c>
      <c r="K247" s="157"/>
      <c r="L247" s="34"/>
      <c r="M247" s="158" t="s">
        <v>1</v>
      </c>
      <c r="N247" s="159" t="s">
        <v>43</v>
      </c>
      <c r="O247" s="59"/>
      <c r="P247" s="160">
        <f t="shared" si="31"/>
        <v>0</v>
      </c>
      <c r="Q247" s="160">
        <v>5.9000000000000003E-4</v>
      </c>
      <c r="R247" s="160">
        <f t="shared" si="32"/>
        <v>4.7200000000000002E-3</v>
      </c>
      <c r="S247" s="160">
        <v>0</v>
      </c>
      <c r="T247" s="161">
        <f t="shared" si="3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2" t="s">
        <v>248</v>
      </c>
      <c r="AT247" s="162" t="s">
        <v>162</v>
      </c>
      <c r="AU247" s="162" t="s">
        <v>97</v>
      </c>
      <c r="AY247" s="18" t="s">
        <v>160</v>
      </c>
      <c r="BE247" s="163">
        <f t="shared" si="34"/>
        <v>0</v>
      </c>
      <c r="BF247" s="163">
        <f t="shared" si="35"/>
        <v>0</v>
      </c>
      <c r="BG247" s="163">
        <f t="shared" si="36"/>
        <v>0</v>
      </c>
      <c r="BH247" s="163">
        <f t="shared" si="37"/>
        <v>0</v>
      </c>
      <c r="BI247" s="163">
        <f t="shared" si="38"/>
        <v>0</v>
      </c>
      <c r="BJ247" s="18" t="s">
        <v>97</v>
      </c>
      <c r="BK247" s="163">
        <f t="shared" si="39"/>
        <v>0</v>
      </c>
      <c r="BL247" s="18" t="s">
        <v>248</v>
      </c>
      <c r="BM247" s="162" t="s">
        <v>1906</v>
      </c>
    </row>
    <row r="248" spans="1:65" s="2" customFormat="1" ht="16.5" customHeight="1">
      <c r="A248" s="33"/>
      <c r="B248" s="149"/>
      <c r="C248" s="150" t="s">
        <v>524</v>
      </c>
      <c r="D248" s="150" t="s">
        <v>162</v>
      </c>
      <c r="E248" s="151" t="s">
        <v>1907</v>
      </c>
      <c r="F248" s="152" t="s">
        <v>1908</v>
      </c>
      <c r="G248" s="153" t="s">
        <v>889</v>
      </c>
      <c r="H248" s="154">
        <v>4</v>
      </c>
      <c r="I248" s="155"/>
      <c r="J248" s="156">
        <f t="shared" si="30"/>
        <v>0</v>
      </c>
      <c r="K248" s="157"/>
      <c r="L248" s="34"/>
      <c r="M248" s="158" t="s">
        <v>1</v>
      </c>
      <c r="N248" s="159" t="s">
        <v>43</v>
      </c>
      <c r="O248" s="59"/>
      <c r="P248" s="160">
        <f t="shared" si="31"/>
        <v>0</v>
      </c>
      <c r="Q248" s="160">
        <v>1.8E-3</v>
      </c>
      <c r="R248" s="160">
        <f t="shared" si="32"/>
        <v>7.1999999999999998E-3</v>
      </c>
      <c r="S248" s="160">
        <v>0</v>
      </c>
      <c r="T248" s="161">
        <f t="shared" si="3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2" t="s">
        <v>248</v>
      </c>
      <c r="AT248" s="162" t="s">
        <v>162</v>
      </c>
      <c r="AU248" s="162" t="s">
        <v>97</v>
      </c>
      <c r="AY248" s="18" t="s">
        <v>160</v>
      </c>
      <c r="BE248" s="163">
        <f t="shared" si="34"/>
        <v>0</v>
      </c>
      <c r="BF248" s="163">
        <f t="shared" si="35"/>
        <v>0</v>
      </c>
      <c r="BG248" s="163">
        <f t="shared" si="36"/>
        <v>0</v>
      </c>
      <c r="BH248" s="163">
        <f t="shared" si="37"/>
        <v>0</v>
      </c>
      <c r="BI248" s="163">
        <f t="shared" si="38"/>
        <v>0</v>
      </c>
      <c r="BJ248" s="18" t="s">
        <v>97</v>
      </c>
      <c r="BK248" s="163">
        <f t="shared" si="39"/>
        <v>0</v>
      </c>
      <c r="BL248" s="18" t="s">
        <v>248</v>
      </c>
      <c r="BM248" s="162" t="s">
        <v>1909</v>
      </c>
    </row>
    <row r="249" spans="1:65" s="2" customFormat="1" ht="16.5" customHeight="1">
      <c r="A249" s="33"/>
      <c r="B249" s="149"/>
      <c r="C249" s="150" t="s">
        <v>529</v>
      </c>
      <c r="D249" s="150" t="s">
        <v>162</v>
      </c>
      <c r="E249" s="151" t="s">
        <v>1910</v>
      </c>
      <c r="F249" s="152" t="s">
        <v>1911</v>
      </c>
      <c r="G249" s="153" t="s">
        <v>889</v>
      </c>
      <c r="H249" s="154">
        <v>6</v>
      </c>
      <c r="I249" s="155"/>
      <c r="J249" s="156">
        <f t="shared" si="30"/>
        <v>0</v>
      </c>
      <c r="K249" s="157"/>
      <c r="L249" s="34"/>
      <c r="M249" s="158" t="s">
        <v>1</v>
      </c>
      <c r="N249" s="159" t="s">
        <v>43</v>
      </c>
      <c r="O249" s="59"/>
      <c r="P249" s="160">
        <f t="shared" si="31"/>
        <v>0</v>
      </c>
      <c r="Q249" s="160">
        <v>1.8400000000000001E-3</v>
      </c>
      <c r="R249" s="160">
        <f t="shared" si="32"/>
        <v>1.1040000000000001E-2</v>
      </c>
      <c r="S249" s="160">
        <v>0</v>
      </c>
      <c r="T249" s="161">
        <f t="shared" si="3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2" t="s">
        <v>248</v>
      </c>
      <c r="AT249" s="162" t="s">
        <v>162</v>
      </c>
      <c r="AU249" s="162" t="s">
        <v>97</v>
      </c>
      <c r="AY249" s="18" t="s">
        <v>160</v>
      </c>
      <c r="BE249" s="163">
        <f t="shared" si="34"/>
        <v>0</v>
      </c>
      <c r="BF249" s="163">
        <f t="shared" si="35"/>
        <v>0</v>
      </c>
      <c r="BG249" s="163">
        <f t="shared" si="36"/>
        <v>0</v>
      </c>
      <c r="BH249" s="163">
        <f t="shared" si="37"/>
        <v>0</v>
      </c>
      <c r="BI249" s="163">
        <f t="shared" si="38"/>
        <v>0</v>
      </c>
      <c r="BJ249" s="18" t="s">
        <v>97</v>
      </c>
      <c r="BK249" s="163">
        <f t="shared" si="39"/>
        <v>0</v>
      </c>
      <c r="BL249" s="18" t="s">
        <v>248</v>
      </c>
      <c r="BM249" s="162" t="s">
        <v>1912</v>
      </c>
    </row>
    <row r="250" spans="1:65" s="2" customFormat="1" ht="16.5" customHeight="1">
      <c r="A250" s="33"/>
      <c r="B250" s="149"/>
      <c r="C250" s="150" t="s">
        <v>534</v>
      </c>
      <c r="D250" s="150" t="s">
        <v>162</v>
      </c>
      <c r="E250" s="151" t="s">
        <v>1913</v>
      </c>
      <c r="F250" s="152" t="s">
        <v>1914</v>
      </c>
      <c r="G250" s="153" t="s">
        <v>889</v>
      </c>
      <c r="H250" s="154">
        <v>4</v>
      </c>
      <c r="I250" s="155"/>
      <c r="J250" s="156">
        <f t="shared" si="30"/>
        <v>0</v>
      </c>
      <c r="K250" s="157"/>
      <c r="L250" s="34"/>
      <c r="M250" s="158" t="s">
        <v>1</v>
      </c>
      <c r="N250" s="159" t="s">
        <v>43</v>
      </c>
      <c r="O250" s="59"/>
      <c r="P250" s="160">
        <f t="shared" si="31"/>
        <v>0</v>
      </c>
      <c r="Q250" s="160">
        <v>1.9599999999999999E-3</v>
      </c>
      <c r="R250" s="160">
        <f t="shared" si="32"/>
        <v>7.8399999999999997E-3</v>
      </c>
      <c r="S250" s="160">
        <v>0</v>
      </c>
      <c r="T250" s="161">
        <f t="shared" si="3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2" t="s">
        <v>248</v>
      </c>
      <c r="AT250" s="162" t="s">
        <v>162</v>
      </c>
      <c r="AU250" s="162" t="s">
        <v>97</v>
      </c>
      <c r="AY250" s="18" t="s">
        <v>160</v>
      </c>
      <c r="BE250" s="163">
        <f t="shared" si="34"/>
        <v>0</v>
      </c>
      <c r="BF250" s="163">
        <f t="shared" si="35"/>
        <v>0</v>
      </c>
      <c r="BG250" s="163">
        <f t="shared" si="36"/>
        <v>0</v>
      </c>
      <c r="BH250" s="163">
        <f t="shared" si="37"/>
        <v>0</v>
      </c>
      <c r="BI250" s="163">
        <f t="shared" si="38"/>
        <v>0</v>
      </c>
      <c r="BJ250" s="18" t="s">
        <v>97</v>
      </c>
      <c r="BK250" s="163">
        <f t="shared" si="39"/>
        <v>0</v>
      </c>
      <c r="BL250" s="18" t="s">
        <v>248</v>
      </c>
      <c r="BM250" s="162" t="s">
        <v>1915</v>
      </c>
    </row>
    <row r="251" spans="1:65" s="2" customFormat="1" ht="16.5" customHeight="1">
      <c r="A251" s="33"/>
      <c r="B251" s="149"/>
      <c r="C251" s="150" t="s">
        <v>539</v>
      </c>
      <c r="D251" s="150" t="s">
        <v>162</v>
      </c>
      <c r="E251" s="151" t="s">
        <v>1916</v>
      </c>
      <c r="F251" s="152" t="s">
        <v>1917</v>
      </c>
      <c r="G251" s="153" t="s">
        <v>268</v>
      </c>
      <c r="H251" s="154">
        <v>6</v>
      </c>
      <c r="I251" s="155"/>
      <c r="J251" s="156">
        <f t="shared" si="30"/>
        <v>0</v>
      </c>
      <c r="K251" s="157"/>
      <c r="L251" s="34"/>
      <c r="M251" s="158" t="s">
        <v>1</v>
      </c>
      <c r="N251" s="159" t="s">
        <v>43</v>
      </c>
      <c r="O251" s="59"/>
      <c r="P251" s="160">
        <f t="shared" si="31"/>
        <v>0</v>
      </c>
      <c r="Q251" s="160">
        <v>2.4000000000000001E-4</v>
      </c>
      <c r="R251" s="160">
        <f t="shared" si="32"/>
        <v>1.4400000000000001E-3</v>
      </c>
      <c r="S251" s="160">
        <v>0</v>
      </c>
      <c r="T251" s="161">
        <f t="shared" si="3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2" t="s">
        <v>248</v>
      </c>
      <c r="AT251" s="162" t="s">
        <v>162</v>
      </c>
      <c r="AU251" s="162" t="s">
        <v>97</v>
      </c>
      <c r="AY251" s="18" t="s">
        <v>160</v>
      </c>
      <c r="BE251" s="163">
        <f t="shared" si="34"/>
        <v>0</v>
      </c>
      <c r="BF251" s="163">
        <f t="shared" si="35"/>
        <v>0</v>
      </c>
      <c r="BG251" s="163">
        <f t="shared" si="36"/>
        <v>0</v>
      </c>
      <c r="BH251" s="163">
        <f t="shared" si="37"/>
        <v>0</v>
      </c>
      <c r="BI251" s="163">
        <f t="shared" si="38"/>
        <v>0</v>
      </c>
      <c r="BJ251" s="18" t="s">
        <v>97</v>
      </c>
      <c r="BK251" s="163">
        <f t="shared" si="39"/>
        <v>0</v>
      </c>
      <c r="BL251" s="18" t="s">
        <v>248</v>
      </c>
      <c r="BM251" s="162" t="s">
        <v>1918</v>
      </c>
    </row>
    <row r="252" spans="1:65" s="2" customFormat="1" ht="16.5" customHeight="1">
      <c r="A252" s="33"/>
      <c r="B252" s="149"/>
      <c r="C252" s="150" t="s">
        <v>544</v>
      </c>
      <c r="D252" s="150" t="s">
        <v>162</v>
      </c>
      <c r="E252" s="151" t="s">
        <v>1919</v>
      </c>
      <c r="F252" s="152" t="s">
        <v>1920</v>
      </c>
      <c r="G252" s="153" t="s">
        <v>268</v>
      </c>
      <c r="H252" s="154">
        <v>4</v>
      </c>
      <c r="I252" s="155"/>
      <c r="J252" s="156">
        <f t="shared" si="30"/>
        <v>0</v>
      </c>
      <c r="K252" s="157"/>
      <c r="L252" s="34"/>
      <c r="M252" s="158" t="s">
        <v>1</v>
      </c>
      <c r="N252" s="159" t="s">
        <v>43</v>
      </c>
      <c r="O252" s="59"/>
      <c r="P252" s="160">
        <f t="shared" si="31"/>
        <v>0</v>
      </c>
      <c r="Q252" s="160">
        <v>2.7999999999999998E-4</v>
      </c>
      <c r="R252" s="160">
        <f t="shared" si="32"/>
        <v>1.1199999999999999E-3</v>
      </c>
      <c r="S252" s="160">
        <v>0</v>
      </c>
      <c r="T252" s="161">
        <f t="shared" si="3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2" t="s">
        <v>248</v>
      </c>
      <c r="AT252" s="162" t="s">
        <v>162</v>
      </c>
      <c r="AU252" s="162" t="s">
        <v>97</v>
      </c>
      <c r="AY252" s="18" t="s">
        <v>160</v>
      </c>
      <c r="BE252" s="163">
        <f t="shared" si="34"/>
        <v>0</v>
      </c>
      <c r="BF252" s="163">
        <f t="shared" si="35"/>
        <v>0</v>
      </c>
      <c r="BG252" s="163">
        <f t="shared" si="36"/>
        <v>0</v>
      </c>
      <c r="BH252" s="163">
        <f t="shared" si="37"/>
        <v>0</v>
      </c>
      <c r="BI252" s="163">
        <f t="shared" si="38"/>
        <v>0</v>
      </c>
      <c r="BJ252" s="18" t="s">
        <v>97</v>
      </c>
      <c r="BK252" s="163">
        <f t="shared" si="39"/>
        <v>0</v>
      </c>
      <c r="BL252" s="18" t="s">
        <v>248</v>
      </c>
      <c r="BM252" s="162" t="s">
        <v>1921</v>
      </c>
    </row>
    <row r="253" spans="1:65" s="2" customFormat="1" ht="16.5" customHeight="1">
      <c r="A253" s="33"/>
      <c r="B253" s="149"/>
      <c r="C253" s="150" t="s">
        <v>550</v>
      </c>
      <c r="D253" s="150" t="s">
        <v>162</v>
      </c>
      <c r="E253" s="151" t="s">
        <v>1922</v>
      </c>
      <c r="F253" s="152" t="s">
        <v>1923</v>
      </c>
      <c r="G253" s="153" t="s">
        <v>268</v>
      </c>
      <c r="H253" s="154">
        <v>4</v>
      </c>
      <c r="I253" s="155"/>
      <c r="J253" s="156">
        <f t="shared" si="30"/>
        <v>0</v>
      </c>
      <c r="K253" s="157"/>
      <c r="L253" s="34"/>
      <c r="M253" s="158" t="s">
        <v>1</v>
      </c>
      <c r="N253" s="159" t="s">
        <v>43</v>
      </c>
      <c r="O253" s="59"/>
      <c r="P253" s="160">
        <f t="shared" si="31"/>
        <v>0</v>
      </c>
      <c r="Q253" s="160">
        <v>1.01E-3</v>
      </c>
      <c r="R253" s="160">
        <f t="shared" si="32"/>
        <v>4.0400000000000002E-3</v>
      </c>
      <c r="S253" s="160">
        <v>0</v>
      </c>
      <c r="T253" s="161">
        <f t="shared" si="3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2" t="s">
        <v>248</v>
      </c>
      <c r="AT253" s="162" t="s">
        <v>162</v>
      </c>
      <c r="AU253" s="162" t="s">
        <v>97</v>
      </c>
      <c r="AY253" s="18" t="s">
        <v>160</v>
      </c>
      <c r="BE253" s="163">
        <f t="shared" si="34"/>
        <v>0</v>
      </c>
      <c r="BF253" s="163">
        <f t="shared" si="35"/>
        <v>0</v>
      </c>
      <c r="BG253" s="163">
        <f t="shared" si="36"/>
        <v>0</v>
      </c>
      <c r="BH253" s="163">
        <f t="shared" si="37"/>
        <v>0</v>
      </c>
      <c r="BI253" s="163">
        <f t="shared" si="38"/>
        <v>0</v>
      </c>
      <c r="BJ253" s="18" t="s">
        <v>97</v>
      </c>
      <c r="BK253" s="163">
        <f t="shared" si="39"/>
        <v>0</v>
      </c>
      <c r="BL253" s="18" t="s">
        <v>248</v>
      </c>
      <c r="BM253" s="162" t="s">
        <v>1924</v>
      </c>
    </row>
    <row r="254" spans="1:65" s="2" customFormat="1" ht="16.5" customHeight="1">
      <c r="A254" s="33"/>
      <c r="B254" s="149"/>
      <c r="C254" s="150" t="s">
        <v>555</v>
      </c>
      <c r="D254" s="150" t="s">
        <v>162</v>
      </c>
      <c r="E254" s="151" t="s">
        <v>1925</v>
      </c>
      <c r="F254" s="152" t="s">
        <v>1926</v>
      </c>
      <c r="G254" s="153" t="s">
        <v>790</v>
      </c>
      <c r="H254" s="207"/>
      <c r="I254" s="155"/>
      <c r="J254" s="156">
        <f t="shared" si="30"/>
        <v>0</v>
      </c>
      <c r="K254" s="157"/>
      <c r="L254" s="34"/>
      <c r="M254" s="158" t="s">
        <v>1</v>
      </c>
      <c r="N254" s="159" t="s">
        <v>43</v>
      </c>
      <c r="O254" s="59"/>
      <c r="P254" s="160">
        <f t="shared" si="31"/>
        <v>0</v>
      </c>
      <c r="Q254" s="160">
        <v>0</v>
      </c>
      <c r="R254" s="160">
        <f t="shared" si="32"/>
        <v>0</v>
      </c>
      <c r="S254" s="160">
        <v>0</v>
      </c>
      <c r="T254" s="161">
        <f t="shared" si="3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2" t="s">
        <v>248</v>
      </c>
      <c r="AT254" s="162" t="s">
        <v>162</v>
      </c>
      <c r="AU254" s="162" t="s">
        <v>97</v>
      </c>
      <c r="AY254" s="18" t="s">
        <v>160</v>
      </c>
      <c r="BE254" s="163">
        <f t="shared" si="34"/>
        <v>0</v>
      </c>
      <c r="BF254" s="163">
        <f t="shared" si="35"/>
        <v>0</v>
      </c>
      <c r="BG254" s="163">
        <f t="shared" si="36"/>
        <v>0</v>
      </c>
      <c r="BH254" s="163">
        <f t="shared" si="37"/>
        <v>0</v>
      </c>
      <c r="BI254" s="163">
        <f t="shared" si="38"/>
        <v>0</v>
      </c>
      <c r="BJ254" s="18" t="s">
        <v>97</v>
      </c>
      <c r="BK254" s="163">
        <f t="shared" si="39"/>
        <v>0</v>
      </c>
      <c r="BL254" s="18" t="s">
        <v>248</v>
      </c>
      <c r="BM254" s="162" t="s">
        <v>1927</v>
      </c>
    </row>
    <row r="255" spans="1:65" s="12" customFormat="1" ht="22.95" customHeight="1">
      <c r="B255" s="136"/>
      <c r="D255" s="137" t="s">
        <v>76</v>
      </c>
      <c r="E255" s="147" t="s">
        <v>1928</v>
      </c>
      <c r="F255" s="147" t="s">
        <v>1929</v>
      </c>
      <c r="I255" s="139"/>
      <c r="J255" s="148">
        <f>BK255</f>
        <v>0</v>
      </c>
      <c r="L255" s="136"/>
      <c r="M255" s="141"/>
      <c r="N255" s="142"/>
      <c r="O255" s="142"/>
      <c r="P255" s="143">
        <f>SUM(P256:P257)</f>
        <v>0</v>
      </c>
      <c r="Q255" s="142"/>
      <c r="R255" s="143">
        <f>SUM(R256:R257)</f>
        <v>1.8799999999999999E-3</v>
      </c>
      <c r="S255" s="142"/>
      <c r="T255" s="144">
        <f>SUM(T256:T257)</f>
        <v>0</v>
      </c>
      <c r="AR255" s="137" t="s">
        <v>97</v>
      </c>
      <c r="AT255" s="145" t="s">
        <v>76</v>
      </c>
      <c r="AU255" s="145" t="s">
        <v>82</v>
      </c>
      <c r="AY255" s="137" t="s">
        <v>160</v>
      </c>
      <c r="BK255" s="146">
        <f>SUM(BK256:BK257)</f>
        <v>0</v>
      </c>
    </row>
    <row r="256" spans="1:65" s="2" customFormat="1" ht="21.75" customHeight="1">
      <c r="A256" s="33"/>
      <c r="B256" s="149"/>
      <c r="C256" s="150" t="s">
        <v>559</v>
      </c>
      <c r="D256" s="150" t="s">
        <v>162</v>
      </c>
      <c r="E256" s="151" t="s">
        <v>1930</v>
      </c>
      <c r="F256" s="152" t="s">
        <v>1931</v>
      </c>
      <c r="G256" s="153" t="s">
        <v>889</v>
      </c>
      <c r="H256" s="154">
        <v>1</v>
      </c>
      <c r="I256" s="155"/>
      <c r="J256" s="156">
        <f>ROUND(I256*H256,2)</f>
        <v>0</v>
      </c>
      <c r="K256" s="157"/>
      <c r="L256" s="34"/>
      <c r="M256" s="158" t="s">
        <v>1</v>
      </c>
      <c r="N256" s="159" t="s">
        <v>43</v>
      </c>
      <c r="O256" s="59"/>
      <c r="P256" s="160">
        <f>O256*H256</f>
        <v>0</v>
      </c>
      <c r="Q256" s="160">
        <v>1.8799999999999999E-3</v>
      </c>
      <c r="R256" s="160">
        <f>Q256*H256</f>
        <v>1.8799999999999999E-3</v>
      </c>
      <c r="S256" s="160">
        <v>0</v>
      </c>
      <c r="T256" s="161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2" t="s">
        <v>248</v>
      </c>
      <c r="AT256" s="162" t="s">
        <v>162</v>
      </c>
      <c r="AU256" s="162" t="s">
        <v>97</v>
      </c>
      <c r="AY256" s="18" t="s">
        <v>160</v>
      </c>
      <c r="BE256" s="163">
        <f>IF(N256="základní",J256,0)</f>
        <v>0</v>
      </c>
      <c r="BF256" s="163">
        <f>IF(N256="snížená",J256,0)</f>
        <v>0</v>
      </c>
      <c r="BG256" s="163">
        <f>IF(N256="zákl. přenesená",J256,0)</f>
        <v>0</v>
      </c>
      <c r="BH256" s="163">
        <f>IF(N256="sníž. přenesená",J256,0)</f>
        <v>0</v>
      </c>
      <c r="BI256" s="163">
        <f>IF(N256="nulová",J256,0)</f>
        <v>0</v>
      </c>
      <c r="BJ256" s="18" t="s">
        <v>97</v>
      </c>
      <c r="BK256" s="163">
        <f>ROUND(I256*H256,2)</f>
        <v>0</v>
      </c>
      <c r="BL256" s="18" t="s">
        <v>248</v>
      </c>
      <c r="BM256" s="162" t="s">
        <v>1932</v>
      </c>
    </row>
    <row r="257" spans="1:65" s="2" customFormat="1" ht="16.5" customHeight="1">
      <c r="A257" s="33"/>
      <c r="B257" s="149"/>
      <c r="C257" s="150" t="s">
        <v>564</v>
      </c>
      <c r="D257" s="150" t="s">
        <v>162</v>
      </c>
      <c r="E257" s="151" t="s">
        <v>1933</v>
      </c>
      <c r="F257" s="152" t="s">
        <v>1934</v>
      </c>
      <c r="G257" s="153" t="s">
        <v>790</v>
      </c>
      <c r="H257" s="207"/>
      <c r="I257" s="155"/>
      <c r="J257" s="156">
        <f>ROUND(I257*H257,2)</f>
        <v>0</v>
      </c>
      <c r="K257" s="157"/>
      <c r="L257" s="34"/>
      <c r="M257" s="158" t="s">
        <v>1</v>
      </c>
      <c r="N257" s="159" t="s">
        <v>43</v>
      </c>
      <c r="O257" s="59"/>
      <c r="P257" s="160">
        <f>O257*H257</f>
        <v>0</v>
      </c>
      <c r="Q257" s="160">
        <v>0</v>
      </c>
      <c r="R257" s="160">
        <f>Q257*H257</f>
        <v>0</v>
      </c>
      <c r="S257" s="160">
        <v>0</v>
      </c>
      <c r="T257" s="161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2" t="s">
        <v>248</v>
      </c>
      <c r="AT257" s="162" t="s">
        <v>162</v>
      </c>
      <c r="AU257" s="162" t="s">
        <v>97</v>
      </c>
      <c r="AY257" s="18" t="s">
        <v>160</v>
      </c>
      <c r="BE257" s="163">
        <f>IF(N257="základní",J257,0)</f>
        <v>0</v>
      </c>
      <c r="BF257" s="163">
        <f>IF(N257="snížená",J257,0)</f>
        <v>0</v>
      </c>
      <c r="BG257" s="163">
        <f>IF(N257="zákl. přenesená",J257,0)</f>
        <v>0</v>
      </c>
      <c r="BH257" s="163">
        <f>IF(N257="sníž. přenesená",J257,0)</f>
        <v>0</v>
      </c>
      <c r="BI257" s="163">
        <f>IF(N257="nulová",J257,0)</f>
        <v>0</v>
      </c>
      <c r="BJ257" s="18" t="s">
        <v>97</v>
      </c>
      <c r="BK257" s="163">
        <f>ROUND(I257*H257,2)</f>
        <v>0</v>
      </c>
      <c r="BL257" s="18" t="s">
        <v>248</v>
      </c>
      <c r="BM257" s="162" t="s">
        <v>1935</v>
      </c>
    </row>
    <row r="258" spans="1:65" s="12" customFormat="1" ht="25.95" customHeight="1">
      <c r="B258" s="136"/>
      <c r="D258" s="137" t="s">
        <v>76</v>
      </c>
      <c r="E258" s="138" t="s">
        <v>1674</v>
      </c>
      <c r="F258" s="138" t="s">
        <v>1675</v>
      </c>
      <c r="I258" s="139"/>
      <c r="J258" s="140">
        <f>BK258</f>
        <v>0</v>
      </c>
      <c r="L258" s="136"/>
      <c r="M258" s="141"/>
      <c r="N258" s="142"/>
      <c r="O258" s="142"/>
      <c r="P258" s="143">
        <f>P259+P261</f>
        <v>0</v>
      </c>
      <c r="Q258" s="142"/>
      <c r="R258" s="143">
        <f>R259+R261</f>
        <v>0</v>
      </c>
      <c r="S258" s="142"/>
      <c r="T258" s="144">
        <f>T259+T261</f>
        <v>0</v>
      </c>
      <c r="AR258" s="137" t="s">
        <v>189</v>
      </c>
      <c r="AT258" s="145" t="s">
        <v>76</v>
      </c>
      <c r="AU258" s="145" t="s">
        <v>77</v>
      </c>
      <c r="AY258" s="137" t="s">
        <v>160</v>
      </c>
      <c r="BK258" s="146">
        <f>BK259+BK261</f>
        <v>0</v>
      </c>
    </row>
    <row r="259" spans="1:65" s="12" customFormat="1" ht="22.95" customHeight="1">
      <c r="B259" s="136"/>
      <c r="D259" s="137" t="s">
        <v>76</v>
      </c>
      <c r="E259" s="147" t="s">
        <v>1676</v>
      </c>
      <c r="F259" s="147" t="s">
        <v>1677</v>
      </c>
      <c r="I259" s="139"/>
      <c r="J259" s="148">
        <f>BK259</f>
        <v>0</v>
      </c>
      <c r="L259" s="136"/>
      <c r="M259" s="141"/>
      <c r="N259" s="142"/>
      <c r="O259" s="142"/>
      <c r="P259" s="143">
        <f>P260</f>
        <v>0</v>
      </c>
      <c r="Q259" s="142"/>
      <c r="R259" s="143">
        <f>R260</f>
        <v>0</v>
      </c>
      <c r="S259" s="142"/>
      <c r="T259" s="144">
        <f>T260</f>
        <v>0</v>
      </c>
      <c r="AR259" s="137" t="s">
        <v>189</v>
      </c>
      <c r="AT259" s="145" t="s">
        <v>76</v>
      </c>
      <c r="AU259" s="145" t="s">
        <v>82</v>
      </c>
      <c r="AY259" s="137" t="s">
        <v>160</v>
      </c>
      <c r="BK259" s="146">
        <f>BK260</f>
        <v>0</v>
      </c>
    </row>
    <row r="260" spans="1:65" s="2" customFormat="1" ht="16.5" customHeight="1">
      <c r="A260" s="33"/>
      <c r="B260" s="149"/>
      <c r="C260" s="150" t="s">
        <v>570</v>
      </c>
      <c r="D260" s="150" t="s">
        <v>162</v>
      </c>
      <c r="E260" s="151" t="s">
        <v>1679</v>
      </c>
      <c r="F260" s="152" t="s">
        <v>1677</v>
      </c>
      <c r="G260" s="153" t="s">
        <v>1680</v>
      </c>
      <c r="H260" s="154">
        <v>4</v>
      </c>
      <c r="I260" s="155"/>
      <c r="J260" s="156">
        <f>ROUND(I260*H260,2)</f>
        <v>0</v>
      </c>
      <c r="K260" s="157"/>
      <c r="L260" s="34"/>
      <c r="M260" s="158" t="s">
        <v>1</v>
      </c>
      <c r="N260" s="159" t="s">
        <v>43</v>
      </c>
      <c r="O260" s="59"/>
      <c r="P260" s="160">
        <f>O260*H260</f>
        <v>0</v>
      </c>
      <c r="Q260" s="160">
        <v>0</v>
      </c>
      <c r="R260" s="160">
        <f>Q260*H260</f>
        <v>0</v>
      </c>
      <c r="S260" s="160">
        <v>0</v>
      </c>
      <c r="T260" s="161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2" t="s">
        <v>1681</v>
      </c>
      <c r="AT260" s="162" t="s">
        <v>162</v>
      </c>
      <c r="AU260" s="162" t="s">
        <v>97</v>
      </c>
      <c r="AY260" s="18" t="s">
        <v>160</v>
      </c>
      <c r="BE260" s="163">
        <f>IF(N260="základní",J260,0)</f>
        <v>0</v>
      </c>
      <c r="BF260" s="163">
        <f>IF(N260="snížená",J260,0)</f>
        <v>0</v>
      </c>
      <c r="BG260" s="163">
        <f>IF(N260="zákl. přenesená",J260,0)</f>
        <v>0</v>
      </c>
      <c r="BH260" s="163">
        <f>IF(N260="sníž. přenesená",J260,0)</f>
        <v>0</v>
      </c>
      <c r="BI260" s="163">
        <f>IF(N260="nulová",J260,0)</f>
        <v>0</v>
      </c>
      <c r="BJ260" s="18" t="s">
        <v>97</v>
      </c>
      <c r="BK260" s="163">
        <f>ROUND(I260*H260,2)</f>
        <v>0</v>
      </c>
      <c r="BL260" s="18" t="s">
        <v>1681</v>
      </c>
      <c r="BM260" s="162" t="s">
        <v>1936</v>
      </c>
    </row>
    <row r="261" spans="1:65" s="12" customFormat="1" ht="22.95" customHeight="1">
      <c r="B261" s="136"/>
      <c r="D261" s="137" t="s">
        <v>76</v>
      </c>
      <c r="E261" s="147" t="s">
        <v>1683</v>
      </c>
      <c r="F261" s="147" t="s">
        <v>1684</v>
      </c>
      <c r="I261" s="139"/>
      <c r="J261" s="148">
        <f>BK261</f>
        <v>0</v>
      </c>
      <c r="L261" s="136"/>
      <c r="M261" s="141"/>
      <c r="N261" s="142"/>
      <c r="O261" s="142"/>
      <c r="P261" s="143">
        <f>P262</f>
        <v>0</v>
      </c>
      <c r="Q261" s="142"/>
      <c r="R261" s="143">
        <f>R262</f>
        <v>0</v>
      </c>
      <c r="S261" s="142"/>
      <c r="T261" s="144">
        <f>T262</f>
        <v>0</v>
      </c>
      <c r="AR261" s="137" t="s">
        <v>189</v>
      </c>
      <c r="AT261" s="145" t="s">
        <v>76</v>
      </c>
      <c r="AU261" s="145" t="s">
        <v>82</v>
      </c>
      <c r="AY261" s="137" t="s">
        <v>160</v>
      </c>
      <c r="BK261" s="146">
        <f>BK262</f>
        <v>0</v>
      </c>
    </row>
    <row r="262" spans="1:65" s="2" customFormat="1" ht="16.5" customHeight="1">
      <c r="A262" s="33"/>
      <c r="B262" s="149"/>
      <c r="C262" s="150" t="s">
        <v>574</v>
      </c>
      <c r="D262" s="150" t="s">
        <v>162</v>
      </c>
      <c r="E262" s="151" t="s">
        <v>1686</v>
      </c>
      <c r="F262" s="152" t="s">
        <v>1684</v>
      </c>
      <c r="G262" s="153" t="s">
        <v>1680</v>
      </c>
      <c r="H262" s="154">
        <v>2</v>
      </c>
      <c r="I262" s="155"/>
      <c r="J262" s="156">
        <f>ROUND(I262*H262,2)</f>
        <v>0</v>
      </c>
      <c r="K262" s="157"/>
      <c r="L262" s="34"/>
      <c r="M262" s="208" t="s">
        <v>1</v>
      </c>
      <c r="N262" s="209" t="s">
        <v>43</v>
      </c>
      <c r="O262" s="210"/>
      <c r="P262" s="211">
        <f>O262*H262</f>
        <v>0</v>
      </c>
      <c r="Q262" s="211">
        <v>0</v>
      </c>
      <c r="R262" s="211">
        <f>Q262*H262</f>
        <v>0</v>
      </c>
      <c r="S262" s="211">
        <v>0</v>
      </c>
      <c r="T262" s="212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2" t="s">
        <v>1681</v>
      </c>
      <c r="AT262" s="162" t="s">
        <v>162</v>
      </c>
      <c r="AU262" s="162" t="s">
        <v>97</v>
      </c>
      <c r="AY262" s="18" t="s">
        <v>160</v>
      </c>
      <c r="BE262" s="163">
        <f>IF(N262="základní",J262,0)</f>
        <v>0</v>
      </c>
      <c r="BF262" s="163">
        <f>IF(N262="snížená",J262,0)</f>
        <v>0</v>
      </c>
      <c r="BG262" s="163">
        <f>IF(N262="zákl. přenesená",J262,0)</f>
        <v>0</v>
      </c>
      <c r="BH262" s="163">
        <f>IF(N262="sníž. přenesená",J262,0)</f>
        <v>0</v>
      </c>
      <c r="BI262" s="163">
        <f>IF(N262="nulová",J262,0)</f>
        <v>0</v>
      </c>
      <c r="BJ262" s="18" t="s">
        <v>97</v>
      </c>
      <c r="BK262" s="163">
        <f>ROUND(I262*H262,2)</f>
        <v>0</v>
      </c>
      <c r="BL262" s="18" t="s">
        <v>1681</v>
      </c>
      <c r="BM262" s="162" t="s">
        <v>1937</v>
      </c>
    </row>
    <row r="263" spans="1:65" s="2" customFormat="1" ht="6.9" customHeight="1">
      <c r="A263" s="33"/>
      <c r="B263" s="48"/>
      <c r="C263" s="49"/>
      <c r="D263" s="49"/>
      <c r="E263" s="49"/>
      <c r="F263" s="49"/>
      <c r="G263" s="49"/>
      <c r="H263" s="49"/>
      <c r="I263" s="49"/>
      <c r="J263" s="49"/>
      <c r="K263" s="49"/>
      <c r="L263" s="34"/>
      <c r="M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</row>
  </sheetData>
  <autoFilter ref="C128:K262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3"/>
  <sheetViews>
    <sheetView showGridLines="0" tabSelected="1" topLeftCell="A31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8" t="s">
        <v>89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1:46" s="1" customFormat="1" ht="24.9" customHeight="1">
      <c r="B4" s="21"/>
      <c r="D4" s="22" t="s">
        <v>107</v>
      </c>
      <c r="L4" s="21"/>
      <c r="M4" s="98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58" t="str">
        <f>'Rekapitulace stavby'!K6</f>
        <v>Bytový dům č.p. 1 Nový Dvůr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1688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7" t="s">
        <v>1938</v>
      </c>
      <c r="F9" s="256"/>
      <c r="G9" s="256"/>
      <c r="H9" s="256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1690</v>
      </c>
      <c r="G12" s="33"/>
      <c r="H12" s="33"/>
      <c r="I12" s="28" t="s">
        <v>21</v>
      </c>
      <c r="J12" s="56" t="str">
        <f>'Rekapitulace stavby'!AN8</f>
        <v>5. 3. 2025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'Rekapitulace stavby'!E14</f>
        <v>Vyplň údaj</v>
      </c>
      <c r="F18" s="225"/>
      <c r="G18" s="225"/>
      <c r="H18" s="225"/>
      <c r="I18" s="28" t="s">
        <v>26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30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31</v>
      </c>
      <c r="F21" s="33"/>
      <c r="G21" s="33"/>
      <c r="H21" s="33"/>
      <c r="I21" s="28" t="s">
        <v>26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33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34</v>
      </c>
      <c r="F24" s="33"/>
      <c r="G24" s="33"/>
      <c r="H24" s="33"/>
      <c r="I24" s="28" t="s">
        <v>26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35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71.25" customHeight="1">
      <c r="A27" s="99"/>
      <c r="B27" s="100"/>
      <c r="C27" s="99"/>
      <c r="D27" s="99"/>
      <c r="E27" s="229" t="s">
        <v>36</v>
      </c>
      <c r="F27" s="229"/>
      <c r="G27" s="229"/>
      <c r="H27" s="229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2" t="s">
        <v>37</v>
      </c>
      <c r="E30" s="33"/>
      <c r="F30" s="33"/>
      <c r="G30" s="33"/>
      <c r="H30" s="33"/>
      <c r="I30" s="33"/>
      <c r="J30" s="72">
        <f>ROUND(J125,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39</v>
      </c>
      <c r="G32" s="33"/>
      <c r="H32" s="33"/>
      <c r="I32" s="37" t="s">
        <v>38</v>
      </c>
      <c r="J32" s="37" t="s">
        <v>40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3" t="s">
        <v>41</v>
      </c>
      <c r="E33" s="28" t="s">
        <v>42</v>
      </c>
      <c r="F33" s="104">
        <f>ROUND((SUM(BE125:BE222)),  2)</f>
        <v>0</v>
      </c>
      <c r="G33" s="33"/>
      <c r="H33" s="33"/>
      <c r="I33" s="105">
        <v>0.21</v>
      </c>
      <c r="J33" s="104">
        <f>ROUND(((SUM(BE125:BE222))*I33),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43</v>
      </c>
      <c r="F34" s="104">
        <f>ROUND((SUM(BF125:BF222)),  2)</f>
        <v>0</v>
      </c>
      <c r="G34" s="33"/>
      <c r="H34" s="33"/>
      <c r="I34" s="105">
        <v>0.12</v>
      </c>
      <c r="J34" s="104">
        <f>ROUND(((SUM(BF125:BF222))*I34),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44</v>
      </c>
      <c r="F35" s="104">
        <f>ROUND((SUM(BG125:BG222)),  2)</f>
        <v>0</v>
      </c>
      <c r="G35" s="33"/>
      <c r="H35" s="33"/>
      <c r="I35" s="105">
        <v>0.21</v>
      </c>
      <c r="J35" s="104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45</v>
      </c>
      <c r="F36" s="104">
        <f>ROUND((SUM(BH125:BH222)),  2)</f>
        <v>0</v>
      </c>
      <c r="G36" s="33"/>
      <c r="H36" s="33"/>
      <c r="I36" s="105">
        <v>0.12</v>
      </c>
      <c r="J36" s="104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46</v>
      </c>
      <c r="F37" s="104">
        <f>ROUND((SUM(BI125:BI222)),  2)</f>
        <v>0</v>
      </c>
      <c r="G37" s="33"/>
      <c r="H37" s="33"/>
      <c r="I37" s="105">
        <v>0</v>
      </c>
      <c r="J37" s="104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6"/>
      <c r="D39" s="107" t="s">
        <v>47</v>
      </c>
      <c r="E39" s="61"/>
      <c r="F39" s="61"/>
      <c r="G39" s="108" t="s">
        <v>48</v>
      </c>
      <c r="H39" s="109" t="s">
        <v>49</v>
      </c>
      <c r="I39" s="61"/>
      <c r="J39" s="110">
        <f>SUM(J30:J37)</f>
        <v>0</v>
      </c>
      <c r="K39" s="111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50</v>
      </c>
      <c r="E50" s="45"/>
      <c r="F50" s="45"/>
      <c r="G50" s="44" t="s">
        <v>51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52</v>
      </c>
      <c r="E61" s="36"/>
      <c r="F61" s="112" t="s">
        <v>53</v>
      </c>
      <c r="G61" s="46" t="s">
        <v>52</v>
      </c>
      <c r="H61" s="36"/>
      <c r="I61" s="36"/>
      <c r="J61" s="113" t="s">
        <v>53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54</v>
      </c>
      <c r="E65" s="47"/>
      <c r="F65" s="47"/>
      <c r="G65" s="44" t="s">
        <v>55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52</v>
      </c>
      <c r="E76" s="36"/>
      <c r="F76" s="112" t="s">
        <v>53</v>
      </c>
      <c r="G76" s="46" t="s">
        <v>52</v>
      </c>
      <c r="H76" s="36"/>
      <c r="I76" s="36"/>
      <c r="J76" s="113" t="s">
        <v>53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108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Bytový dům č.p. 1 Nový Dvůr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1688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7" t="str">
        <f>E9</f>
        <v>0325-01.2 - Vytápění</v>
      </c>
      <c r="F87" s="256"/>
      <c r="G87" s="256"/>
      <c r="H87" s="256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Nový dvůr</v>
      </c>
      <c r="G89" s="33"/>
      <c r="H89" s="33"/>
      <c r="I89" s="28" t="s">
        <v>21</v>
      </c>
      <c r="J89" s="56" t="str">
        <f>IF(J12="","",J12)</f>
        <v>5. 3. 2025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65" customHeight="1">
      <c r="A91" s="33"/>
      <c r="B91" s="34"/>
      <c r="C91" s="28" t="s">
        <v>23</v>
      </c>
      <c r="D91" s="33"/>
      <c r="E91" s="33"/>
      <c r="F91" s="26" t="str">
        <f>E15</f>
        <v>Zemský hřebčinec Písek s.p.o., U Hřebčince 479, Pí</v>
      </c>
      <c r="G91" s="33"/>
      <c r="H91" s="33"/>
      <c r="I91" s="28" t="s">
        <v>29</v>
      </c>
      <c r="J91" s="31" t="str">
        <f>E21</f>
        <v>Ing. Petr Černý Projekční kancelář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5.6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33</v>
      </c>
      <c r="J92" s="31" t="str">
        <f>E24</f>
        <v>Jindřich  J u k l  tel.: 602558222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4" t="s">
        <v>109</v>
      </c>
      <c r="D94" s="106"/>
      <c r="E94" s="106"/>
      <c r="F94" s="106"/>
      <c r="G94" s="106"/>
      <c r="H94" s="106"/>
      <c r="I94" s="106"/>
      <c r="J94" s="115" t="s">
        <v>110</v>
      </c>
      <c r="K94" s="106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5" customHeight="1">
      <c r="A96" s="33"/>
      <c r="B96" s="34"/>
      <c r="C96" s="116" t="s">
        <v>111</v>
      </c>
      <c r="D96" s="33"/>
      <c r="E96" s="33"/>
      <c r="F96" s="33"/>
      <c r="G96" s="33"/>
      <c r="H96" s="33"/>
      <c r="I96" s="33"/>
      <c r="J96" s="72">
        <f>J125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112</v>
      </c>
    </row>
    <row r="97" spans="1:31" s="9" customFormat="1" ht="24.9" customHeight="1">
      <c r="B97" s="117"/>
      <c r="D97" s="118" t="s">
        <v>1939</v>
      </c>
      <c r="E97" s="119"/>
      <c r="F97" s="119"/>
      <c r="G97" s="119"/>
      <c r="H97" s="119"/>
      <c r="I97" s="119"/>
      <c r="J97" s="120">
        <f>J126</f>
        <v>0</v>
      </c>
      <c r="L97" s="117"/>
    </row>
    <row r="98" spans="1:31" s="9" customFormat="1" ht="24.9" customHeight="1">
      <c r="B98" s="117"/>
      <c r="D98" s="118" t="s">
        <v>1940</v>
      </c>
      <c r="E98" s="119"/>
      <c r="F98" s="119"/>
      <c r="G98" s="119"/>
      <c r="H98" s="119"/>
      <c r="I98" s="119"/>
      <c r="J98" s="120">
        <f>J136</f>
        <v>0</v>
      </c>
      <c r="L98" s="117"/>
    </row>
    <row r="99" spans="1:31" s="9" customFormat="1" ht="24.9" customHeight="1">
      <c r="B99" s="117"/>
      <c r="D99" s="118" t="s">
        <v>1941</v>
      </c>
      <c r="E99" s="119"/>
      <c r="F99" s="119"/>
      <c r="G99" s="119"/>
      <c r="H99" s="119"/>
      <c r="I99" s="119"/>
      <c r="J99" s="120">
        <f>J152</f>
        <v>0</v>
      </c>
      <c r="L99" s="117"/>
    </row>
    <row r="100" spans="1:31" s="9" customFormat="1" ht="24.9" customHeight="1">
      <c r="B100" s="117"/>
      <c r="D100" s="118" t="s">
        <v>1942</v>
      </c>
      <c r="E100" s="119"/>
      <c r="F100" s="119"/>
      <c r="G100" s="119"/>
      <c r="H100" s="119"/>
      <c r="I100" s="119"/>
      <c r="J100" s="120">
        <f>J161</f>
        <v>0</v>
      </c>
      <c r="L100" s="117"/>
    </row>
    <row r="101" spans="1:31" s="9" customFormat="1" ht="24.9" customHeight="1">
      <c r="B101" s="117"/>
      <c r="D101" s="118" t="s">
        <v>1943</v>
      </c>
      <c r="E101" s="119"/>
      <c r="F101" s="119"/>
      <c r="G101" s="119"/>
      <c r="H101" s="119"/>
      <c r="I101" s="119"/>
      <c r="J101" s="120">
        <f>J171</f>
        <v>0</v>
      </c>
      <c r="L101" s="117"/>
    </row>
    <row r="102" spans="1:31" s="9" customFormat="1" ht="24.9" customHeight="1">
      <c r="B102" s="117"/>
      <c r="D102" s="118" t="s">
        <v>1944</v>
      </c>
      <c r="E102" s="119"/>
      <c r="F102" s="119"/>
      <c r="G102" s="119"/>
      <c r="H102" s="119"/>
      <c r="I102" s="119"/>
      <c r="J102" s="120">
        <f>J179</f>
        <v>0</v>
      </c>
      <c r="L102" s="117"/>
    </row>
    <row r="103" spans="1:31" s="9" customFormat="1" ht="24.9" customHeight="1">
      <c r="B103" s="117"/>
      <c r="D103" s="118" t="s">
        <v>1945</v>
      </c>
      <c r="E103" s="119"/>
      <c r="F103" s="119"/>
      <c r="G103" s="119"/>
      <c r="H103" s="119"/>
      <c r="I103" s="119"/>
      <c r="J103" s="120">
        <f>J204</f>
        <v>0</v>
      </c>
      <c r="L103" s="117"/>
    </row>
    <row r="104" spans="1:31" s="9" customFormat="1" ht="24.9" customHeight="1">
      <c r="B104" s="117"/>
      <c r="D104" s="118" t="s">
        <v>1946</v>
      </c>
      <c r="E104" s="119"/>
      <c r="F104" s="119"/>
      <c r="G104" s="119"/>
      <c r="H104" s="119"/>
      <c r="I104" s="119"/>
      <c r="J104" s="120">
        <f>J210</f>
        <v>0</v>
      </c>
      <c r="L104" s="117"/>
    </row>
    <row r="105" spans="1:31" s="9" customFormat="1" ht="24.9" customHeight="1">
      <c r="B105" s="117"/>
      <c r="D105" s="118" t="s">
        <v>1947</v>
      </c>
      <c r="E105" s="119"/>
      <c r="F105" s="119"/>
      <c r="G105" s="119"/>
      <c r="H105" s="119"/>
      <c r="I105" s="119"/>
      <c r="J105" s="120">
        <f>J219</f>
        <v>0</v>
      </c>
      <c r="L105" s="117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" customHeight="1">
      <c r="A112" s="33"/>
      <c r="B112" s="34"/>
      <c r="C112" s="22" t="s">
        <v>145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58" t="str">
        <f>E7</f>
        <v>Bytový dům č.p. 1 Nový Dvůr</v>
      </c>
      <c r="F115" s="259"/>
      <c r="G115" s="259"/>
      <c r="H115" s="25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1688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47" t="str">
        <f>E9</f>
        <v>0325-01.2 - Vytápění</v>
      </c>
      <c r="F117" s="256"/>
      <c r="G117" s="256"/>
      <c r="H117" s="256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F12</f>
        <v>Nový dvůr</v>
      </c>
      <c r="G119" s="33"/>
      <c r="H119" s="33"/>
      <c r="I119" s="28" t="s">
        <v>21</v>
      </c>
      <c r="J119" s="56" t="str">
        <f>IF(J12="","",J12)</f>
        <v>5. 3. 2025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25.65" customHeight="1">
      <c r="A121" s="33"/>
      <c r="B121" s="34"/>
      <c r="C121" s="28" t="s">
        <v>23</v>
      </c>
      <c r="D121" s="33"/>
      <c r="E121" s="33"/>
      <c r="F121" s="26" t="str">
        <f>E15</f>
        <v>Zemský hřebčinec Písek s.p.o., U Hřebčince 479, Pí</v>
      </c>
      <c r="G121" s="33"/>
      <c r="H121" s="33"/>
      <c r="I121" s="28" t="s">
        <v>29</v>
      </c>
      <c r="J121" s="31" t="str">
        <f>E21</f>
        <v>Ing. Petr Černý Projekční kancelář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25.65" customHeight="1">
      <c r="A122" s="33"/>
      <c r="B122" s="34"/>
      <c r="C122" s="28" t="s">
        <v>27</v>
      </c>
      <c r="D122" s="33"/>
      <c r="E122" s="33"/>
      <c r="F122" s="26" t="str">
        <f>IF(E18="","",E18)</f>
        <v>Vyplň údaj</v>
      </c>
      <c r="G122" s="33"/>
      <c r="H122" s="33"/>
      <c r="I122" s="28" t="s">
        <v>33</v>
      </c>
      <c r="J122" s="31" t="str">
        <f>E24</f>
        <v>Jindřich  J u k l  tel.: 602558222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5"/>
      <c r="B124" s="126"/>
      <c r="C124" s="127" t="s">
        <v>146</v>
      </c>
      <c r="D124" s="128" t="s">
        <v>62</v>
      </c>
      <c r="E124" s="128" t="s">
        <v>58</v>
      </c>
      <c r="F124" s="128" t="s">
        <v>59</v>
      </c>
      <c r="G124" s="128" t="s">
        <v>147</v>
      </c>
      <c r="H124" s="128" t="s">
        <v>148</v>
      </c>
      <c r="I124" s="128" t="s">
        <v>149</v>
      </c>
      <c r="J124" s="129" t="s">
        <v>110</v>
      </c>
      <c r="K124" s="130" t="s">
        <v>150</v>
      </c>
      <c r="L124" s="131"/>
      <c r="M124" s="63" t="s">
        <v>1</v>
      </c>
      <c r="N124" s="64" t="s">
        <v>41</v>
      </c>
      <c r="O124" s="64" t="s">
        <v>151</v>
      </c>
      <c r="P124" s="64" t="s">
        <v>152</v>
      </c>
      <c r="Q124" s="64" t="s">
        <v>153</v>
      </c>
      <c r="R124" s="64" t="s">
        <v>154</v>
      </c>
      <c r="S124" s="64" t="s">
        <v>155</v>
      </c>
      <c r="T124" s="65" t="s">
        <v>156</v>
      </c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65" s="2" customFormat="1" ht="22.95" customHeight="1">
      <c r="A125" s="33"/>
      <c r="B125" s="34"/>
      <c r="C125" s="70" t="s">
        <v>157</v>
      </c>
      <c r="D125" s="33"/>
      <c r="E125" s="33"/>
      <c r="F125" s="33"/>
      <c r="G125" s="33"/>
      <c r="H125" s="33"/>
      <c r="I125" s="33"/>
      <c r="J125" s="132">
        <f>BK125</f>
        <v>0</v>
      </c>
      <c r="K125" s="33"/>
      <c r="L125" s="34"/>
      <c r="M125" s="66"/>
      <c r="N125" s="57"/>
      <c r="O125" s="67"/>
      <c r="P125" s="133">
        <f>P126+P136+P152+P161+P171+P179+P204+P210+P219</f>
        <v>0</v>
      </c>
      <c r="Q125" s="67"/>
      <c r="R125" s="133">
        <f>R126+R136+R152+R161+R171+R179+R204+R210+R219</f>
        <v>0</v>
      </c>
      <c r="S125" s="67"/>
      <c r="T125" s="134">
        <f>T126+T136+T152+T161+T171+T179+T204+T210+T219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76</v>
      </c>
      <c r="AU125" s="18" t="s">
        <v>112</v>
      </c>
      <c r="BK125" s="135">
        <f>BK126+BK136+BK152+BK161+BK171+BK179+BK204+BK210+BK219</f>
        <v>0</v>
      </c>
    </row>
    <row r="126" spans="1:65" s="12" customFormat="1" ht="25.95" customHeight="1">
      <c r="B126" s="136"/>
      <c r="D126" s="137" t="s">
        <v>76</v>
      </c>
      <c r="E126" s="138" t="s">
        <v>233</v>
      </c>
      <c r="F126" s="138" t="s">
        <v>161</v>
      </c>
      <c r="I126" s="139"/>
      <c r="J126" s="140">
        <f>BK126</f>
        <v>0</v>
      </c>
      <c r="L126" s="136"/>
      <c r="M126" s="141"/>
      <c r="N126" s="142"/>
      <c r="O126" s="142"/>
      <c r="P126" s="143">
        <f>SUM(P127:P135)</f>
        <v>0</v>
      </c>
      <c r="Q126" s="142"/>
      <c r="R126" s="143">
        <f>SUM(R127:R135)</f>
        <v>0</v>
      </c>
      <c r="S126" s="142"/>
      <c r="T126" s="144">
        <f>SUM(T127:T135)</f>
        <v>0</v>
      </c>
      <c r="AR126" s="137" t="s">
        <v>82</v>
      </c>
      <c r="AT126" s="145" t="s">
        <v>76</v>
      </c>
      <c r="AU126" s="145" t="s">
        <v>77</v>
      </c>
      <c r="AY126" s="137" t="s">
        <v>160</v>
      </c>
      <c r="BK126" s="146">
        <f>SUM(BK127:BK135)</f>
        <v>0</v>
      </c>
    </row>
    <row r="127" spans="1:65" s="2" customFormat="1" ht="16.5" customHeight="1">
      <c r="A127" s="33"/>
      <c r="B127" s="149"/>
      <c r="C127" s="150" t="s">
        <v>82</v>
      </c>
      <c r="D127" s="150" t="s">
        <v>162</v>
      </c>
      <c r="E127" s="151" t="s">
        <v>1948</v>
      </c>
      <c r="F127" s="152" t="s">
        <v>1949</v>
      </c>
      <c r="G127" s="153" t="s">
        <v>176</v>
      </c>
      <c r="H127" s="154">
        <v>450</v>
      </c>
      <c r="I127" s="155"/>
      <c r="J127" s="156">
        <f t="shared" ref="J127:J135" si="0">ROUND(I127*H127,2)</f>
        <v>0</v>
      </c>
      <c r="K127" s="157"/>
      <c r="L127" s="34"/>
      <c r="M127" s="158" t="s">
        <v>1</v>
      </c>
      <c r="N127" s="159" t="s">
        <v>43</v>
      </c>
      <c r="O127" s="59"/>
      <c r="P127" s="160">
        <f t="shared" ref="P127:P135" si="1">O127*H127</f>
        <v>0</v>
      </c>
      <c r="Q127" s="160">
        <v>0</v>
      </c>
      <c r="R127" s="160">
        <f t="shared" ref="R127:R135" si="2">Q127*H127</f>
        <v>0</v>
      </c>
      <c r="S127" s="160">
        <v>0</v>
      </c>
      <c r="T127" s="161">
        <f t="shared" ref="T127:T135" si="3"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2" t="s">
        <v>166</v>
      </c>
      <c r="AT127" s="162" t="s">
        <v>162</v>
      </c>
      <c r="AU127" s="162" t="s">
        <v>82</v>
      </c>
      <c r="AY127" s="18" t="s">
        <v>160</v>
      </c>
      <c r="BE127" s="163">
        <f t="shared" ref="BE127:BE135" si="4">IF(N127="základní",J127,0)</f>
        <v>0</v>
      </c>
      <c r="BF127" s="163">
        <f t="shared" ref="BF127:BF135" si="5">IF(N127="snížená",J127,0)</f>
        <v>0</v>
      </c>
      <c r="BG127" s="163">
        <f t="shared" ref="BG127:BG135" si="6">IF(N127="zákl. přenesená",J127,0)</f>
        <v>0</v>
      </c>
      <c r="BH127" s="163">
        <f t="shared" ref="BH127:BH135" si="7">IF(N127="sníž. přenesená",J127,0)</f>
        <v>0</v>
      </c>
      <c r="BI127" s="163">
        <f t="shared" ref="BI127:BI135" si="8">IF(N127="nulová",J127,0)</f>
        <v>0</v>
      </c>
      <c r="BJ127" s="18" t="s">
        <v>97</v>
      </c>
      <c r="BK127" s="163">
        <f t="shared" ref="BK127:BK135" si="9">ROUND(I127*H127,2)</f>
        <v>0</v>
      </c>
      <c r="BL127" s="18" t="s">
        <v>166</v>
      </c>
      <c r="BM127" s="162" t="s">
        <v>97</v>
      </c>
    </row>
    <row r="128" spans="1:65" s="2" customFormat="1" ht="16.5" customHeight="1">
      <c r="A128" s="33"/>
      <c r="B128" s="149"/>
      <c r="C128" s="150" t="s">
        <v>97</v>
      </c>
      <c r="D128" s="150" t="s">
        <v>162</v>
      </c>
      <c r="E128" s="151" t="s">
        <v>1950</v>
      </c>
      <c r="F128" s="152" t="s">
        <v>1951</v>
      </c>
      <c r="G128" s="153" t="s">
        <v>176</v>
      </c>
      <c r="H128" s="154">
        <v>450</v>
      </c>
      <c r="I128" s="155"/>
      <c r="J128" s="156">
        <f t="shared" si="0"/>
        <v>0</v>
      </c>
      <c r="K128" s="157"/>
      <c r="L128" s="34"/>
      <c r="M128" s="158" t="s">
        <v>1</v>
      </c>
      <c r="N128" s="159" t="s">
        <v>43</v>
      </c>
      <c r="O128" s="59"/>
      <c r="P128" s="160">
        <f t="shared" si="1"/>
        <v>0</v>
      </c>
      <c r="Q128" s="160">
        <v>0</v>
      </c>
      <c r="R128" s="160">
        <f t="shared" si="2"/>
        <v>0</v>
      </c>
      <c r="S128" s="160">
        <v>0</v>
      </c>
      <c r="T128" s="161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2" t="s">
        <v>166</v>
      </c>
      <c r="AT128" s="162" t="s">
        <v>162</v>
      </c>
      <c r="AU128" s="162" t="s">
        <v>82</v>
      </c>
      <c r="AY128" s="18" t="s">
        <v>160</v>
      </c>
      <c r="BE128" s="163">
        <f t="shared" si="4"/>
        <v>0</v>
      </c>
      <c r="BF128" s="163">
        <f t="shared" si="5"/>
        <v>0</v>
      </c>
      <c r="BG128" s="163">
        <f t="shared" si="6"/>
        <v>0</v>
      </c>
      <c r="BH128" s="163">
        <f t="shared" si="7"/>
        <v>0</v>
      </c>
      <c r="BI128" s="163">
        <f t="shared" si="8"/>
        <v>0</v>
      </c>
      <c r="BJ128" s="18" t="s">
        <v>97</v>
      </c>
      <c r="BK128" s="163">
        <f t="shared" si="9"/>
        <v>0</v>
      </c>
      <c r="BL128" s="18" t="s">
        <v>166</v>
      </c>
      <c r="BM128" s="162" t="s">
        <v>166</v>
      </c>
    </row>
    <row r="129" spans="1:65" s="2" customFormat="1" ht="16.5" customHeight="1">
      <c r="A129" s="33"/>
      <c r="B129" s="149"/>
      <c r="C129" s="150" t="s">
        <v>180</v>
      </c>
      <c r="D129" s="150" t="s">
        <v>162</v>
      </c>
      <c r="E129" s="151" t="s">
        <v>1952</v>
      </c>
      <c r="F129" s="152" t="s">
        <v>1953</v>
      </c>
      <c r="G129" s="153" t="s">
        <v>176</v>
      </c>
      <c r="H129" s="154">
        <v>450</v>
      </c>
      <c r="I129" s="155"/>
      <c r="J129" s="156">
        <f t="shared" si="0"/>
        <v>0</v>
      </c>
      <c r="K129" s="157"/>
      <c r="L129" s="34"/>
      <c r="M129" s="158" t="s">
        <v>1</v>
      </c>
      <c r="N129" s="159" t="s">
        <v>43</v>
      </c>
      <c r="O129" s="59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2" t="s">
        <v>166</v>
      </c>
      <c r="AT129" s="162" t="s">
        <v>162</v>
      </c>
      <c r="AU129" s="162" t="s">
        <v>82</v>
      </c>
      <c r="AY129" s="18" t="s">
        <v>160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8" t="s">
        <v>97</v>
      </c>
      <c r="BK129" s="163">
        <f t="shared" si="9"/>
        <v>0</v>
      </c>
      <c r="BL129" s="18" t="s">
        <v>166</v>
      </c>
      <c r="BM129" s="162" t="s">
        <v>194</v>
      </c>
    </row>
    <row r="130" spans="1:65" s="2" customFormat="1" ht="16.5" customHeight="1">
      <c r="A130" s="33"/>
      <c r="B130" s="149"/>
      <c r="C130" s="150" t="s">
        <v>166</v>
      </c>
      <c r="D130" s="150" t="s">
        <v>162</v>
      </c>
      <c r="E130" s="151" t="s">
        <v>1954</v>
      </c>
      <c r="F130" s="152" t="s">
        <v>1955</v>
      </c>
      <c r="G130" s="153" t="s">
        <v>176</v>
      </c>
      <c r="H130" s="154">
        <v>450</v>
      </c>
      <c r="I130" s="155"/>
      <c r="J130" s="156">
        <f t="shared" si="0"/>
        <v>0</v>
      </c>
      <c r="K130" s="157"/>
      <c r="L130" s="34"/>
      <c r="M130" s="158" t="s">
        <v>1</v>
      </c>
      <c r="N130" s="159" t="s">
        <v>43</v>
      </c>
      <c r="O130" s="59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2" t="s">
        <v>166</v>
      </c>
      <c r="AT130" s="162" t="s">
        <v>162</v>
      </c>
      <c r="AU130" s="162" t="s">
        <v>82</v>
      </c>
      <c r="AY130" s="18" t="s">
        <v>160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8" t="s">
        <v>97</v>
      </c>
      <c r="BK130" s="163">
        <f t="shared" si="9"/>
        <v>0</v>
      </c>
      <c r="BL130" s="18" t="s">
        <v>166</v>
      </c>
      <c r="BM130" s="162" t="s">
        <v>204</v>
      </c>
    </row>
    <row r="131" spans="1:65" s="2" customFormat="1" ht="16.5" customHeight="1">
      <c r="A131" s="33"/>
      <c r="B131" s="149"/>
      <c r="C131" s="150" t="s">
        <v>189</v>
      </c>
      <c r="D131" s="150" t="s">
        <v>162</v>
      </c>
      <c r="E131" s="151" t="s">
        <v>1956</v>
      </c>
      <c r="F131" s="152" t="s">
        <v>1957</v>
      </c>
      <c r="G131" s="153" t="s">
        <v>176</v>
      </c>
      <c r="H131" s="154">
        <v>10</v>
      </c>
      <c r="I131" s="155"/>
      <c r="J131" s="156">
        <f t="shared" si="0"/>
        <v>0</v>
      </c>
      <c r="K131" s="157"/>
      <c r="L131" s="34"/>
      <c r="M131" s="158" t="s">
        <v>1</v>
      </c>
      <c r="N131" s="159" t="s">
        <v>43</v>
      </c>
      <c r="O131" s="59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2" t="s">
        <v>166</v>
      </c>
      <c r="AT131" s="162" t="s">
        <v>162</v>
      </c>
      <c r="AU131" s="162" t="s">
        <v>82</v>
      </c>
      <c r="AY131" s="18" t="s">
        <v>160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8" t="s">
        <v>97</v>
      </c>
      <c r="BK131" s="163">
        <f t="shared" si="9"/>
        <v>0</v>
      </c>
      <c r="BL131" s="18" t="s">
        <v>166</v>
      </c>
      <c r="BM131" s="162" t="s">
        <v>213</v>
      </c>
    </row>
    <row r="132" spans="1:65" s="2" customFormat="1" ht="16.5" customHeight="1">
      <c r="A132" s="33"/>
      <c r="B132" s="149"/>
      <c r="C132" s="150" t="s">
        <v>194</v>
      </c>
      <c r="D132" s="150" t="s">
        <v>162</v>
      </c>
      <c r="E132" s="151" t="s">
        <v>1958</v>
      </c>
      <c r="F132" s="152" t="s">
        <v>1959</v>
      </c>
      <c r="G132" s="153" t="s">
        <v>262</v>
      </c>
      <c r="H132" s="154">
        <v>2</v>
      </c>
      <c r="I132" s="155"/>
      <c r="J132" s="156">
        <f t="shared" si="0"/>
        <v>0</v>
      </c>
      <c r="K132" s="157"/>
      <c r="L132" s="34"/>
      <c r="M132" s="158" t="s">
        <v>1</v>
      </c>
      <c r="N132" s="159" t="s">
        <v>43</v>
      </c>
      <c r="O132" s="59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166</v>
      </c>
      <c r="AT132" s="162" t="s">
        <v>162</v>
      </c>
      <c r="AU132" s="162" t="s">
        <v>82</v>
      </c>
      <c r="AY132" s="18" t="s">
        <v>160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8" t="s">
        <v>97</v>
      </c>
      <c r="BK132" s="163">
        <f t="shared" si="9"/>
        <v>0</v>
      </c>
      <c r="BL132" s="18" t="s">
        <v>166</v>
      </c>
      <c r="BM132" s="162" t="s">
        <v>8</v>
      </c>
    </row>
    <row r="133" spans="1:65" s="2" customFormat="1" ht="16.5" customHeight="1">
      <c r="A133" s="33"/>
      <c r="B133" s="149"/>
      <c r="C133" s="150" t="s">
        <v>199</v>
      </c>
      <c r="D133" s="150" t="s">
        <v>162</v>
      </c>
      <c r="E133" s="151" t="s">
        <v>1960</v>
      </c>
      <c r="F133" s="152" t="s">
        <v>1961</v>
      </c>
      <c r="G133" s="153" t="s">
        <v>262</v>
      </c>
      <c r="H133" s="154">
        <v>1</v>
      </c>
      <c r="I133" s="155"/>
      <c r="J133" s="156">
        <f t="shared" si="0"/>
        <v>0</v>
      </c>
      <c r="K133" s="157"/>
      <c r="L133" s="34"/>
      <c r="M133" s="158" t="s">
        <v>1</v>
      </c>
      <c r="N133" s="159" t="s">
        <v>43</v>
      </c>
      <c r="O133" s="59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2" t="s">
        <v>166</v>
      </c>
      <c r="AT133" s="162" t="s">
        <v>162</v>
      </c>
      <c r="AU133" s="162" t="s">
        <v>82</v>
      </c>
      <c r="AY133" s="18" t="s">
        <v>160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8" t="s">
        <v>97</v>
      </c>
      <c r="BK133" s="163">
        <f t="shared" si="9"/>
        <v>0</v>
      </c>
      <c r="BL133" s="18" t="s">
        <v>166</v>
      </c>
      <c r="BM133" s="162" t="s">
        <v>238</v>
      </c>
    </row>
    <row r="134" spans="1:65" s="2" customFormat="1" ht="16.5" customHeight="1">
      <c r="A134" s="33"/>
      <c r="B134" s="149"/>
      <c r="C134" s="150" t="s">
        <v>204</v>
      </c>
      <c r="D134" s="150" t="s">
        <v>162</v>
      </c>
      <c r="E134" s="151" t="s">
        <v>1962</v>
      </c>
      <c r="F134" s="152" t="s">
        <v>1963</v>
      </c>
      <c r="G134" s="153" t="s">
        <v>176</v>
      </c>
      <c r="H134" s="154">
        <v>670</v>
      </c>
      <c r="I134" s="155"/>
      <c r="J134" s="156">
        <f t="shared" si="0"/>
        <v>0</v>
      </c>
      <c r="K134" s="157"/>
      <c r="L134" s="34"/>
      <c r="M134" s="158" t="s">
        <v>1</v>
      </c>
      <c r="N134" s="159" t="s">
        <v>43</v>
      </c>
      <c r="O134" s="59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2" t="s">
        <v>166</v>
      </c>
      <c r="AT134" s="162" t="s">
        <v>162</v>
      </c>
      <c r="AU134" s="162" t="s">
        <v>82</v>
      </c>
      <c r="AY134" s="18" t="s">
        <v>160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8" t="s">
        <v>97</v>
      </c>
      <c r="BK134" s="163">
        <f t="shared" si="9"/>
        <v>0</v>
      </c>
      <c r="BL134" s="18" t="s">
        <v>166</v>
      </c>
      <c r="BM134" s="162" t="s">
        <v>248</v>
      </c>
    </row>
    <row r="135" spans="1:65" s="2" customFormat="1" ht="16.5" customHeight="1">
      <c r="A135" s="33"/>
      <c r="B135" s="149"/>
      <c r="C135" s="150" t="s">
        <v>209</v>
      </c>
      <c r="D135" s="150" t="s">
        <v>162</v>
      </c>
      <c r="E135" s="151" t="s">
        <v>1964</v>
      </c>
      <c r="F135" s="152" t="s">
        <v>1965</v>
      </c>
      <c r="G135" s="153" t="s">
        <v>176</v>
      </c>
      <c r="H135" s="154">
        <v>240</v>
      </c>
      <c r="I135" s="155"/>
      <c r="J135" s="156">
        <f t="shared" si="0"/>
        <v>0</v>
      </c>
      <c r="K135" s="157"/>
      <c r="L135" s="34"/>
      <c r="M135" s="158" t="s">
        <v>1</v>
      </c>
      <c r="N135" s="159" t="s">
        <v>43</v>
      </c>
      <c r="O135" s="59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2" t="s">
        <v>166</v>
      </c>
      <c r="AT135" s="162" t="s">
        <v>162</v>
      </c>
      <c r="AU135" s="162" t="s">
        <v>82</v>
      </c>
      <c r="AY135" s="18" t="s">
        <v>160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8" t="s">
        <v>97</v>
      </c>
      <c r="BK135" s="163">
        <f t="shared" si="9"/>
        <v>0</v>
      </c>
      <c r="BL135" s="18" t="s">
        <v>166</v>
      </c>
      <c r="BM135" s="162" t="s">
        <v>259</v>
      </c>
    </row>
    <row r="136" spans="1:65" s="12" customFormat="1" ht="25.95" customHeight="1">
      <c r="B136" s="136"/>
      <c r="D136" s="137" t="s">
        <v>76</v>
      </c>
      <c r="E136" s="138" t="s">
        <v>625</v>
      </c>
      <c r="F136" s="138" t="s">
        <v>1966</v>
      </c>
      <c r="I136" s="139"/>
      <c r="J136" s="140">
        <f>BK136</f>
        <v>0</v>
      </c>
      <c r="L136" s="136"/>
      <c r="M136" s="141"/>
      <c r="N136" s="142"/>
      <c r="O136" s="142"/>
      <c r="P136" s="143">
        <f>SUM(P137:P151)</f>
        <v>0</v>
      </c>
      <c r="Q136" s="142"/>
      <c r="R136" s="143">
        <f>SUM(R137:R151)</f>
        <v>0</v>
      </c>
      <c r="S136" s="142"/>
      <c r="T136" s="144">
        <f>SUM(T137:T151)</f>
        <v>0</v>
      </c>
      <c r="AR136" s="137" t="s">
        <v>82</v>
      </c>
      <c r="AT136" s="145" t="s">
        <v>76</v>
      </c>
      <c r="AU136" s="145" t="s">
        <v>77</v>
      </c>
      <c r="AY136" s="137" t="s">
        <v>160</v>
      </c>
      <c r="BK136" s="146">
        <f>SUM(BK137:BK151)</f>
        <v>0</v>
      </c>
    </row>
    <row r="137" spans="1:65" s="2" customFormat="1" ht="16.5" customHeight="1">
      <c r="A137" s="33"/>
      <c r="B137" s="149"/>
      <c r="C137" s="150" t="s">
        <v>213</v>
      </c>
      <c r="D137" s="150" t="s">
        <v>162</v>
      </c>
      <c r="E137" s="151" t="s">
        <v>1967</v>
      </c>
      <c r="F137" s="152" t="s">
        <v>1968</v>
      </c>
      <c r="G137" s="153" t="s">
        <v>268</v>
      </c>
      <c r="H137" s="154">
        <v>1</v>
      </c>
      <c r="I137" s="155"/>
      <c r="J137" s="156">
        <f t="shared" ref="J137:J151" si="10">ROUND(I137*H137,2)</f>
        <v>0</v>
      </c>
      <c r="K137" s="157"/>
      <c r="L137" s="34"/>
      <c r="M137" s="158" t="s">
        <v>1</v>
      </c>
      <c r="N137" s="159" t="s">
        <v>43</v>
      </c>
      <c r="O137" s="59"/>
      <c r="P137" s="160">
        <f t="shared" ref="P137:P151" si="11">O137*H137</f>
        <v>0</v>
      </c>
      <c r="Q137" s="160">
        <v>0</v>
      </c>
      <c r="R137" s="160">
        <f t="shared" ref="R137:R151" si="12">Q137*H137</f>
        <v>0</v>
      </c>
      <c r="S137" s="160">
        <v>0</v>
      </c>
      <c r="T137" s="161">
        <f t="shared" ref="T137:T151" si="13"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2" t="s">
        <v>166</v>
      </c>
      <c r="AT137" s="162" t="s">
        <v>162</v>
      </c>
      <c r="AU137" s="162" t="s">
        <v>82</v>
      </c>
      <c r="AY137" s="18" t="s">
        <v>160</v>
      </c>
      <c r="BE137" s="163">
        <f t="shared" ref="BE137:BE151" si="14">IF(N137="základní",J137,0)</f>
        <v>0</v>
      </c>
      <c r="BF137" s="163">
        <f t="shared" ref="BF137:BF151" si="15">IF(N137="snížená",J137,0)</f>
        <v>0</v>
      </c>
      <c r="BG137" s="163">
        <f t="shared" ref="BG137:BG151" si="16">IF(N137="zákl. přenesená",J137,0)</f>
        <v>0</v>
      </c>
      <c r="BH137" s="163">
        <f t="shared" ref="BH137:BH151" si="17">IF(N137="sníž. přenesená",J137,0)</f>
        <v>0</v>
      </c>
      <c r="BI137" s="163">
        <f t="shared" ref="BI137:BI151" si="18">IF(N137="nulová",J137,0)</f>
        <v>0</v>
      </c>
      <c r="BJ137" s="18" t="s">
        <v>97</v>
      </c>
      <c r="BK137" s="163">
        <f t="shared" ref="BK137:BK151" si="19">ROUND(I137*H137,2)</f>
        <v>0</v>
      </c>
      <c r="BL137" s="18" t="s">
        <v>166</v>
      </c>
      <c r="BM137" s="162" t="s">
        <v>270</v>
      </c>
    </row>
    <row r="138" spans="1:65" s="2" customFormat="1" ht="16.5" customHeight="1">
      <c r="A138" s="33"/>
      <c r="B138" s="149"/>
      <c r="C138" s="150" t="s">
        <v>223</v>
      </c>
      <c r="D138" s="150" t="s">
        <v>162</v>
      </c>
      <c r="E138" s="151" t="s">
        <v>1969</v>
      </c>
      <c r="F138" s="152" t="s">
        <v>1970</v>
      </c>
      <c r="G138" s="153" t="s">
        <v>262</v>
      </c>
      <c r="H138" s="154">
        <v>1300</v>
      </c>
      <c r="I138" s="155"/>
      <c r="J138" s="156">
        <f t="shared" si="10"/>
        <v>0</v>
      </c>
      <c r="K138" s="157"/>
      <c r="L138" s="34"/>
      <c r="M138" s="158" t="s">
        <v>1</v>
      </c>
      <c r="N138" s="159" t="s">
        <v>43</v>
      </c>
      <c r="O138" s="59"/>
      <c r="P138" s="160">
        <f t="shared" si="11"/>
        <v>0</v>
      </c>
      <c r="Q138" s="160">
        <v>0</v>
      </c>
      <c r="R138" s="160">
        <f t="shared" si="12"/>
        <v>0</v>
      </c>
      <c r="S138" s="160">
        <v>0</v>
      </c>
      <c r="T138" s="161">
        <f t="shared" si="1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2" t="s">
        <v>166</v>
      </c>
      <c r="AT138" s="162" t="s">
        <v>162</v>
      </c>
      <c r="AU138" s="162" t="s">
        <v>82</v>
      </c>
      <c r="AY138" s="18" t="s">
        <v>160</v>
      </c>
      <c r="BE138" s="163">
        <f t="shared" si="14"/>
        <v>0</v>
      </c>
      <c r="BF138" s="163">
        <f t="shared" si="15"/>
        <v>0</v>
      </c>
      <c r="BG138" s="163">
        <f t="shared" si="16"/>
        <v>0</v>
      </c>
      <c r="BH138" s="163">
        <f t="shared" si="17"/>
        <v>0</v>
      </c>
      <c r="BI138" s="163">
        <f t="shared" si="18"/>
        <v>0</v>
      </c>
      <c r="BJ138" s="18" t="s">
        <v>97</v>
      </c>
      <c r="BK138" s="163">
        <f t="shared" si="19"/>
        <v>0</v>
      </c>
      <c r="BL138" s="18" t="s">
        <v>166</v>
      </c>
      <c r="BM138" s="162" t="s">
        <v>279</v>
      </c>
    </row>
    <row r="139" spans="1:65" s="2" customFormat="1" ht="16.5" customHeight="1">
      <c r="A139" s="33"/>
      <c r="B139" s="149"/>
      <c r="C139" s="188" t="s">
        <v>8</v>
      </c>
      <c r="D139" s="188" t="s">
        <v>249</v>
      </c>
      <c r="E139" s="189" t="s">
        <v>1971</v>
      </c>
      <c r="F139" s="190" t="s">
        <v>1972</v>
      </c>
      <c r="G139" s="191" t="s">
        <v>262</v>
      </c>
      <c r="H139" s="192">
        <v>1300</v>
      </c>
      <c r="I139" s="193"/>
      <c r="J139" s="194">
        <f t="shared" si="10"/>
        <v>0</v>
      </c>
      <c r="K139" s="195"/>
      <c r="L139" s="196"/>
      <c r="M139" s="197" t="s">
        <v>1</v>
      </c>
      <c r="N139" s="198" t="s">
        <v>43</v>
      </c>
      <c r="O139" s="59"/>
      <c r="P139" s="160">
        <f t="shared" si="11"/>
        <v>0</v>
      </c>
      <c r="Q139" s="160">
        <v>0</v>
      </c>
      <c r="R139" s="160">
        <f t="shared" si="12"/>
        <v>0</v>
      </c>
      <c r="S139" s="160">
        <v>0</v>
      </c>
      <c r="T139" s="161">
        <f t="shared" si="1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2" t="s">
        <v>204</v>
      </c>
      <c r="AT139" s="162" t="s">
        <v>249</v>
      </c>
      <c r="AU139" s="162" t="s">
        <v>82</v>
      </c>
      <c r="AY139" s="18" t="s">
        <v>160</v>
      </c>
      <c r="BE139" s="163">
        <f t="shared" si="14"/>
        <v>0</v>
      </c>
      <c r="BF139" s="163">
        <f t="shared" si="15"/>
        <v>0</v>
      </c>
      <c r="BG139" s="163">
        <f t="shared" si="16"/>
        <v>0</v>
      </c>
      <c r="BH139" s="163">
        <f t="shared" si="17"/>
        <v>0</v>
      </c>
      <c r="BI139" s="163">
        <f t="shared" si="18"/>
        <v>0</v>
      </c>
      <c r="BJ139" s="18" t="s">
        <v>97</v>
      </c>
      <c r="BK139" s="163">
        <f t="shared" si="19"/>
        <v>0</v>
      </c>
      <c r="BL139" s="18" t="s">
        <v>166</v>
      </c>
      <c r="BM139" s="162" t="s">
        <v>289</v>
      </c>
    </row>
    <row r="140" spans="1:65" s="2" customFormat="1" ht="16.5" customHeight="1">
      <c r="A140" s="33"/>
      <c r="B140" s="149"/>
      <c r="C140" s="150" t="s">
        <v>233</v>
      </c>
      <c r="D140" s="150" t="s">
        <v>162</v>
      </c>
      <c r="E140" s="151" t="s">
        <v>1973</v>
      </c>
      <c r="F140" s="152" t="s">
        <v>1974</v>
      </c>
      <c r="G140" s="153" t="s">
        <v>262</v>
      </c>
      <c r="H140" s="154">
        <v>65</v>
      </c>
      <c r="I140" s="155"/>
      <c r="J140" s="156">
        <f t="shared" si="10"/>
        <v>0</v>
      </c>
      <c r="K140" s="157"/>
      <c r="L140" s="34"/>
      <c r="M140" s="158" t="s">
        <v>1</v>
      </c>
      <c r="N140" s="159" t="s">
        <v>43</v>
      </c>
      <c r="O140" s="59"/>
      <c r="P140" s="160">
        <f t="shared" si="11"/>
        <v>0</v>
      </c>
      <c r="Q140" s="160">
        <v>0</v>
      </c>
      <c r="R140" s="160">
        <f t="shared" si="12"/>
        <v>0</v>
      </c>
      <c r="S140" s="160">
        <v>0</v>
      </c>
      <c r="T140" s="161">
        <f t="shared" si="1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2" t="s">
        <v>166</v>
      </c>
      <c r="AT140" s="162" t="s">
        <v>162</v>
      </c>
      <c r="AU140" s="162" t="s">
        <v>82</v>
      </c>
      <c r="AY140" s="18" t="s">
        <v>160</v>
      </c>
      <c r="BE140" s="163">
        <f t="shared" si="14"/>
        <v>0</v>
      </c>
      <c r="BF140" s="163">
        <f t="shared" si="15"/>
        <v>0</v>
      </c>
      <c r="BG140" s="163">
        <f t="shared" si="16"/>
        <v>0</v>
      </c>
      <c r="BH140" s="163">
        <f t="shared" si="17"/>
        <v>0</v>
      </c>
      <c r="BI140" s="163">
        <f t="shared" si="18"/>
        <v>0</v>
      </c>
      <c r="BJ140" s="18" t="s">
        <v>97</v>
      </c>
      <c r="BK140" s="163">
        <f t="shared" si="19"/>
        <v>0</v>
      </c>
      <c r="BL140" s="18" t="s">
        <v>166</v>
      </c>
      <c r="BM140" s="162" t="s">
        <v>300</v>
      </c>
    </row>
    <row r="141" spans="1:65" s="2" customFormat="1" ht="16.5" customHeight="1">
      <c r="A141" s="33"/>
      <c r="B141" s="149"/>
      <c r="C141" s="188" t="s">
        <v>238</v>
      </c>
      <c r="D141" s="188" t="s">
        <v>249</v>
      </c>
      <c r="E141" s="189" t="s">
        <v>1975</v>
      </c>
      <c r="F141" s="190" t="s">
        <v>1976</v>
      </c>
      <c r="G141" s="191" t="s">
        <v>262</v>
      </c>
      <c r="H141" s="192">
        <v>65</v>
      </c>
      <c r="I141" s="193"/>
      <c r="J141" s="194">
        <f t="shared" si="10"/>
        <v>0</v>
      </c>
      <c r="K141" s="195"/>
      <c r="L141" s="196"/>
      <c r="M141" s="197" t="s">
        <v>1</v>
      </c>
      <c r="N141" s="198" t="s">
        <v>43</v>
      </c>
      <c r="O141" s="59"/>
      <c r="P141" s="160">
        <f t="shared" si="11"/>
        <v>0</v>
      </c>
      <c r="Q141" s="160">
        <v>0</v>
      </c>
      <c r="R141" s="160">
        <f t="shared" si="12"/>
        <v>0</v>
      </c>
      <c r="S141" s="160">
        <v>0</v>
      </c>
      <c r="T141" s="161">
        <f t="shared" si="1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2" t="s">
        <v>204</v>
      </c>
      <c r="AT141" s="162" t="s">
        <v>249</v>
      </c>
      <c r="AU141" s="162" t="s">
        <v>82</v>
      </c>
      <c r="AY141" s="18" t="s">
        <v>160</v>
      </c>
      <c r="BE141" s="163">
        <f t="shared" si="14"/>
        <v>0</v>
      </c>
      <c r="BF141" s="163">
        <f t="shared" si="15"/>
        <v>0</v>
      </c>
      <c r="BG141" s="163">
        <f t="shared" si="16"/>
        <v>0</v>
      </c>
      <c r="BH141" s="163">
        <f t="shared" si="17"/>
        <v>0</v>
      </c>
      <c r="BI141" s="163">
        <f t="shared" si="18"/>
        <v>0</v>
      </c>
      <c r="BJ141" s="18" t="s">
        <v>97</v>
      </c>
      <c r="BK141" s="163">
        <f t="shared" si="19"/>
        <v>0</v>
      </c>
      <c r="BL141" s="18" t="s">
        <v>166</v>
      </c>
      <c r="BM141" s="162" t="s">
        <v>310</v>
      </c>
    </row>
    <row r="142" spans="1:65" s="2" customFormat="1" ht="16.5" customHeight="1">
      <c r="A142" s="33"/>
      <c r="B142" s="149"/>
      <c r="C142" s="150" t="s">
        <v>243</v>
      </c>
      <c r="D142" s="150" t="s">
        <v>162</v>
      </c>
      <c r="E142" s="151" t="s">
        <v>1977</v>
      </c>
      <c r="F142" s="152" t="s">
        <v>1978</v>
      </c>
      <c r="G142" s="153" t="s">
        <v>268</v>
      </c>
      <c r="H142" s="154">
        <v>24</v>
      </c>
      <c r="I142" s="155"/>
      <c r="J142" s="156">
        <f t="shared" si="10"/>
        <v>0</v>
      </c>
      <c r="K142" s="157"/>
      <c r="L142" s="34"/>
      <c r="M142" s="158" t="s">
        <v>1</v>
      </c>
      <c r="N142" s="159" t="s">
        <v>43</v>
      </c>
      <c r="O142" s="59"/>
      <c r="P142" s="160">
        <f t="shared" si="11"/>
        <v>0</v>
      </c>
      <c r="Q142" s="160">
        <v>0</v>
      </c>
      <c r="R142" s="160">
        <f t="shared" si="12"/>
        <v>0</v>
      </c>
      <c r="S142" s="160">
        <v>0</v>
      </c>
      <c r="T142" s="161">
        <f t="shared" si="1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2" t="s">
        <v>166</v>
      </c>
      <c r="AT142" s="162" t="s">
        <v>162</v>
      </c>
      <c r="AU142" s="162" t="s">
        <v>82</v>
      </c>
      <c r="AY142" s="18" t="s">
        <v>160</v>
      </c>
      <c r="BE142" s="163">
        <f t="shared" si="14"/>
        <v>0</v>
      </c>
      <c r="BF142" s="163">
        <f t="shared" si="15"/>
        <v>0</v>
      </c>
      <c r="BG142" s="163">
        <f t="shared" si="16"/>
        <v>0</v>
      </c>
      <c r="BH142" s="163">
        <f t="shared" si="17"/>
        <v>0</v>
      </c>
      <c r="BI142" s="163">
        <f t="shared" si="18"/>
        <v>0</v>
      </c>
      <c r="BJ142" s="18" t="s">
        <v>97</v>
      </c>
      <c r="BK142" s="163">
        <f t="shared" si="19"/>
        <v>0</v>
      </c>
      <c r="BL142" s="18" t="s">
        <v>166</v>
      </c>
      <c r="BM142" s="162" t="s">
        <v>320</v>
      </c>
    </row>
    <row r="143" spans="1:65" s="2" customFormat="1" ht="16.5" customHeight="1">
      <c r="A143" s="33"/>
      <c r="B143" s="149"/>
      <c r="C143" s="188" t="s">
        <v>248</v>
      </c>
      <c r="D143" s="188" t="s">
        <v>249</v>
      </c>
      <c r="E143" s="189" t="s">
        <v>1979</v>
      </c>
      <c r="F143" s="190" t="s">
        <v>1980</v>
      </c>
      <c r="G143" s="191" t="s">
        <v>268</v>
      </c>
      <c r="H143" s="192">
        <v>24</v>
      </c>
      <c r="I143" s="193"/>
      <c r="J143" s="194">
        <f t="shared" si="10"/>
        <v>0</v>
      </c>
      <c r="K143" s="195"/>
      <c r="L143" s="196"/>
      <c r="M143" s="197" t="s">
        <v>1</v>
      </c>
      <c r="N143" s="198" t="s">
        <v>43</v>
      </c>
      <c r="O143" s="59"/>
      <c r="P143" s="160">
        <f t="shared" si="11"/>
        <v>0</v>
      </c>
      <c r="Q143" s="160">
        <v>0</v>
      </c>
      <c r="R143" s="160">
        <f t="shared" si="12"/>
        <v>0</v>
      </c>
      <c r="S143" s="160">
        <v>0</v>
      </c>
      <c r="T143" s="161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2" t="s">
        <v>204</v>
      </c>
      <c r="AT143" s="162" t="s">
        <v>249</v>
      </c>
      <c r="AU143" s="162" t="s">
        <v>82</v>
      </c>
      <c r="AY143" s="18" t="s">
        <v>160</v>
      </c>
      <c r="BE143" s="163">
        <f t="shared" si="14"/>
        <v>0</v>
      </c>
      <c r="BF143" s="163">
        <f t="shared" si="15"/>
        <v>0</v>
      </c>
      <c r="BG143" s="163">
        <f t="shared" si="16"/>
        <v>0</v>
      </c>
      <c r="BH143" s="163">
        <f t="shared" si="17"/>
        <v>0</v>
      </c>
      <c r="BI143" s="163">
        <f t="shared" si="18"/>
        <v>0</v>
      </c>
      <c r="BJ143" s="18" t="s">
        <v>97</v>
      </c>
      <c r="BK143" s="163">
        <f t="shared" si="19"/>
        <v>0</v>
      </c>
      <c r="BL143" s="18" t="s">
        <v>166</v>
      </c>
      <c r="BM143" s="162" t="s">
        <v>331</v>
      </c>
    </row>
    <row r="144" spans="1:65" s="2" customFormat="1" ht="16.5" customHeight="1">
      <c r="A144" s="33"/>
      <c r="B144" s="149"/>
      <c r="C144" s="150" t="s">
        <v>254</v>
      </c>
      <c r="D144" s="150" t="s">
        <v>162</v>
      </c>
      <c r="E144" s="151" t="s">
        <v>1981</v>
      </c>
      <c r="F144" s="152" t="s">
        <v>1982</v>
      </c>
      <c r="G144" s="153" t="s">
        <v>268</v>
      </c>
      <c r="H144" s="154">
        <v>16</v>
      </c>
      <c r="I144" s="155"/>
      <c r="J144" s="156">
        <f t="shared" si="10"/>
        <v>0</v>
      </c>
      <c r="K144" s="157"/>
      <c r="L144" s="34"/>
      <c r="M144" s="158" t="s">
        <v>1</v>
      </c>
      <c r="N144" s="159" t="s">
        <v>43</v>
      </c>
      <c r="O144" s="59"/>
      <c r="P144" s="160">
        <f t="shared" si="11"/>
        <v>0</v>
      </c>
      <c r="Q144" s="160">
        <v>0</v>
      </c>
      <c r="R144" s="160">
        <f t="shared" si="12"/>
        <v>0</v>
      </c>
      <c r="S144" s="160">
        <v>0</v>
      </c>
      <c r="T144" s="161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2" t="s">
        <v>166</v>
      </c>
      <c r="AT144" s="162" t="s">
        <v>162</v>
      </c>
      <c r="AU144" s="162" t="s">
        <v>82</v>
      </c>
      <c r="AY144" s="18" t="s">
        <v>160</v>
      </c>
      <c r="BE144" s="163">
        <f t="shared" si="14"/>
        <v>0</v>
      </c>
      <c r="BF144" s="163">
        <f t="shared" si="15"/>
        <v>0</v>
      </c>
      <c r="BG144" s="163">
        <f t="shared" si="16"/>
        <v>0</v>
      </c>
      <c r="BH144" s="163">
        <f t="shared" si="17"/>
        <v>0</v>
      </c>
      <c r="BI144" s="163">
        <f t="shared" si="18"/>
        <v>0</v>
      </c>
      <c r="BJ144" s="18" t="s">
        <v>97</v>
      </c>
      <c r="BK144" s="163">
        <f t="shared" si="19"/>
        <v>0</v>
      </c>
      <c r="BL144" s="18" t="s">
        <v>166</v>
      </c>
      <c r="BM144" s="162" t="s">
        <v>340</v>
      </c>
    </row>
    <row r="145" spans="1:65" s="2" customFormat="1" ht="16.5" customHeight="1">
      <c r="A145" s="33"/>
      <c r="B145" s="149"/>
      <c r="C145" s="188" t="s">
        <v>259</v>
      </c>
      <c r="D145" s="188" t="s">
        <v>249</v>
      </c>
      <c r="E145" s="189" t="s">
        <v>1983</v>
      </c>
      <c r="F145" s="190" t="s">
        <v>1984</v>
      </c>
      <c r="G145" s="191" t="s">
        <v>268</v>
      </c>
      <c r="H145" s="192">
        <v>4</v>
      </c>
      <c r="I145" s="193"/>
      <c r="J145" s="194">
        <f t="shared" si="10"/>
        <v>0</v>
      </c>
      <c r="K145" s="195"/>
      <c r="L145" s="196"/>
      <c r="M145" s="197" t="s">
        <v>1</v>
      </c>
      <c r="N145" s="198" t="s">
        <v>43</v>
      </c>
      <c r="O145" s="59"/>
      <c r="P145" s="160">
        <f t="shared" si="11"/>
        <v>0</v>
      </c>
      <c r="Q145" s="160">
        <v>0</v>
      </c>
      <c r="R145" s="160">
        <f t="shared" si="12"/>
        <v>0</v>
      </c>
      <c r="S145" s="160">
        <v>0</v>
      </c>
      <c r="T145" s="161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2" t="s">
        <v>204</v>
      </c>
      <c r="AT145" s="162" t="s">
        <v>249</v>
      </c>
      <c r="AU145" s="162" t="s">
        <v>82</v>
      </c>
      <c r="AY145" s="18" t="s">
        <v>160</v>
      </c>
      <c r="BE145" s="163">
        <f t="shared" si="14"/>
        <v>0</v>
      </c>
      <c r="BF145" s="163">
        <f t="shared" si="15"/>
        <v>0</v>
      </c>
      <c r="BG145" s="163">
        <f t="shared" si="16"/>
        <v>0</v>
      </c>
      <c r="BH145" s="163">
        <f t="shared" si="17"/>
        <v>0</v>
      </c>
      <c r="BI145" s="163">
        <f t="shared" si="18"/>
        <v>0</v>
      </c>
      <c r="BJ145" s="18" t="s">
        <v>97</v>
      </c>
      <c r="BK145" s="163">
        <f t="shared" si="19"/>
        <v>0</v>
      </c>
      <c r="BL145" s="18" t="s">
        <v>166</v>
      </c>
      <c r="BM145" s="162" t="s">
        <v>353</v>
      </c>
    </row>
    <row r="146" spans="1:65" s="2" customFormat="1" ht="16.5" customHeight="1">
      <c r="A146" s="33"/>
      <c r="B146" s="149"/>
      <c r="C146" s="188" t="s">
        <v>265</v>
      </c>
      <c r="D146" s="188" t="s">
        <v>249</v>
      </c>
      <c r="E146" s="189" t="s">
        <v>1985</v>
      </c>
      <c r="F146" s="190" t="s">
        <v>1986</v>
      </c>
      <c r="G146" s="191" t="s">
        <v>268</v>
      </c>
      <c r="H146" s="192">
        <v>4</v>
      </c>
      <c r="I146" s="193"/>
      <c r="J146" s="194">
        <f t="shared" si="10"/>
        <v>0</v>
      </c>
      <c r="K146" s="195"/>
      <c r="L146" s="196"/>
      <c r="M146" s="197" t="s">
        <v>1</v>
      </c>
      <c r="N146" s="198" t="s">
        <v>43</v>
      </c>
      <c r="O146" s="59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2" t="s">
        <v>204</v>
      </c>
      <c r="AT146" s="162" t="s">
        <v>249</v>
      </c>
      <c r="AU146" s="162" t="s">
        <v>82</v>
      </c>
      <c r="AY146" s="18" t="s">
        <v>160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8" t="s">
        <v>97</v>
      </c>
      <c r="BK146" s="163">
        <f t="shared" si="19"/>
        <v>0</v>
      </c>
      <c r="BL146" s="18" t="s">
        <v>166</v>
      </c>
      <c r="BM146" s="162" t="s">
        <v>364</v>
      </c>
    </row>
    <row r="147" spans="1:65" s="2" customFormat="1" ht="16.5" customHeight="1">
      <c r="A147" s="33"/>
      <c r="B147" s="149"/>
      <c r="C147" s="188" t="s">
        <v>270</v>
      </c>
      <c r="D147" s="188" t="s">
        <v>249</v>
      </c>
      <c r="E147" s="189" t="s">
        <v>1987</v>
      </c>
      <c r="F147" s="190" t="s">
        <v>1988</v>
      </c>
      <c r="G147" s="191" t="s">
        <v>268</v>
      </c>
      <c r="H147" s="192">
        <v>8</v>
      </c>
      <c r="I147" s="193"/>
      <c r="J147" s="194">
        <f t="shared" si="10"/>
        <v>0</v>
      </c>
      <c r="K147" s="195"/>
      <c r="L147" s="196"/>
      <c r="M147" s="197" t="s">
        <v>1</v>
      </c>
      <c r="N147" s="198" t="s">
        <v>43</v>
      </c>
      <c r="O147" s="59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2" t="s">
        <v>204</v>
      </c>
      <c r="AT147" s="162" t="s">
        <v>249</v>
      </c>
      <c r="AU147" s="162" t="s">
        <v>82</v>
      </c>
      <c r="AY147" s="18" t="s">
        <v>160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8" t="s">
        <v>97</v>
      </c>
      <c r="BK147" s="163">
        <f t="shared" si="19"/>
        <v>0</v>
      </c>
      <c r="BL147" s="18" t="s">
        <v>166</v>
      </c>
      <c r="BM147" s="162" t="s">
        <v>372</v>
      </c>
    </row>
    <row r="148" spans="1:65" s="2" customFormat="1" ht="16.5" customHeight="1">
      <c r="A148" s="33"/>
      <c r="B148" s="149"/>
      <c r="C148" s="188" t="s">
        <v>7</v>
      </c>
      <c r="D148" s="188" t="s">
        <v>249</v>
      </c>
      <c r="E148" s="189" t="s">
        <v>1989</v>
      </c>
      <c r="F148" s="190" t="s">
        <v>1990</v>
      </c>
      <c r="G148" s="191" t="s">
        <v>268</v>
      </c>
      <c r="H148" s="192">
        <v>2</v>
      </c>
      <c r="I148" s="193"/>
      <c r="J148" s="194">
        <f t="shared" si="10"/>
        <v>0</v>
      </c>
      <c r="K148" s="195"/>
      <c r="L148" s="196"/>
      <c r="M148" s="197" t="s">
        <v>1</v>
      </c>
      <c r="N148" s="198" t="s">
        <v>43</v>
      </c>
      <c r="O148" s="59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2" t="s">
        <v>204</v>
      </c>
      <c r="AT148" s="162" t="s">
        <v>249</v>
      </c>
      <c r="AU148" s="162" t="s">
        <v>82</v>
      </c>
      <c r="AY148" s="18" t="s">
        <v>160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8" t="s">
        <v>97</v>
      </c>
      <c r="BK148" s="163">
        <f t="shared" si="19"/>
        <v>0</v>
      </c>
      <c r="BL148" s="18" t="s">
        <v>166</v>
      </c>
      <c r="BM148" s="162" t="s">
        <v>387</v>
      </c>
    </row>
    <row r="149" spans="1:65" s="2" customFormat="1" ht="16.5" customHeight="1">
      <c r="A149" s="33"/>
      <c r="B149" s="149"/>
      <c r="C149" s="150" t="s">
        <v>279</v>
      </c>
      <c r="D149" s="150" t="s">
        <v>162</v>
      </c>
      <c r="E149" s="151" t="s">
        <v>1991</v>
      </c>
      <c r="F149" s="152" t="s">
        <v>1992</v>
      </c>
      <c r="G149" s="153" t="s">
        <v>268</v>
      </c>
      <c r="H149" s="154">
        <v>18</v>
      </c>
      <c r="I149" s="155"/>
      <c r="J149" s="156">
        <f t="shared" si="10"/>
        <v>0</v>
      </c>
      <c r="K149" s="157"/>
      <c r="L149" s="34"/>
      <c r="M149" s="158" t="s">
        <v>1</v>
      </c>
      <c r="N149" s="159" t="s">
        <v>43</v>
      </c>
      <c r="O149" s="59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166</v>
      </c>
      <c r="AT149" s="162" t="s">
        <v>162</v>
      </c>
      <c r="AU149" s="162" t="s">
        <v>82</v>
      </c>
      <c r="AY149" s="18" t="s">
        <v>160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8" t="s">
        <v>97</v>
      </c>
      <c r="BK149" s="163">
        <f t="shared" si="19"/>
        <v>0</v>
      </c>
      <c r="BL149" s="18" t="s">
        <v>166</v>
      </c>
      <c r="BM149" s="162" t="s">
        <v>397</v>
      </c>
    </row>
    <row r="150" spans="1:65" s="2" customFormat="1" ht="16.5" customHeight="1">
      <c r="A150" s="33"/>
      <c r="B150" s="149"/>
      <c r="C150" s="188" t="s">
        <v>283</v>
      </c>
      <c r="D150" s="188" t="s">
        <v>249</v>
      </c>
      <c r="E150" s="189" t="s">
        <v>1993</v>
      </c>
      <c r="F150" s="190" t="s">
        <v>1994</v>
      </c>
      <c r="G150" s="191" t="s">
        <v>268</v>
      </c>
      <c r="H150" s="192">
        <v>6</v>
      </c>
      <c r="I150" s="193"/>
      <c r="J150" s="194">
        <f t="shared" si="10"/>
        <v>0</v>
      </c>
      <c r="K150" s="195"/>
      <c r="L150" s="196"/>
      <c r="M150" s="197" t="s">
        <v>1</v>
      </c>
      <c r="N150" s="198" t="s">
        <v>43</v>
      </c>
      <c r="O150" s="59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2" t="s">
        <v>204</v>
      </c>
      <c r="AT150" s="162" t="s">
        <v>249</v>
      </c>
      <c r="AU150" s="162" t="s">
        <v>82</v>
      </c>
      <c r="AY150" s="18" t="s">
        <v>160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8" t="s">
        <v>97</v>
      </c>
      <c r="BK150" s="163">
        <f t="shared" si="19"/>
        <v>0</v>
      </c>
      <c r="BL150" s="18" t="s">
        <v>166</v>
      </c>
      <c r="BM150" s="162" t="s">
        <v>406</v>
      </c>
    </row>
    <row r="151" spans="1:65" s="2" customFormat="1" ht="16.5" customHeight="1">
      <c r="A151" s="33"/>
      <c r="B151" s="149"/>
      <c r="C151" s="150" t="s">
        <v>289</v>
      </c>
      <c r="D151" s="150" t="s">
        <v>162</v>
      </c>
      <c r="E151" s="151" t="s">
        <v>1995</v>
      </c>
      <c r="F151" s="152" t="s">
        <v>1996</v>
      </c>
      <c r="G151" s="153" t="s">
        <v>1997</v>
      </c>
      <c r="H151" s="154">
        <v>300</v>
      </c>
      <c r="I151" s="155"/>
      <c r="J151" s="156">
        <f t="shared" si="10"/>
        <v>0</v>
      </c>
      <c r="K151" s="157"/>
      <c r="L151" s="34"/>
      <c r="M151" s="158" t="s">
        <v>1</v>
      </c>
      <c r="N151" s="159" t="s">
        <v>43</v>
      </c>
      <c r="O151" s="59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2" t="s">
        <v>166</v>
      </c>
      <c r="AT151" s="162" t="s">
        <v>162</v>
      </c>
      <c r="AU151" s="162" t="s">
        <v>82</v>
      </c>
      <c r="AY151" s="18" t="s">
        <v>160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8" t="s">
        <v>97</v>
      </c>
      <c r="BK151" s="163">
        <f t="shared" si="19"/>
        <v>0</v>
      </c>
      <c r="BL151" s="18" t="s">
        <v>166</v>
      </c>
      <c r="BM151" s="162" t="s">
        <v>415</v>
      </c>
    </row>
    <row r="152" spans="1:65" s="12" customFormat="1" ht="25.95" customHeight="1">
      <c r="B152" s="136"/>
      <c r="D152" s="137" t="s">
        <v>76</v>
      </c>
      <c r="E152" s="138" t="s">
        <v>792</v>
      </c>
      <c r="F152" s="138" t="s">
        <v>793</v>
      </c>
      <c r="I152" s="139"/>
      <c r="J152" s="140">
        <f>BK152</f>
        <v>0</v>
      </c>
      <c r="L152" s="136"/>
      <c r="M152" s="141"/>
      <c r="N152" s="142"/>
      <c r="O152" s="142"/>
      <c r="P152" s="143">
        <f>SUM(P153:P160)</f>
        <v>0</v>
      </c>
      <c r="Q152" s="142"/>
      <c r="R152" s="143">
        <f>SUM(R153:R160)</f>
        <v>0</v>
      </c>
      <c r="S152" s="142"/>
      <c r="T152" s="144">
        <f>SUM(T153:T160)</f>
        <v>0</v>
      </c>
      <c r="AR152" s="137" t="s">
        <v>97</v>
      </c>
      <c r="AT152" s="145" t="s">
        <v>76</v>
      </c>
      <c r="AU152" s="145" t="s">
        <v>77</v>
      </c>
      <c r="AY152" s="137" t="s">
        <v>160</v>
      </c>
      <c r="BK152" s="146">
        <f>SUM(BK153:BK160)</f>
        <v>0</v>
      </c>
    </row>
    <row r="153" spans="1:65" s="2" customFormat="1" ht="16.5" customHeight="1">
      <c r="A153" s="33"/>
      <c r="B153" s="149"/>
      <c r="C153" s="150" t="s">
        <v>294</v>
      </c>
      <c r="D153" s="150" t="s">
        <v>162</v>
      </c>
      <c r="E153" s="151" t="s">
        <v>1998</v>
      </c>
      <c r="F153" s="152" t="s">
        <v>1999</v>
      </c>
      <c r="G153" s="153" t="s">
        <v>262</v>
      </c>
      <c r="H153" s="154">
        <v>20</v>
      </c>
      <c r="I153" s="155"/>
      <c r="J153" s="156">
        <f t="shared" ref="J153:J160" si="20">ROUND(I153*H153,2)</f>
        <v>0</v>
      </c>
      <c r="K153" s="157"/>
      <c r="L153" s="34"/>
      <c r="M153" s="158" t="s">
        <v>1</v>
      </c>
      <c r="N153" s="159" t="s">
        <v>43</v>
      </c>
      <c r="O153" s="59"/>
      <c r="P153" s="160">
        <f t="shared" ref="P153:P160" si="21">O153*H153</f>
        <v>0</v>
      </c>
      <c r="Q153" s="160">
        <v>0</v>
      </c>
      <c r="R153" s="160">
        <f t="shared" ref="R153:R160" si="22">Q153*H153</f>
        <v>0</v>
      </c>
      <c r="S153" s="160">
        <v>0</v>
      </c>
      <c r="T153" s="161">
        <f t="shared" ref="T153:T160" si="23"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2" t="s">
        <v>248</v>
      </c>
      <c r="AT153" s="162" t="s">
        <v>162</v>
      </c>
      <c r="AU153" s="162" t="s">
        <v>82</v>
      </c>
      <c r="AY153" s="18" t="s">
        <v>160</v>
      </c>
      <c r="BE153" s="163">
        <f t="shared" ref="BE153:BE160" si="24">IF(N153="základní",J153,0)</f>
        <v>0</v>
      </c>
      <c r="BF153" s="163">
        <f t="shared" ref="BF153:BF160" si="25">IF(N153="snížená",J153,0)</f>
        <v>0</v>
      </c>
      <c r="BG153" s="163">
        <f t="shared" ref="BG153:BG160" si="26">IF(N153="zákl. přenesená",J153,0)</f>
        <v>0</v>
      </c>
      <c r="BH153" s="163">
        <f t="shared" ref="BH153:BH160" si="27">IF(N153="sníž. přenesená",J153,0)</f>
        <v>0</v>
      </c>
      <c r="BI153" s="163">
        <f t="shared" ref="BI153:BI160" si="28">IF(N153="nulová",J153,0)</f>
        <v>0</v>
      </c>
      <c r="BJ153" s="18" t="s">
        <v>97</v>
      </c>
      <c r="BK153" s="163">
        <f t="shared" ref="BK153:BK160" si="29">ROUND(I153*H153,2)</f>
        <v>0</v>
      </c>
      <c r="BL153" s="18" t="s">
        <v>248</v>
      </c>
      <c r="BM153" s="162" t="s">
        <v>427</v>
      </c>
    </row>
    <row r="154" spans="1:65" s="2" customFormat="1" ht="16.5" customHeight="1">
      <c r="A154" s="33"/>
      <c r="B154" s="149"/>
      <c r="C154" s="150" t="s">
        <v>300</v>
      </c>
      <c r="D154" s="150" t="s">
        <v>162</v>
      </c>
      <c r="E154" s="151" t="s">
        <v>2000</v>
      </c>
      <c r="F154" s="152" t="s">
        <v>2001</v>
      </c>
      <c r="G154" s="153" t="s">
        <v>262</v>
      </c>
      <c r="H154" s="154">
        <v>90</v>
      </c>
      <c r="I154" s="155"/>
      <c r="J154" s="156">
        <f t="shared" si="20"/>
        <v>0</v>
      </c>
      <c r="K154" s="157"/>
      <c r="L154" s="34"/>
      <c r="M154" s="158" t="s">
        <v>1</v>
      </c>
      <c r="N154" s="159" t="s">
        <v>43</v>
      </c>
      <c r="O154" s="59"/>
      <c r="P154" s="160">
        <f t="shared" si="21"/>
        <v>0</v>
      </c>
      <c r="Q154" s="160">
        <v>0</v>
      </c>
      <c r="R154" s="160">
        <f t="shared" si="22"/>
        <v>0</v>
      </c>
      <c r="S154" s="160">
        <v>0</v>
      </c>
      <c r="T154" s="161">
        <f t="shared" si="2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2" t="s">
        <v>248</v>
      </c>
      <c r="AT154" s="162" t="s">
        <v>162</v>
      </c>
      <c r="AU154" s="162" t="s">
        <v>82</v>
      </c>
      <c r="AY154" s="18" t="s">
        <v>160</v>
      </c>
      <c r="BE154" s="163">
        <f t="shared" si="24"/>
        <v>0</v>
      </c>
      <c r="BF154" s="163">
        <f t="shared" si="25"/>
        <v>0</v>
      </c>
      <c r="BG154" s="163">
        <f t="shared" si="26"/>
        <v>0</v>
      </c>
      <c r="BH154" s="163">
        <f t="shared" si="27"/>
        <v>0</v>
      </c>
      <c r="BI154" s="163">
        <f t="shared" si="28"/>
        <v>0</v>
      </c>
      <c r="BJ154" s="18" t="s">
        <v>97</v>
      </c>
      <c r="BK154" s="163">
        <f t="shared" si="29"/>
        <v>0</v>
      </c>
      <c r="BL154" s="18" t="s">
        <v>248</v>
      </c>
      <c r="BM154" s="162" t="s">
        <v>438</v>
      </c>
    </row>
    <row r="155" spans="1:65" s="2" customFormat="1" ht="16.5" customHeight="1">
      <c r="A155" s="33"/>
      <c r="B155" s="149"/>
      <c r="C155" s="150" t="s">
        <v>305</v>
      </c>
      <c r="D155" s="150" t="s">
        <v>162</v>
      </c>
      <c r="E155" s="151" t="s">
        <v>2002</v>
      </c>
      <c r="F155" s="152" t="s">
        <v>2003</v>
      </c>
      <c r="G155" s="153" t="s">
        <v>262</v>
      </c>
      <c r="H155" s="154">
        <v>20</v>
      </c>
      <c r="I155" s="155"/>
      <c r="J155" s="156">
        <f t="shared" si="20"/>
        <v>0</v>
      </c>
      <c r="K155" s="157"/>
      <c r="L155" s="34"/>
      <c r="M155" s="158" t="s">
        <v>1</v>
      </c>
      <c r="N155" s="159" t="s">
        <v>43</v>
      </c>
      <c r="O155" s="59"/>
      <c r="P155" s="160">
        <f t="shared" si="21"/>
        <v>0</v>
      </c>
      <c r="Q155" s="160">
        <v>0</v>
      </c>
      <c r="R155" s="160">
        <f t="shared" si="22"/>
        <v>0</v>
      </c>
      <c r="S155" s="160">
        <v>0</v>
      </c>
      <c r="T155" s="161">
        <f t="shared" si="2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2" t="s">
        <v>248</v>
      </c>
      <c r="AT155" s="162" t="s">
        <v>162</v>
      </c>
      <c r="AU155" s="162" t="s">
        <v>82</v>
      </c>
      <c r="AY155" s="18" t="s">
        <v>160</v>
      </c>
      <c r="BE155" s="163">
        <f t="shared" si="24"/>
        <v>0</v>
      </c>
      <c r="BF155" s="163">
        <f t="shared" si="25"/>
        <v>0</v>
      </c>
      <c r="BG155" s="163">
        <f t="shared" si="26"/>
        <v>0</v>
      </c>
      <c r="BH155" s="163">
        <f t="shared" si="27"/>
        <v>0</v>
      </c>
      <c r="BI155" s="163">
        <f t="shared" si="28"/>
        <v>0</v>
      </c>
      <c r="BJ155" s="18" t="s">
        <v>97</v>
      </c>
      <c r="BK155" s="163">
        <f t="shared" si="29"/>
        <v>0</v>
      </c>
      <c r="BL155" s="18" t="s">
        <v>248</v>
      </c>
      <c r="BM155" s="162" t="s">
        <v>448</v>
      </c>
    </row>
    <row r="156" spans="1:65" s="2" customFormat="1" ht="16.5" customHeight="1">
      <c r="A156" s="33"/>
      <c r="B156" s="149"/>
      <c r="C156" s="150" t="s">
        <v>310</v>
      </c>
      <c r="D156" s="150" t="s">
        <v>162</v>
      </c>
      <c r="E156" s="151" t="s">
        <v>2004</v>
      </c>
      <c r="F156" s="152" t="s">
        <v>2005</v>
      </c>
      <c r="G156" s="153" t="s">
        <v>262</v>
      </c>
      <c r="H156" s="154">
        <v>65</v>
      </c>
      <c r="I156" s="155"/>
      <c r="J156" s="156">
        <f t="shared" si="20"/>
        <v>0</v>
      </c>
      <c r="K156" s="157"/>
      <c r="L156" s="34"/>
      <c r="M156" s="158" t="s">
        <v>1</v>
      </c>
      <c r="N156" s="159" t="s">
        <v>43</v>
      </c>
      <c r="O156" s="59"/>
      <c r="P156" s="160">
        <f t="shared" si="21"/>
        <v>0</v>
      </c>
      <c r="Q156" s="160">
        <v>0</v>
      </c>
      <c r="R156" s="160">
        <f t="shared" si="22"/>
        <v>0</v>
      </c>
      <c r="S156" s="160">
        <v>0</v>
      </c>
      <c r="T156" s="161">
        <f t="shared" si="2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2" t="s">
        <v>248</v>
      </c>
      <c r="AT156" s="162" t="s">
        <v>162</v>
      </c>
      <c r="AU156" s="162" t="s">
        <v>82</v>
      </c>
      <c r="AY156" s="18" t="s">
        <v>160</v>
      </c>
      <c r="BE156" s="163">
        <f t="shared" si="24"/>
        <v>0</v>
      </c>
      <c r="BF156" s="163">
        <f t="shared" si="25"/>
        <v>0</v>
      </c>
      <c r="BG156" s="163">
        <f t="shared" si="26"/>
        <v>0</v>
      </c>
      <c r="BH156" s="163">
        <f t="shared" si="27"/>
        <v>0</v>
      </c>
      <c r="BI156" s="163">
        <f t="shared" si="28"/>
        <v>0</v>
      </c>
      <c r="BJ156" s="18" t="s">
        <v>97</v>
      </c>
      <c r="BK156" s="163">
        <f t="shared" si="29"/>
        <v>0</v>
      </c>
      <c r="BL156" s="18" t="s">
        <v>248</v>
      </c>
      <c r="BM156" s="162" t="s">
        <v>468</v>
      </c>
    </row>
    <row r="157" spans="1:65" s="2" customFormat="1" ht="16.5" customHeight="1">
      <c r="A157" s="33"/>
      <c r="B157" s="149"/>
      <c r="C157" s="188" t="s">
        <v>315</v>
      </c>
      <c r="D157" s="188" t="s">
        <v>249</v>
      </c>
      <c r="E157" s="189" t="s">
        <v>2006</v>
      </c>
      <c r="F157" s="190" t="s">
        <v>2007</v>
      </c>
      <c r="G157" s="191" t="s">
        <v>262</v>
      </c>
      <c r="H157" s="192">
        <v>20</v>
      </c>
      <c r="I157" s="193"/>
      <c r="J157" s="194">
        <f t="shared" si="20"/>
        <v>0</v>
      </c>
      <c r="K157" s="195"/>
      <c r="L157" s="196"/>
      <c r="M157" s="197" t="s">
        <v>1</v>
      </c>
      <c r="N157" s="198" t="s">
        <v>43</v>
      </c>
      <c r="O157" s="59"/>
      <c r="P157" s="160">
        <f t="shared" si="21"/>
        <v>0</v>
      </c>
      <c r="Q157" s="160">
        <v>0</v>
      </c>
      <c r="R157" s="160">
        <f t="shared" si="22"/>
        <v>0</v>
      </c>
      <c r="S157" s="160">
        <v>0</v>
      </c>
      <c r="T157" s="161">
        <f t="shared" si="2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2" t="s">
        <v>331</v>
      </c>
      <c r="AT157" s="162" t="s">
        <v>249</v>
      </c>
      <c r="AU157" s="162" t="s">
        <v>82</v>
      </c>
      <c r="AY157" s="18" t="s">
        <v>160</v>
      </c>
      <c r="BE157" s="163">
        <f t="shared" si="24"/>
        <v>0</v>
      </c>
      <c r="BF157" s="163">
        <f t="shared" si="25"/>
        <v>0</v>
      </c>
      <c r="BG157" s="163">
        <f t="shared" si="26"/>
        <v>0</v>
      </c>
      <c r="BH157" s="163">
        <f t="shared" si="27"/>
        <v>0</v>
      </c>
      <c r="BI157" s="163">
        <f t="shared" si="28"/>
        <v>0</v>
      </c>
      <c r="BJ157" s="18" t="s">
        <v>97</v>
      </c>
      <c r="BK157" s="163">
        <f t="shared" si="29"/>
        <v>0</v>
      </c>
      <c r="BL157" s="18" t="s">
        <v>248</v>
      </c>
      <c r="BM157" s="162" t="s">
        <v>478</v>
      </c>
    </row>
    <row r="158" spans="1:65" s="2" customFormat="1" ht="16.5" customHeight="1">
      <c r="A158" s="33"/>
      <c r="B158" s="149"/>
      <c r="C158" s="188" t="s">
        <v>320</v>
      </c>
      <c r="D158" s="188" t="s">
        <v>249</v>
      </c>
      <c r="E158" s="189" t="s">
        <v>2008</v>
      </c>
      <c r="F158" s="190" t="s">
        <v>2009</v>
      </c>
      <c r="G158" s="191" t="s">
        <v>262</v>
      </c>
      <c r="H158" s="192">
        <v>10</v>
      </c>
      <c r="I158" s="193"/>
      <c r="J158" s="194">
        <f t="shared" si="20"/>
        <v>0</v>
      </c>
      <c r="K158" s="195"/>
      <c r="L158" s="196"/>
      <c r="M158" s="197" t="s">
        <v>1</v>
      </c>
      <c r="N158" s="198" t="s">
        <v>43</v>
      </c>
      <c r="O158" s="59"/>
      <c r="P158" s="160">
        <f t="shared" si="21"/>
        <v>0</v>
      </c>
      <c r="Q158" s="160">
        <v>0</v>
      </c>
      <c r="R158" s="160">
        <f t="shared" si="22"/>
        <v>0</v>
      </c>
      <c r="S158" s="160">
        <v>0</v>
      </c>
      <c r="T158" s="161">
        <f t="shared" si="2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2" t="s">
        <v>331</v>
      </c>
      <c r="AT158" s="162" t="s">
        <v>249</v>
      </c>
      <c r="AU158" s="162" t="s">
        <v>82</v>
      </c>
      <c r="AY158" s="18" t="s">
        <v>160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8" t="s">
        <v>97</v>
      </c>
      <c r="BK158" s="163">
        <f t="shared" si="29"/>
        <v>0</v>
      </c>
      <c r="BL158" s="18" t="s">
        <v>248</v>
      </c>
      <c r="BM158" s="162" t="s">
        <v>493</v>
      </c>
    </row>
    <row r="159" spans="1:65" s="2" customFormat="1" ht="16.5" customHeight="1">
      <c r="A159" s="33"/>
      <c r="B159" s="149"/>
      <c r="C159" s="150" t="s">
        <v>327</v>
      </c>
      <c r="D159" s="150" t="s">
        <v>162</v>
      </c>
      <c r="E159" s="151" t="s">
        <v>2010</v>
      </c>
      <c r="F159" s="152" t="s">
        <v>2011</v>
      </c>
      <c r="G159" s="153" t="s">
        <v>268</v>
      </c>
      <c r="H159" s="154">
        <v>10</v>
      </c>
      <c r="I159" s="155"/>
      <c r="J159" s="156">
        <f t="shared" si="20"/>
        <v>0</v>
      </c>
      <c r="K159" s="157"/>
      <c r="L159" s="34"/>
      <c r="M159" s="158" t="s">
        <v>1</v>
      </c>
      <c r="N159" s="159" t="s">
        <v>43</v>
      </c>
      <c r="O159" s="59"/>
      <c r="P159" s="160">
        <f t="shared" si="21"/>
        <v>0</v>
      </c>
      <c r="Q159" s="160">
        <v>0</v>
      </c>
      <c r="R159" s="160">
        <f t="shared" si="22"/>
        <v>0</v>
      </c>
      <c r="S159" s="160">
        <v>0</v>
      </c>
      <c r="T159" s="161">
        <f t="shared" si="2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2" t="s">
        <v>248</v>
      </c>
      <c r="AT159" s="162" t="s">
        <v>162</v>
      </c>
      <c r="AU159" s="162" t="s">
        <v>82</v>
      </c>
      <c r="AY159" s="18" t="s">
        <v>160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8" t="s">
        <v>97</v>
      </c>
      <c r="BK159" s="163">
        <f t="shared" si="29"/>
        <v>0</v>
      </c>
      <c r="BL159" s="18" t="s">
        <v>248</v>
      </c>
      <c r="BM159" s="162" t="s">
        <v>503</v>
      </c>
    </row>
    <row r="160" spans="1:65" s="2" customFormat="1" ht="16.5" customHeight="1">
      <c r="A160" s="33"/>
      <c r="B160" s="149"/>
      <c r="C160" s="150" t="s">
        <v>331</v>
      </c>
      <c r="D160" s="150" t="s">
        <v>162</v>
      </c>
      <c r="E160" s="151" t="s">
        <v>2012</v>
      </c>
      <c r="F160" s="152" t="s">
        <v>2013</v>
      </c>
      <c r="G160" s="153" t="s">
        <v>268</v>
      </c>
      <c r="H160" s="154">
        <v>25</v>
      </c>
      <c r="I160" s="155"/>
      <c r="J160" s="156">
        <f t="shared" si="20"/>
        <v>0</v>
      </c>
      <c r="K160" s="157"/>
      <c r="L160" s="34"/>
      <c r="M160" s="158" t="s">
        <v>1</v>
      </c>
      <c r="N160" s="159" t="s">
        <v>43</v>
      </c>
      <c r="O160" s="59"/>
      <c r="P160" s="160">
        <f t="shared" si="21"/>
        <v>0</v>
      </c>
      <c r="Q160" s="160">
        <v>0</v>
      </c>
      <c r="R160" s="160">
        <f t="shared" si="22"/>
        <v>0</v>
      </c>
      <c r="S160" s="160">
        <v>0</v>
      </c>
      <c r="T160" s="161">
        <f t="shared" si="2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2" t="s">
        <v>248</v>
      </c>
      <c r="AT160" s="162" t="s">
        <v>162</v>
      </c>
      <c r="AU160" s="162" t="s">
        <v>82</v>
      </c>
      <c r="AY160" s="18" t="s">
        <v>160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8" t="s">
        <v>97</v>
      </c>
      <c r="BK160" s="163">
        <f t="shared" si="29"/>
        <v>0</v>
      </c>
      <c r="BL160" s="18" t="s">
        <v>248</v>
      </c>
      <c r="BM160" s="162" t="s">
        <v>511</v>
      </c>
    </row>
    <row r="161" spans="1:65" s="12" customFormat="1" ht="25.95" customHeight="1">
      <c r="B161" s="136"/>
      <c r="D161" s="137" t="s">
        <v>76</v>
      </c>
      <c r="E161" s="138" t="s">
        <v>1928</v>
      </c>
      <c r="F161" s="138" t="s">
        <v>2014</v>
      </c>
      <c r="I161" s="139"/>
      <c r="J161" s="140">
        <f>BK161</f>
        <v>0</v>
      </c>
      <c r="L161" s="136"/>
      <c r="M161" s="141"/>
      <c r="N161" s="142"/>
      <c r="O161" s="142"/>
      <c r="P161" s="143">
        <f>SUM(P162:P170)</f>
        <v>0</v>
      </c>
      <c r="Q161" s="142"/>
      <c r="R161" s="143">
        <f>SUM(R162:R170)</f>
        <v>0</v>
      </c>
      <c r="S161" s="142"/>
      <c r="T161" s="144">
        <f>SUM(T162:T170)</f>
        <v>0</v>
      </c>
      <c r="AR161" s="137" t="s">
        <v>97</v>
      </c>
      <c r="AT161" s="145" t="s">
        <v>76</v>
      </c>
      <c r="AU161" s="145" t="s">
        <v>77</v>
      </c>
      <c r="AY161" s="137" t="s">
        <v>160</v>
      </c>
      <c r="BK161" s="146">
        <f>SUM(BK162:BK170)</f>
        <v>0</v>
      </c>
    </row>
    <row r="162" spans="1:65" s="2" customFormat="1" ht="21.75" customHeight="1">
      <c r="A162" s="33"/>
      <c r="B162" s="149"/>
      <c r="C162" s="150" t="s">
        <v>335</v>
      </c>
      <c r="D162" s="150" t="s">
        <v>162</v>
      </c>
      <c r="E162" s="151" t="s">
        <v>2015</v>
      </c>
      <c r="F162" s="152" t="s">
        <v>2016</v>
      </c>
      <c r="G162" s="153" t="s">
        <v>547</v>
      </c>
      <c r="H162" s="154">
        <v>1</v>
      </c>
      <c r="I162" s="155"/>
      <c r="J162" s="156">
        <f t="shared" ref="J162:J170" si="30">ROUND(I162*H162,2)</f>
        <v>0</v>
      </c>
      <c r="K162" s="157"/>
      <c r="L162" s="34"/>
      <c r="M162" s="158" t="s">
        <v>1</v>
      </c>
      <c r="N162" s="159" t="s">
        <v>43</v>
      </c>
      <c r="O162" s="59"/>
      <c r="P162" s="160">
        <f t="shared" ref="P162:P170" si="31">O162*H162</f>
        <v>0</v>
      </c>
      <c r="Q162" s="160">
        <v>0</v>
      </c>
      <c r="R162" s="160">
        <f t="shared" ref="R162:R170" si="32">Q162*H162</f>
        <v>0</v>
      </c>
      <c r="S162" s="160">
        <v>0</v>
      </c>
      <c r="T162" s="161">
        <f t="shared" ref="T162:T170" si="33"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2" t="s">
        <v>248</v>
      </c>
      <c r="AT162" s="162" t="s">
        <v>162</v>
      </c>
      <c r="AU162" s="162" t="s">
        <v>82</v>
      </c>
      <c r="AY162" s="18" t="s">
        <v>160</v>
      </c>
      <c r="BE162" s="163">
        <f t="shared" ref="BE162:BE170" si="34">IF(N162="základní",J162,0)</f>
        <v>0</v>
      </c>
      <c r="BF162" s="163">
        <f t="shared" ref="BF162:BF170" si="35">IF(N162="snížená",J162,0)</f>
        <v>0</v>
      </c>
      <c r="BG162" s="163">
        <f t="shared" ref="BG162:BG170" si="36">IF(N162="zákl. přenesená",J162,0)</f>
        <v>0</v>
      </c>
      <c r="BH162" s="163">
        <f t="shared" ref="BH162:BH170" si="37">IF(N162="sníž. přenesená",J162,0)</f>
        <v>0</v>
      </c>
      <c r="BI162" s="163">
        <f t="shared" ref="BI162:BI170" si="38">IF(N162="nulová",J162,0)</f>
        <v>0</v>
      </c>
      <c r="BJ162" s="18" t="s">
        <v>97</v>
      </c>
      <c r="BK162" s="163">
        <f t="shared" ref="BK162:BK170" si="39">ROUND(I162*H162,2)</f>
        <v>0</v>
      </c>
      <c r="BL162" s="18" t="s">
        <v>248</v>
      </c>
      <c r="BM162" s="162" t="s">
        <v>519</v>
      </c>
    </row>
    <row r="163" spans="1:65" s="2" customFormat="1" ht="16.5" customHeight="1">
      <c r="A163" s="33"/>
      <c r="B163" s="149"/>
      <c r="C163" s="150" t="s">
        <v>340</v>
      </c>
      <c r="D163" s="150" t="s">
        <v>162</v>
      </c>
      <c r="E163" s="151" t="s">
        <v>2017</v>
      </c>
      <c r="F163" s="152" t="s">
        <v>2018</v>
      </c>
      <c r="G163" s="153" t="s">
        <v>268</v>
      </c>
      <c r="H163" s="154">
        <v>1</v>
      </c>
      <c r="I163" s="155"/>
      <c r="J163" s="156">
        <f t="shared" si="30"/>
        <v>0</v>
      </c>
      <c r="K163" s="157"/>
      <c r="L163" s="34"/>
      <c r="M163" s="158" t="s">
        <v>1</v>
      </c>
      <c r="N163" s="159" t="s">
        <v>43</v>
      </c>
      <c r="O163" s="59"/>
      <c r="P163" s="160">
        <f t="shared" si="31"/>
        <v>0</v>
      </c>
      <c r="Q163" s="160">
        <v>0</v>
      </c>
      <c r="R163" s="160">
        <f t="shared" si="32"/>
        <v>0</v>
      </c>
      <c r="S163" s="160">
        <v>0</v>
      </c>
      <c r="T163" s="161">
        <f t="shared" si="3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2" t="s">
        <v>248</v>
      </c>
      <c r="AT163" s="162" t="s">
        <v>162</v>
      </c>
      <c r="AU163" s="162" t="s">
        <v>82</v>
      </c>
      <c r="AY163" s="18" t="s">
        <v>160</v>
      </c>
      <c r="BE163" s="163">
        <f t="shared" si="34"/>
        <v>0</v>
      </c>
      <c r="BF163" s="163">
        <f t="shared" si="35"/>
        <v>0</v>
      </c>
      <c r="BG163" s="163">
        <f t="shared" si="36"/>
        <v>0</v>
      </c>
      <c r="BH163" s="163">
        <f t="shared" si="37"/>
        <v>0</v>
      </c>
      <c r="BI163" s="163">
        <f t="shared" si="38"/>
        <v>0</v>
      </c>
      <c r="BJ163" s="18" t="s">
        <v>97</v>
      </c>
      <c r="BK163" s="163">
        <f t="shared" si="39"/>
        <v>0</v>
      </c>
      <c r="BL163" s="18" t="s">
        <v>248</v>
      </c>
      <c r="BM163" s="162" t="s">
        <v>529</v>
      </c>
    </row>
    <row r="164" spans="1:65" s="2" customFormat="1" ht="24.15" customHeight="1">
      <c r="A164" s="33"/>
      <c r="B164" s="149"/>
      <c r="C164" s="150" t="s">
        <v>347</v>
      </c>
      <c r="D164" s="150" t="s">
        <v>162</v>
      </c>
      <c r="E164" s="151" t="s">
        <v>2019</v>
      </c>
      <c r="F164" s="152" t="s">
        <v>2020</v>
      </c>
      <c r="G164" s="153" t="s">
        <v>268</v>
      </c>
      <c r="H164" s="154">
        <v>1</v>
      </c>
      <c r="I164" s="155"/>
      <c r="J164" s="156">
        <f t="shared" si="30"/>
        <v>0</v>
      </c>
      <c r="K164" s="157"/>
      <c r="L164" s="34"/>
      <c r="M164" s="158" t="s">
        <v>1</v>
      </c>
      <c r="N164" s="159" t="s">
        <v>43</v>
      </c>
      <c r="O164" s="59"/>
      <c r="P164" s="160">
        <f t="shared" si="31"/>
        <v>0</v>
      </c>
      <c r="Q164" s="160">
        <v>0</v>
      </c>
      <c r="R164" s="160">
        <f t="shared" si="32"/>
        <v>0</v>
      </c>
      <c r="S164" s="160">
        <v>0</v>
      </c>
      <c r="T164" s="161">
        <f t="shared" si="3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2" t="s">
        <v>248</v>
      </c>
      <c r="AT164" s="162" t="s">
        <v>162</v>
      </c>
      <c r="AU164" s="162" t="s">
        <v>82</v>
      </c>
      <c r="AY164" s="18" t="s">
        <v>160</v>
      </c>
      <c r="BE164" s="163">
        <f t="shared" si="34"/>
        <v>0</v>
      </c>
      <c r="BF164" s="163">
        <f t="shared" si="35"/>
        <v>0</v>
      </c>
      <c r="BG164" s="163">
        <f t="shared" si="36"/>
        <v>0</v>
      </c>
      <c r="BH164" s="163">
        <f t="shared" si="37"/>
        <v>0</v>
      </c>
      <c r="BI164" s="163">
        <f t="shared" si="38"/>
        <v>0</v>
      </c>
      <c r="BJ164" s="18" t="s">
        <v>97</v>
      </c>
      <c r="BK164" s="163">
        <f t="shared" si="39"/>
        <v>0</v>
      </c>
      <c r="BL164" s="18" t="s">
        <v>248</v>
      </c>
      <c r="BM164" s="162" t="s">
        <v>539</v>
      </c>
    </row>
    <row r="165" spans="1:65" s="2" customFormat="1" ht="16.5" customHeight="1">
      <c r="A165" s="33"/>
      <c r="B165" s="149"/>
      <c r="C165" s="150" t="s">
        <v>353</v>
      </c>
      <c r="D165" s="150" t="s">
        <v>162</v>
      </c>
      <c r="E165" s="151" t="s">
        <v>2021</v>
      </c>
      <c r="F165" s="152" t="s">
        <v>2022</v>
      </c>
      <c r="G165" s="153" t="s">
        <v>268</v>
      </c>
      <c r="H165" s="154">
        <v>2</v>
      </c>
      <c r="I165" s="155"/>
      <c r="J165" s="156">
        <f t="shared" si="30"/>
        <v>0</v>
      </c>
      <c r="K165" s="157"/>
      <c r="L165" s="34"/>
      <c r="M165" s="158" t="s">
        <v>1</v>
      </c>
      <c r="N165" s="159" t="s">
        <v>43</v>
      </c>
      <c r="O165" s="59"/>
      <c r="P165" s="160">
        <f t="shared" si="31"/>
        <v>0</v>
      </c>
      <c r="Q165" s="160">
        <v>0</v>
      </c>
      <c r="R165" s="160">
        <f t="shared" si="32"/>
        <v>0</v>
      </c>
      <c r="S165" s="160">
        <v>0</v>
      </c>
      <c r="T165" s="161">
        <f t="shared" si="3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2" t="s">
        <v>248</v>
      </c>
      <c r="AT165" s="162" t="s">
        <v>162</v>
      </c>
      <c r="AU165" s="162" t="s">
        <v>82</v>
      </c>
      <c r="AY165" s="18" t="s">
        <v>160</v>
      </c>
      <c r="BE165" s="163">
        <f t="shared" si="34"/>
        <v>0</v>
      </c>
      <c r="BF165" s="163">
        <f t="shared" si="35"/>
        <v>0</v>
      </c>
      <c r="BG165" s="163">
        <f t="shared" si="36"/>
        <v>0</v>
      </c>
      <c r="BH165" s="163">
        <f t="shared" si="37"/>
        <v>0</v>
      </c>
      <c r="BI165" s="163">
        <f t="shared" si="38"/>
        <v>0</v>
      </c>
      <c r="BJ165" s="18" t="s">
        <v>97</v>
      </c>
      <c r="BK165" s="163">
        <f t="shared" si="39"/>
        <v>0</v>
      </c>
      <c r="BL165" s="18" t="s">
        <v>248</v>
      </c>
      <c r="BM165" s="162" t="s">
        <v>550</v>
      </c>
    </row>
    <row r="166" spans="1:65" s="2" customFormat="1" ht="16.5" customHeight="1">
      <c r="A166" s="33"/>
      <c r="B166" s="149"/>
      <c r="C166" s="188" t="s">
        <v>358</v>
      </c>
      <c r="D166" s="188" t="s">
        <v>249</v>
      </c>
      <c r="E166" s="189" t="s">
        <v>2023</v>
      </c>
      <c r="F166" s="190" t="s">
        <v>2024</v>
      </c>
      <c r="G166" s="191" t="s">
        <v>268</v>
      </c>
      <c r="H166" s="192">
        <v>1</v>
      </c>
      <c r="I166" s="193"/>
      <c r="J166" s="194">
        <f t="shared" si="30"/>
        <v>0</v>
      </c>
      <c r="K166" s="195"/>
      <c r="L166" s="196"/>
      <c r="M166" s="197" t="s">
        <v>1</v>
      </c>
      <c r="N166" s="198" t="s">
        <v>43</v>
      </c>
      <c r="O166" s="59"/>
      <c r="P166" s="160">
        <f t="shared" si="31"/>
        <v>0</v>
      </c>
      <c r="Q166" s="160">
        <v>0</v>
      </c>
      <c r="R166" s="160">
        <f t="shared" si="32"/>
        <v>0</v>
      </c>
      <c r="S166" s="160">
        <v>0</v>
      </c>
      <c r="T166" s="161">
        <f t="shared" si="3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2" t="s">
        <v>331</v>
      </c>
      <c r="AT166" s="162" t="s">
        <v>249</v>
      </c>
      <c r="AU166" s="162" t="s">
        <v>82</v>
      </c>
      <c r="AY166" s="18" t="s">
        <v>160</v>
      </c>
      <c r="BE166" s="163">
        <f t="shared" si="34"/>
        <v>0</v>
      </c>
      <c r="BF166" s="163">
        <f t="shared" si="35"/>
        <v>0</v>
      </c>
      <c r="BG166" s="163">
        <f t="shared" si="36"/>
        <v>0</v>
      </c>
      <c r="BH166" s="163">
        <f t="shared" si="37"/>
        <v>0</v>
      </c>
      <c r="BI166" s="163">
        <f t="shared" si="38"/>
        <v>0</v>
      </c>
      <c r="BJ166" s="18" t="s">
        <v>97</v>
      </c>
      <c r="BK166" s="163">
        <f t="shared" si="39"/>
        <v>0</v>
      </c>
      <c r="BL166" s="18" t="s">
        <v>248</v>
      </c>
      <c r="BM166" s="162" t="s">
        <v>559</v>
      </c>
    </row>
    <row r="167" spans="1:65" s="2" customFormat="1" ht="16.5" customHeight="1">
      <c r="A167" s="33"/>
      <c r="B167" s="149"/>
      <c r="C167" s="188" t="s">
        <v>364</v>
      </c>
      <c r="D167" s="188" t="s">
        <v>249</v>
      </c>
      <c r="E167" s="189" t="s">
        <v>2025</v>
      </c>
      <c r="F167" s="190" t="s">
        <v>2026</v>
      </c>
      <c r="G167" s="191" t="s">
        <v>268</v>
      </c>
      <c r="H167" s="192">
        <v>1</v>
      </c>
      <c r="I167" s="193"/>
      <c r="J167" s="194">
        <f t="shared" si="30"/>
        <v>0</v>
      </c>
      <c r="K167" s="195"/>
      <c r="L167" s="196"/>
      <c r="M167" s="197" t="s">
        <v>1</v>
      </c>
      <c r="N167" s="198" t="s">
        <v>43</v>
      </c>
      <c r="O167" s="59"/>
      <c r="P167" s="160">
        <f t="shared" si="31"/>
        <v>0</v>
      </c>
      <c r="Q167" s="160">
        <v>0</v>
      </c>
      <c r="R167" s="160">
        <f t="shared" si="32"/>
        <v>0</v>
      </c>
      <c r="S167" s="160">
        <v>0</v>
      </c>
      <c r="T167" s="161">
        <f t="shared" si="3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2" t="s">
        <v>331</v>
      </c>
      <c r="AT167" s="162" t="s">
        <v>249</v>
      </c>
      <c r="AU167" s="162" t="s">
        <v>82</v>
      </c>
      <c r="AY167" s="18" t="s">
        <v>160</v>
      </c>
      <c r="BE167" s="163">
        <f t="shared" si="34"/>
        <v>0</v>
      </c>
      <c r="BF167" s="163">
        <f t="shared" si="35"/>
        <v>0</v>
      </c>
      <c r="BG167" s="163">
        <f t="shared" si="36"/>
        <v>0</v>
      </c>
      <c r="BH167" s="163">
        <f t="shared" si="37"/>
        <v>0</v>
      </c>
      <c r="BI167" s="163">
        <f t="shared" si="38"/>
        <v>0</v>
      </c>
      <c r="BJ167" s="18" t="s">
        <v>97</v>
      </c>
      <c r="BK167" s="163">
        <f t="shared" si="39"/>
        <v>0</v>
      </c>
      <c r="BL167" s="18" t="s">
        <v>248</v>
      </c>
      <c r="BM167" s="162" t="s">
        <v>570</v>
      </c>
    </row>
    <row r="168" spans="1:65" s="2" customFormat="1" ht="16.5" customHeight="1">
      <c r="A168" s="33"/>
      <c r="B168" s="149"/>
      <c r="C168" s="150" t="s">
        <v>368</v>
      </c>
      <c r="D168" s="150" t="s">
        <v>162</v>
      </c>
      <c r="E168" s="151" t="s">
        <v>2027</v>
      </c>
      <c r="F168" s="152" t="s">
        <v>2028</v>
      </c>
      <c r="G168" s="153" t="s">
        <v>268</v>
      </c>
      <c r="H168" s="154">
        <v>2</v>
      </c>
      <c r="I168" s="155"/>
      <c r="J168" s="156">
        <f t="shared" si="30"/>
        <v>0</v>
      </c>
      <c r="K168" s="157"/>
      <c r="L168" s="34"/>
      <c r="M168" s="158" t="s">
        <v>1</v>
      </c>
      <c r="N168" s="159" t="s">
        <v>43</v>
      </c>
      <c r="O168" s="59"/>
      <c r="P168" s="160">
        <f t="shared" si="31"/>
        <v>0</v>
      </c>
      <c r="Q168" s="160">
        <v>0</v>
      </c>
      <c r="R168" s="160">
        <f t="shared" si="32"/>
        <v>0</v>
      </c>
      <c r="S168" s="160">
        <v>0</v>
      </c>
      <c r="T168" s="161">
        <f t="shared" si="3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2" t="s">
        <v>248</v>
      </c>
      <c r="AT168" s="162" t="s">
        <v>162</v>
      </c>
      <c r="AU168" s="162" t="s">
        <v>82</v>
      </c>
      <c r="AY168" s="18" t="s">
        <v>160</v>
      </c>
      <c r="BE168" s="163">
        <f t="shared" si="34"/>
        <v>0</v>
      </c>
      <c r="BF168" s="163">
        <f t="shared" si="35"/>
        <v>0</v>
      </c>
      <c r="BG168" s="163">
        <f t="shared" si="36"/>
        <v>0</v>
      </c>
      <c r="BH168" s="163">
        <f t="shared" si="37"/>
        <v>0</v>
      </c>
      <c r="BI168" s="163">
        <f t="shared" si="38"/>
        <v>0</v>
      </c>
      <c r="BJ168" s="18" t="s">
        <v>97</v>
      </c>
      <c r="BK168" s="163">
        <f t="shared" si="39"/>
        <v>0</v>
      </c>
      <c r="BL168" s="18" t="s">
        <v>248</v>
      </c>
      <c r="BM168" s="162" t="s">
        <v>579</v>
      </c>
    </row>
    <row r="169" spans="1:65" s="2" customFormat="1" ht="16.5" customHeight="1">
      <c r="A169" s="33"/>
      <c r="B169" s="149"/>
      <c r="C169" s="150" t="s">
        <v>372</v>
      </c>
      <c r="D169" s="150" t="s">
        <v>162</v>
      </c>
      <c r="E169" s="151" t="s">
        <v>2029</v>
      </c>
      <c r="F169" s="152" t="s">
        <v>2030</v>
      </c>
      <c r="G169" s="153" t="s">
        <v>889</v>
      </c>
      <c r="H169" s="154">
        <v>1</v>
      </c>
      <c r="I169" s="155"/>
      <c r="J169" s="156">
        <f t="shared" si="30"/>
        <v>0</v>
      </c>
      <c r="K169" s="157"/>
      <c r="L169" s="34"/>
      <c r="M169" s="158" t="s">
        <v>1</v>
      </c>
      <c r="N169" s="159" t="s">
        <v>43</v>
      </c>
      <c r="O169" s="59"/>
      <c r="P169" s="160">
        <f t="shared" si="31"/>
        <v>0</v>
      </c>
      <c r="Q169" s="160">
        <v>0</v>
      </c>
      <c r="R169" s="160">
        <f t="shared" si="32"/>
        <v>0</v>
      </c>
      <c r="S169" s="160">
        <v>0</v>
      </c>
      <c r="T169" s="161">
        <f t="shared" si="3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2" t="s">
        <v>248</v>
      </c>
      <c r="AT169" s="162" t="s">
        <v>162</v>
      </c>
      <c r="AU169" s="162" t="s">
        <v>82</v>
      </c>
      <c r="AY169" s="18" t="s">
        <v>160</v>
      </c>
      <c r="BE169" s="163">
        <f t="shared" si="34"/>
        <v>0</v>
      </c>
      <c r="BF169" s="163">
        <f t="shared" si="35"/>
        <v>0</v>
      </c>
      <c r="BG169" s="163">
        <f t="shared" si="36"/>
        <v>0</v>
      </c>
      <c r="BH169" s="163">
        <f t="shared" si="37"/>
        <v>0</v>
      </c>
      <c r="BI169" s="163">
        <f t="shared" si="38"/>
        <v>0</v>
      </c>
      <c r="BJ169" s="18" t="s">
        <v>97</v>
      </c>
      <c r="BK169" s="163">
        <f t="shared" si="39"/>
        <v>0</v>
      </c>
      <c r="BL169" s="18" t="s">
        <v>248</v>
      </c>
      <c r="BM169" s="162" t="s">
        <v>587</v>
      </c>
    </row>
    <row r="170" spans="1:65" s="2" customFormat="1" ht="16.5" customHeight="1">
      <c r="A170" s="33"/>
      <c r="B170" s="149"/>
      <c r="C170" s="150" t="s">
        <v>378</v>
      </c>
      <c r="D170" s="150" t="s">
        <v>162</v>
      </c>
      <c r="E170" s="151" t="s">
        <v>2031</v>
      </c>
      <c r="F170" s="152" t="s">
        <v>2032</v>
      </c>
      <c r="G170" s="153" t="s">
        <v>268</v>
      </c>
      <c r="H170" s="154">
        <v>1</v>
      </c>
      <c r="I170" s="155"/>
      <c r="J170" s="156">
        <f t="shared" si="30"/>
        <v>0</v>
      </c>
      <c r="K170" s="157"/>
      <c r="L170" s="34"/>
      <c r="M170" s="158" t="s">
        <v>1</v>
      </c>
      <c r="N170" s="159" t="s">
        <v>43</v>
      </c>
      <c r="O170" s="59"/>
      <c r="P170" s="160">
        <f t="shared" si="31"/>
        <v>0</v>
      </c>
      <c r="Q170" s="160">
        <v>0</v>
      </c>
      <c r="R170" s="160">
        <f t="shared" si="32"/>
        <v>0</v>
      </c>
      <c r="S170" s="160">
        <v>0</v>
      </c>
      <c r="T170" s="161">
        <f t="shared" si="3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2" t="s">
        <v>248</v>
      </c>
      <c r="AT170" s="162" t="s">
        <v>162</v>
      </c>
      <c r="AU170" s="162" t="s">
        <v>82</v>
      </c>
      <c r="AY170" s="18" t="s">
        <v>160</v>
      </c>
      <c r="BE170" s="163">
        <f t="shared" si="34"/>
        <v>0</v>
      </c>
      <c r="BF170" s="163">
        <f t="shared" si="35"/>
        <v>0</v>
      </c>
      <c r="BG170" s="163">
        <f t="shared" si="36"/>
        <v>0</v>
      </c>
      <c r="BH170" s="163">
        <f t="shared" si="37"/>
        <v>0</v>
      </c>
      <c r="BI170" s="163">
        <f t="shared" si="38"/>
        <v>0</v>
      </c>
      <c r="BJ170" s="18" t="s">
        <v>97</v>
      </c>
      <c r="BK170" s="163">
        <f t="shared" si="39"/>
        <v>0</v>
      </c>
      <c r="BL170" s="18" t="s">
        <v>248</v>
      </c>
      <c r="BM170" s="162" t="s">
        <v>595</v>
      </c>
    </row>
    <row r="171" spans="1:65" s="12" customFormat="1" ht="25.95" customHeight="1">
      <c r="B171" s="136"/>
      <c r="D171" s="137" t="s">
        <v>76</v>
      </c>
      <c r="E171" s="138" t="s">
        <v>2033</v>
      </c>
      <c r="F171" s="138" t="s">
        <v>2034</v>
      </c>
      <c r="I171" s="139"/>
      <c r="J171" s="140">
        <f>BK171</f>
        <v>0</v>
      </c>
      <c r="L171" s="136"/>
      <c r="M171" s="141"/>
      <c r="N171" s="142"/>
      <c r="O171" s="142"/>
      <c r="P171" s="143">
        <f>SUM(P172:P178)</f>
        <v>0</v>
      </c>
      <c r="Q171" s="142"/>
      <c r="R171" s="143">
        <f>SUM(R172:R178)</f>
        <v>0</v>
      </c>
      <c r="S171" s="142"/>
      <c r="T171" s="144">
        <f>SUM(T172:T178)</f>
        <v>0</v>
      </c>
      <c r="AR171" s="137" t="s">
        <v>97</v>
      </c>
      <c r="AT171" s="145" t="s">
        <v>76</v>
      </c>
      <c r="AU171" s="145" t="s">
        <v>77</v>
      </c>
      <c r="AY171" s="137" t="s">
        <v>160</v>
      </c>
      <c r="BK171" s="146">
        <f>SUM(BK172:BK178)</f>
        <v>0</v>
      </c>
    </row>
    <row r="172" spans="1:65" s="2" customFormat="1" ht="16.5" customHeight="1">
      <c r="A172" s="33"/>
      <c r="B172" s="149"/>
      <c r="C172" s="150" t="s">
        <v>387</v>
      </c>
      <c r="D172" s="150" t="s">
        <v>162</v>
      </c>
      <c r="E172" s="151" t="s">
        <v>2035</v>
      </c>
      <c r="F172" s="152" t="s">
        <v>2036</v>
      </c>
      <c r="G172" s="153" t="s">
        <v>262</v>
      </c>
      <c r="H172" s="154">
        <v>20</v>
      </c>
      <c r="I172" s="155"/>
      <c r="J172" s="156">
        <f t="shared" ref="J172:J178" si="40">ROUND(I172*H172,2)</f>
        <v>0</v>
      </c>
      <c r="K172" s="157"/>
      <c r="L172" s="34"/>
      <c r="M172" s="158" t="s">
        <v>1</v>
      </c>
      <c r="N172" s="159" t="s">
        <v>43</v>
      </c>
      <c r="O172" s="59"/>
      <c r="P172" s="160">
        <f t="shared" ref="P172:P178" si="41">O172*H172</f>
        <v>0</v>
      </c>
      <c r="Q172" s="160">
        <v>0</v>
      </c>
      <c r="R172" s="160">
        <f t="shared" ref="R172:R178" si="42">Q172*H172</f>
        <v>0</v>
      </c>
      <c r="S172" s="160">
        <v>0</v>
      </c>
      <c r="T172" s="161">
        <f t="shared" ref="T172:T178" si="43"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2" t="s">
        <v>248</v>
      </c>
      <c r="AT172" s="162" t="s">
        <v>162</v>
      </c>
      <c r="AU172" s="162" t="s">
        <v>82</v>
      </c>
      <c r="AY172" s="18" t="s">
        <v>160</v>
      </c>
      <c r="BE172" s="163">
        <f t="shared" ref="BE172:BE178" si="44">IF(N172="základní",J172,0)</f>
        <v>0</v>
      </c>
      <c r="BF172" s="163">
        <f t="shared" ref="BF172:BF178" si="45">IF(N172="snížená",J172,0)</f>
        <v>0</v>
      </c>
      <c r="BG172" s="163">
        <f t="shared" ref="BG172:BG178" si="46">IF(N172="zákl. přenesená",J172,0)</f>
        <v>0</v>
      </c>
      <c r="BH172" s="163">
        <f t="shared" ref="BH172:BH178" si="47">IF(N172="sníž. přenesená",J172,0)</f>
        <v>0</v>
      </c>
      <c r="BI172" s="163">
        <f t="shared" ref="BI172:BI178" si="48">IF(N172="nulová",J172,0)</f>
        <v>0</v>
      </c>
      <c r="BJ172" s="18" t="s">
        <v>97</v>
      </c>
      <c r="BK172" s="163">
        <f t="shared" ref="BK172:BK178" si="49">ROUND(I172*H172,2)</f>
        <v>0</v>
      </c>
      <c r="BL172" s="18" t="s">
        <v>248</v>
      </c>
      <c r="BM172" s="162" t="s">
        <v>606</v>
      </c>
    </row>
    <row r="173" spans="1:65" s="2" customFormat="1" ht="16.5" customHeight="1">
      <c r="A173" s="33"/>
      <c r="B173" s="149"/>
      <c r="C173" s="150" t="s">
        <v>392</v>
      </c>
      <c r="D173" s="150" t="s">
        <v>162</v>
      </c>
      <c r="E173" s="151" t="s">
        <v>2037</v>
      </c>
      <c r="F173" s="152" t="s">
        <v>2038</v>
      </c>
      <c r="G173" s="153" t="s">
        <v>262</v>
      </c>
      <c r="H173" s="154">
        <v>110</v>
      </c>
      <c r="I173" s="155"/>
      <c r="J173" s="156">
        <f t="shared" si="40"/>
        <v>0</v>
      </c>
      <c r="K173" s="157"/>
      <c r="L173" s="34"/>
      <c r="M173" s="158" t="s">
        <v>1</v>
      </c>
      <c r="N173" s="159" t="s">
        <v>43</v>
      </c>
      <c r="O173" s="59"/>
      <c r="P173" s="160">
        <f t="shared" si="41"/>
        <v>0</v>
      </c>
      <c r="Q173" s="160">
        <v>0</v>
      </c>
      <c r="R173" s="160">
        <f t="shared" si="42"/>
        <v>0</v>
      </c>
      <c r="S173" s="160">
        <v>0</v>
      </c>
      <c r="T173" s="161">
        <f t="shared" si="4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2" t="s">
        <v>248</v>
      </c>
      <c r="AT173" s="162" t="s">
        <v>162</v>
      </c>
      <c r="AU173" s="162" t="s">
        <v>82</v>
      </c>
      <c r="AY173" s="18" t="s">
        <v>160</v>
      </c>
      <c r="BE173" s="163">
        <f t="shared" si="44"/>
        <v>0</v>
      </c>
      <c r="BF173" s="163">
        <f t="shared" si="45"/>
        <v>0</v>
      </c>
      <c r="BG173" s="163">
        <f t="shared" si="46"/>
        <v>0</v>
      </c>
      <c r="BH173" s="163">
        <f t="shared" si="47"/>
        <v>0</v>
      </c>
      <c r="BI173" s="163">
        <f t="shared" si="48"/>
        <v>0</v>
      </c>
      <c r="BJ173" s="18" t="s">
        <v>97</v>
      </c>
      <c r="BK173" s="163">
        <f t="shared" si="49"/>
        <v>0</v>
      </c>
      <c r="BL173" s="18" t="s">
        <v>248</v>
      </c>
      <c r="BM173" s="162" t="s">
        <v>620</v>
      </c>
    </row>
    <row r="174" spans="1:65" s="2" customFormat="1" ht="16.5" customHeight="1">
      <c r="A174" s="33"/>
      <c r="B174" s="149"/>
      <c r="C174" s="150" t="s">
        <v>397</v>
      </c>
      <c r="D174" s="150" t="s">
        <v>162</v>
      </c>
      <c r="E174" s="151" t="s">
        <v>2039</v>
      </c>
      <c r="F174" s="152" t="s">
        <v>2040</v>
      </c>
      <c r="G174" s="153" t="s">
        <v>262</v>
      </c>
      <c r="H174" s="154">
        <v>20</v>
      </c>
      <c r="I174" s="155"/>
      <c r="J174" s="156">
        <f t="shared" si="40"/>
        <v>0</v>
      </c>
      <c r="K174" s="157"/>
      <c r="L174" s="34"/>
      <c r="M174" s="158" t="s">
        <v>1</v>
      </c>
      <c r="N174" s="159" t="s">
        <v>43</v>
      </c>
      <c r="O174" s="59"/>
      <c r="P174" s="160">
        <f t="shared" si="41"/>
        <v>0</v>
      </c>
      <c r="Q174" s="160">
        <v>0</v>
      </c>
      <c r="R174" s="160">
        <f t="shared" si="42"/>
        <v>0</v>
      </c>
      <c r="S174" s="160">
        <v>0</v>
      </c>
      <c r="T174" s="161">
        <f t="shared" si="4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2" t="s">
        <v>248</v>
      </c>
      <c r="AT174" s="162" t="s">
        <v>162</v>
      </c>
      <c r="AU174" s="162" t="s">
        <v>82</v>
      </c>
      <c r="AY174" s="18" t="s">
        <v>160</v>
      </c>
      <c r="BE174" s="163">
        <f t="shared" si="44"/>
        <v>0</v>
      </c>
      <c r="BF174" s="163">
        <f t="shared" si="45"/>
        <v>0</v>
      </c>
      <c r="BG174" s="163">
        <f t="shared" si="46"/>
        <v>0</v>
      </c>
      <c r="BH174" s="163">
        <f t="shared" si="47"/>
        <v>0</v>
      </c>
      <c r="BI174" s="163">
        <f t="shared" si="48"/>
        <v>0</v>
      </c>
      <c r="BJ174" s="18" t="s">
        <v>97</v>
      </c>
      <c r="BK174" s="163">
        <f t="shared" si="49"/>
        <v>0</v>
      </c>
      <c r="BL174" s="18" t="s">
        <v>248</v>
      </c>
      <c r="BM174" s="162" t="s">
        <v>630</v>
      </c>
    </row>
    <row r="175" spans="1:65" s="2" customFormat="1" ht="16.5" customHeight="1">
      <c r="A175" s="33"/>
      <c r="B175" s="149"/>
      <c r="C175" s="150" t="s">
        <v>402</v>
      </c>
      <c r="D175" s="150" t="s">
        <v>162</v>
      </c>
      <c r="E175" s="151" t="s">
        <v>2041</v>
      </c>
      <c r="F175" s="152" t="s">
        <v>2042</v>
      </c>
      <c r="G175" s="153" t="s">
        <v>262</v>
      </c>
      <c r="H175" s="154">
        <v>25</v>
      </c>
      <c r="I175" s="155"/>
      <c r="J175" s="156">
        <f t="shared" si="40"/>
        <v>0</v>
      </c>
      <c r="K175" s="157"/>
      <c r="L175" s="34"/>
      <c r="M175" s="158" t="s">
        <v>1</v>
      </c>
      <c r="N175" s="159" t="s">
        <v>43</v>
      </c>
      <c r="O175" s="59"/>
      <c r="P175" s="160">
        <f t="shared" si="41"/>
        <v>0</v>
      </c>
      <c r="Q175" s="160">
        <v>0</v>
      </c>
      <c r="R175" s="160">
        <f t="shared" si="42"/>
        <v>0</v>
      </c>
      <c r="S175" s="160">
        <v>0</v>
      </c>
      <c r="T175" s="161">
        <f t="shared" si="4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2" t="s">
        <v>248</v>
      </c>
      <c r="AT175" s="162" t="s">
        <v>162</v>
      </c>
      <c r="AU175" s="162" t="s">
        <v>82</v>
      </c>
      <c r="AY175" s="18" t="s">
        <v>160</v>
      </c>
      <c r="BE175" s="163">
        <f t="shared" si="44"/>
        <v>0</v>
      </c>
      <c r="BF175" s="163">
        <f t="shared" si="45"/>
        <v>0</v>
      </c>
      <c r="BG175" s="163">
        <f t="shared" si="46"/>
        <v>0</v>
      </c>
      <c r="BH175" s="163">
        <f t="shared" si="47"/>
        <v>0</v>
      </c>
      <c r="BI175" s="163">
        <f t="shared" si="48"/>
        <v>0</v>
      </c>
      <c r="BJ175" s="18" t="s">
        <v>97</v>
      </c>
      <c r="BK175" s="163">
        <f t="shared" si="49"/>
        <v>0</v>
      </c>
      <c r="BL175" s="18" t="s">
        <v>248</v>
      </c>
      <c r="BM175" s="162" t="s">
        <v>642</v>
      </c>
    </row>
    <row r="176" spans="1:65" s="2" customFormat="1" ht="16.5" customHeight="1">
      <c r="A176" s="33"/>
      <c r="B176" s="149"/>
      <c r="C176" s="150" t="s">
        <v>406</v>
      </c>
      <c r="D176" s="150" t="s">
        <v>162</v>
      </c>
      <c r="E176" s="151" t="s">
        <v>2043</v>
      </c>
      <c r="F176" s="152" t="s">
        <v>2044</v>
      </c>
      <c r="G176" s="153" t="s">
        <v>262</v>
      </c>
      <c r="H176" s="154">
        <v>130</v>
      </c>
      <c r="I176" s="155"/>
      <c r="J176" s="156">
        <f t="shared" si="40"/>
        <v>0</v>
      </c>
      <c r="K176" s="157"/>
      <c r="L176" s="34"/>
      <c r="M176" s="158" t="s">
        <v>1</v>
      </c>
      <c r="N176" s="159" t="s">
        <v>43</v>
      </c>
      <c r="O176" s="59"/>
      <c r="P176" s="160">
        <f t="shared" si="41"/>
        <v>0</v>
      </c>
      <c r="Q176" s="160">
        <v>0</v>
      </c>
      <c r="R176" s="160">
        <f t="shared" si="42"/>
        <v>0</v>
      </c>
      <c r="S176" s="160">
        <v>0</v>
      </c>
      <c r="T176" s="161">
        <f t="shared" si="4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2" t="s">
        <v>248</v>
      </c>
      <c r="AT176" s="162" t="s">
        <v>162</v>
      </c>
      <c r="AU176" s="162" t="s">
        <v>82</v>
      </c>
      <c r="AY176" s="18" t="s">
        <v>160</v>
      </c>
      <c r="BE176" s="163">
        <f t="shared" si="44"/>
        <v>0</v>
      </c>
      <c r="BF176" s="163">
        <f t="shared" si="45"/>
        <v>0</v>
      </c>
      <c r="BG176" s="163">
        <f t="shared" si="46"/>
        <v>0</v>
      </c>
      <c r="BH176" s="163">
        <f t="shared" si="47"/>
        <v>0</v>
      </c>
      <c r="BI176" s="163">
        <f t="shared" si="48"/>
        <v>0</v>
      </c>
      <c r="BJ176" s="18" t="s">
        <v>97</v>
      </c>
      <c r="BK176" s="163">
        <f t="shared" si="49"/>
        <v>0</v>
      </c>
      <c r="BL176" s="18" t="s">
        <v>248</v>
      </c>
      <c r="BM176" s="162" t="s">
        <v>652</v>
      </c>
    </row>
    <row r="177" spans="1:65" s="2" customFormat="1" ht="16.5" customHeight="1">
      <c r="A177" s="33"/>
      <c r="B177" s="149"/>
      <c r="C177" s="150" t="s">
        <v>411</v>
      </c>
      <c r="D177" s="150" t="s">
        <v>162</v>
      </c>
      <c r="E177" s="151" t="s">
        <v>2045</v>
      </c>
      <c r="F177" s="152" t="s">
        <v>2046</v>
      </c>
      <c r="G177" s="153" t="s">
        <v>262</v>
      </c>
      <c r="H177" s="154">
        <v>45</v>
      </c>
      <c r="I177" s="155"/>
      <c r="J177" s="156">
        <f t="shared" si="40"/>
        <v>0</v>
      </c>
      <c r="K177" s="157"/>
      <c r="L177" s="34"/>
      <c r="M177" s="158" t="s">
        <v>1</v>
      </c>
      <c r="N177" s="159" t="s">
        <v>43</v>
      </c>
      <c r="O177" s="59"/>
      <c r="P177" s="160">
        <f t="shared" si="41"/>
        <v>0</v>
      </c>
      <c r="Q177" s="160">
        <v>0</v>
      </c>
      <c r="R177" s="160">
        <f t="shared" si="42"/>
        <v>0</v>
      </c>
      <c r="S177" s="160">
        <v>0</v>
      </c>
      <c r="T177" s="161">
        <f t="shared" si="4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248</v>
      </c>
      <c r="AT177" s="162" t="s">
        <v>162</v>
      </c>
      <c r="AU177" s="162" t="s">
        <v>82</v>
      </c>
      <c r="AY177" s="18" t="s">
        <v>160</v>
      </c>
      <c r="BE177" s="163">
        <f t="shared" si="44"/>
        <v>0</v>
      </c>
      <c r="BF177" s="163">
        <f t="shared" si="45"/>
        <v>0</v>
      </c>
      <c r="BG177" s="163">
        <f t="shared" si="46"/>
        <v>0</v>
      </c>
      <c r="BH177" s="163">
        <f t="shared" si="47"/>
        <v>0</v>
      </c>
      <c r="BI177" s="163">
        <f t="shared" si="48"/>
        <v>0</v>
      </c>
      <c r="BJ177" s="18" t="s">
        <v>97</v>
      </c>
      <c r="BK177" s="163">
        <f t="shared" si="49"/>
        <v>0</v>
      </c>
      <c r="BL177" s="18" t="s">
        <v>248</v>
      </c>
      <c r="BM177" s="162" t="s">
        <v>662</v>
      </c>
    </row>
    <row r="178" spans="1:65" s="2" customFormat="1" ht="16.5" customHeight="1">
      <c r="A178" s="33"/>
      <c r="B178" s="149"/>
      <c r="C178" s="150" t="s">
        <v>415</v>
      </c>
      <c r="D178" s="150" t="s">
        <v>162</v>
      </c>
      <c r="E178" s="151" t="s">
        <v>2047</v>
      </c>
      <c r="F178" s="152" t="s">
        <v>2048</v>
      </c>
      <c r="G178" s="153" t="s">
        <v>268</v>
      </c>
      <c r="H178" s="154">
        <v>12</v>
      </c>
      <c r="I178" s="155"/>
      <c r="J178" s="156">
        <f t="shared" si="40"/>
        <v>0</v>
      </c>
      <c r="K178" s="157"/>
      <c r="L178" s="34"/>
      <c r="M178" s="158" t="s">
        <v>1</v>
      </c>
      <c r="N178" s="159" t="s">
        <v>43</v>
      </c>
      <c r="O178" s="59"/>
      <c r="P178" s="160">
        <f t="shared" si="41"/>
        <v>0</v>
      </c>
      <c r="Q178" s="160">
        <v>0</v>
      </c>
      <c r="R178" s="160">
        <f t="shared" si="42"/>
        <v>0</v>
      </c>
      <c r="S178" s="160">
        <v>0</v>
      </c>
      <c r="T178" s="161">
        <f t="shared" si="4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2" t="s">
        <v>248</v>
      </c>
      <c r="AT178" s="162" t="s">
        <v>162</v>
      </c>
      <c r="AU178" s="162" t="s">
        <v>82</v>
      </c>
      <c r="AY178" s="18" t="s">
        <v>160</v>
      </c>
      <c r="BE178" s="163">
        <f t="shared" si="44"/>
        <v>0</v>
      </c>
      <c r="BF178" s="163">
        <f t="shared" si="45"/>
        <v>0</v>
      </c>
      <c r="BG178" s="163">
        <f t="shared" si="46"/>
        <v>0</v>
      </c>
      <c r="BH178" s="163">
        <f t="shared" si="47"/>
        <v>0</v>
      </c>
      <c r="BI178" s="163">
        <f t="shared" si="48"/>
        <v>0</v>
      </c>
      <c r="BJ178" s="18" t="s">
        <v>97</v>
      </c>
      <c r="BK178" s="163">
        <f t="shared" si="49"/>
        <v>0</v>
      </c>
      <c r="BL178" s="18" t="s">
        <v>248</v>
      </c>
      <c r="BM178" s="162" t="s">
        <v>671</v>
      </c>
    </row>
    <row r="179" spans="1:65" s="12" customFormat="1" ht="25.95" customHeight="1">
      <c r="B179" s="136"/>
      <c r="D179" s="137" t="s">
        <v>76</v>
      </c>
      <c r="E179" s="138" t="s">
        <v>2049</v>
      </c>
      <c r="F179" s="138" t="s">
        <v>2050</v>
      </c>
      <c r="I179" s="139"/>
      <c r="J179" s="140">
        <f>BK179</f>
        <v>0</v>
      </c>
      <c r="L179" s="136"/>
      <c r="M179" s="141"/>
      <c r="N179" s="142"/>
      <c r="O179" s="142"/>
      <c r="P179" s="143">
        <f>SUM(P180:P203)</f>
        <v>0</v>
      </c>
      <c r="Q179" s="142"/>
      <c r="R179" s="143">
        <f>SUM(R180:R203)</f>
        <v>0</v>
      </c>
      <c r="S179" s="142"/>
      <c r="T179" s="144">
        <f>SUM(T180:T203)</f>
        <v>0</v>
      </c>
      <c r="AR179" s="137" t="s">
        <v>97</v>
      </c>
      <c r="AT179" s="145" t="s">
        <v>76</v>
      </c>
      <c r="AU179" s="145" t="s">
        <v>77</v>
      </c>
      <c r="AY179" s="137" t="s">
        <v>160</v>
      </c>
      <c r="BK179" s="146">
        <f>SUM(BK180:BK203)</f>
        <v>0</v>
      </c>
    </row>
    <row r="180" spans="1:65" s="2" customFormat="1" ht="16.5" customHeight="1">
      <c r="A180" s="33"/>
      <c r="B180" s="149"/>
      <c r="C180" s="150" t="s">
        <v>423</v>
      </c>
      <c r="D180" s="150" t="s">
        <v>162</v>
      </c>
      <c r="E180" s="151" t="s">
        <v>2051</v>
      </c>
      <c r="F180" s="152" t="s">
        <v>2052</v>
      </c>
      <c r="G180" s="153" t="s">
        <v>268</v>
      </c>
      <c r="H180" s="154">
        <v>2</v>
      </c>
      <c r="I180" s="155"/>
      <c r="J180" s="156">
        <f t="shared" ref="J180:J203" si="50">ROUND(I180*H180,2)</f>
        <v>0</v>
      </c>
      <c r="K180" s="157"/>
      <c r="L180" s="34"/>
      <c r="M180" s="158" t="s">
        <v>1</v>
      </c>
      <c r="N180" s="159" t="s">
        <v>43</v>
      </c>
      <c r="O180" s="59"/>
      <c r="P180" s="160">
        <f t="shared" ref="P180:P203" si="51">O180*H180</f>
        <v>0</v>
      </c>
      <c r="Q180" s="160">
        <v>0</v>
      </c>
      <c r="R180" s="160">
        <f t="shared" ref="R180:R203" si="52">Q180*H180</f>
        <v>0</v>
      </c>
      <c r="S180" s="160">
        <v>0</v>
      </c>
      <c r="T180" s="161">
        <f t="shared" ref="T180:T203" si="53"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2" t="s">
        <v>248</v>
      </c>
      <c r="AT180" s="162" t="s">
        <v>162</v>
      </c>
      <c r="AU180" s="162" t="s">
        <v>82</v>
      </c>
      <c r="AY180" s="18" t="s">
        <v>160</v>
      </c>
      <c r="BE180" s="163">
        <f t="shared" ref="BE180:BE203" si="54">IF(N180="základní",J180,0)</f>
        <v>0</v>
      </c>
      <c r="BF180" s="163">
        <f t="shared" ref="BF180:BF203" si="55">IF(N180="snížená",J180,0)</f>
        <v>0</v>
      </c>
      <c r="BG180" s="163">
        <f t="shared" ref="BG180:BG203" si="56">IF(N180="zákl. přenesená",J180,0)</f>
        <v>0</v>
      </c>
      <c r="BH180" s="163">
        <f t="shared" ref="BH180:BH203" si="57">IF(N180="sníž. přenesená",J180,0)</f>
        <v>0</v>
      </c>
      <c r="BI180" s="163">
        <f t="shared" ref="BI180:BI203" si="58">IF(N180="nulová",J180,0)</f>
        <v>0</v>
      </c>
      <c r="BJ180" s="18" t="s">
        <v>97</v>
      </c>
      <c r="BK180" s="163">
        <f t="shared" ref="BK180:BK203" si="59">ROUND(I180*H180,2)</f>
        <v>0</v>
      </c>
      <c r="BL180" s="18" t="s">
        <v>248</v>
      </c>
      <c r="BM180" s="162" t="s">
        <v>684</v>
      </c>
    </row>
    <row r="181" spans="1:65" s="2" customFormat="1" ht="16.5" customHeight="1">
      <c r="A181" s="33"/>
      <c r="B181" s="149"/>
      <c r="C181" s="150" t="s">
        <v>427</v>
      </c>
      <c r="D181" s="150" t="s">
        <v>162</v>
      </c>
      <c r="E181" s="151" t="s">
        <v>2053</v>
      </c>
      <c r="F181" s="152" t="s">
        <v>2054</v>
      </c>
      <c r="G181" s="153" t="s">
        <v>268</v>
      </c>
      <c r="H181" s="154">
        <v>4</v>
      </c>
      <c r="I181" s="155"/>
      <c r="J181" s="156">
        <f t="shared" si="50"/>
        <v>0</v>
      </c>
      <c r="K181" s="157"/>
      <c r="L181" s="34"/>
      <c r="M181" s="158" t="s">
        <v>1</v>
      </c>
      <c r="N181" s="159" t="s">
        <v>43</v>
      </c>
      <c r="O181" s="59"/>
      <c r="P181" s="160">
        <f t="shared" si="51"/>
        <v>0</v>
      </c>
      <c r="Q181" s="160">
        <v>0</v>
      </c>
      <c r="R181" s="160">
        <f t="shared" si="52"/>
        <v>0</v>
      </c>
      <c r="S181" s="160">
        <v>0</v>
      </c>
      <c r="T181" s="161">
        <f t="shared" si="5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2" t="s">
        <v>248</v>
      </c>
      <c r="AT181" s="162" t="s">
        <v>162</v>
      </c>
      <c r="AU181" s="162" t="s">
        <v>82</v>
      </c>
      <c r="AY181" s="18" t="s">
        <v>160</v>
      </c>
      <c r="BE181" s="163">
        <f t="shared" si="54"/>
        <v>0</v>
      </c>
      <c r="BF181" s="163">
        <f t="shared" si="55"/>
        <v>0</v>
      </c>
      <c r="BG181" s="163">
        <f t="shared" si="56"/>
        <v>0</v>
      </c>
      <c r="BH181" s="163">
        <f t="shared" si="57"/>
        <v>0</v>
      </c>
      <c r="BI181" s="163">
        <f t="shared" si="58"/>
        <v>0</v>
      </c>
      <c r="BJ181" s="18" t="s">
        <v>97</v>
      </c>
      <c r="BK181" s="163">
        <f t="shared" si="59"/>
        <v>0</v>
      </c>
      <c r="BL181" s="18" t="s">
        <v>248</v>
      </c>
      <c r="BM181" s="162" t="s">
        <v>697</v>
      </c>
    </row>
    <row r="182" spans="1:65" s="2" customFormat="1" ht="16.5" customHeight="1">
      <c r="A182" s="33"/>
      <c r="B182" s="149"/>
      <c r="C182" s="150" t="s">
        <v>431</v>
      </c>
      <c r="D182" s="150" t="s">
        <v>162</v>
      </c>
      <c r="E182" s="151" t="s">
        <v>2055</v>
      </c>
      <c r="F182" s="152" t="s">
        <v>2056</v>
      </c>
      <c r="G182" s="153" t="s">
        <v>268</v>
      </c>
      <c r="H182" s="154">
        <v>4</v>
      </c>
      <c r="I182" s="155"/>
      <c r="J182" s="156">
        <f t="shared" si="50"/>
        <v>0</v>
      </c>
      <c r="K182" s="157"/>
      <c r="L182" s="34"/>
      <c r="M182" s="158" t="s">
        <v>1</v>
      </c>
      <c r="N182" s="159" t="s">
        <v>43</v>
      </c>
      <c r="O182" s="59"/>
      <c r="P182" s="160">
        <f t="shared" si="51"/>
        <v>0</v>
      </c>
      <c r="Q182" s="160">
        <v>0</v>
      </c>
      <c r="R182" s="160">
        <f t="shared" si="52"/>
        <v>0</v>
      </c>
      <c r="S182" s="160">
        <v>0</v>
      </c>
      <c r="T182" s="161">
        <f t="shared" si="5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2" t="s">
        <v>248</v>
      </c>
      <c r="AT182" s="162" t="s">
        <v>162</v>
      </c>
      <c r="AU182" s="162" t="s">
        <v>82</v>
      </c>
      <c r="AY182" s="18" t="s">
        <v>160</v>
      </c>
      <c r="BE182" s="163">
        <f t="shared" si="54"/>
        <v>0</v>
      </c>
      <c r="BF182" s="163">
        <f t="shared" si="55"/>
        <v>0</v>
      </c>
      <c r="BG182" s="163">
        <f t="shared" si="56"/>
        <v>0</v>
      </c>
      <c r="BH182" s="163">
        <f t="shared" si="57"/>
        <v>0</v>
      </c>
      <c r="BI182" s="163">
        <f t="shared" si="58"/>
        <v>0</v>
      </c>
      <c r="BJ182" s="18" t="s">
        <v>97</v>
      </c>
      <c r="BK182" s="163">
        <f t="shared" si="59"/>
        <v>0</v>
      </c>
      <c r="BL182" s="18" t="s">
        <v>248</v>
      </c>
      <c r="BM182" s="162" t="s">
        <v>705</v>
      </c>
    </row>
    <row r="183" spans="1:65" s="2" customFormat="1" ht="16.5" customHeight="1">
      <c r="A183" s="33"/>
      <c r="B183" s="149"/>
      <c r="C183" s="150" t="s">
        <v>438</v>
      </c>
      <c r="D183" s="150" t="s">
        <v>162</v>
      </c>
      <c r="E183" s="151" t="s">
        <v>2057</v>
      </c>
      <c r="F183" s="152" t="s">
        <v>2058</v>
      </c>
      <c r="G183" s="153" t="s">
        <v>268</v>
      </c>
      <c r="H183" s="154">
        <v>6</v>
      </c>
      <c r="I183" s="155"/>
      <c r="J183" s="156">
        <f t="shared" si="50"/>
        <v>0</v>
      </c>
      <c r="K183" s="157"/>
      <c r="L183" s="34"/>
      <c r="M183" s="158" t="s">
        <v>1</v>
      </c>
      <c r="N183" s="159" t="s">
        <v>43</v>
      </c>
      <c r="O183" s="59"/>
      <c r="P183" s="160">
        <f t="shared" si="51"/>
        <v>0</v>
      </c>
      <c r="Q183" s="160">
        <v>0</v>
      </c>
      <c r="R183" s="160">
        <f t="shared" si="52"/>
        <v>0</v>
      </c>
      <c r="S183" s="160">
        <v>0</v>
      </c>
      <c r="T183" s="161">
        <f t="shared" si="5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2" t="s">
        <v>248</v>
      </c>
      <c r="AT183" s="162" t="s">
        <v>162</v>
      </c>
      <c r="AU183" s="162" t="s">
        <v>82</v>
      </c>
      <c r="AY183" s="18" t="s">
        <v>160</v>
      </c>
      <c r="BE183" s="163">
        <f t="shared" si="54"/>
        <v>0</v>
      </c>
      <c r="BF183" s="163">
        <f t="shared" si="55"/>
        <v>0</v>
      </c>
      <c r="BG183" s="163">
        <f t="shared" si="56"/>
        <v>0</v>
      </c>
      <c r="BH183" s="163">
        <f t="shared" si="57"/>
        <v>0</v>
      </c>
      <c r="BI183" s="163">
        <f t="shared" si="58"/>
        <v>0</v>
      </c>
      <c r="BJ183" s="18" t="s">
        <v>97</v>
      </c>
      <c r="BK183" s="163">
        <f t="shared" si="59"/>
        <v>0</v>
      </c>
      <c r="BL183" s="18" t="s">
        <v>248</v>
      </c>
      <c r="BM183" s="162" t="s">
        <v>714</v>
      </c>
    </row>
    <row r="184" spans="1:65" s="2" customFormat="1" ht="16.5" customHeight="1">
      <c r="A184" s="33"/>
      <c r="B184" s="149"/>
      <c r="C184" s="150" t="s">
        <v>443</v>
      </c>
      <c r="D184" s="150" t="s">
        <v>162</v>
      </c>
      <c r="E184" s="151" t="s">
        <v>2059</v>
      </c>
      <c r="F184" s="152" t="s">
        <v>2060</v>
      </c>
      <c r="G184" s="153" t="s">
        <v>268</v>
      </c>
      <c r="H184" s="154">
        <v>12</v>
      </c>
      <c r="I184" s="155"/>
      <c r="J184" s="156">
        <f t="shared" si="50"/>
        <v>0</v>
      </c>
      <c r="K184" s="157"/>
      <c r="L184" s="34"/>
      <c r="M184" s="158" t="s">
        <v>1</v>
      </c>
      <c r="N184" s="159" t="s">
        <v>43</v>
      </c>
      <c r="O184" s="59"/>
      <c r="P184" s="160">
        <f t="shared" si="51"/>
        <v>0</v>
      </c>
      <c r="Q184" s="160">
        <v>0</v>
      </c>
      <c r="R184" s="160">
        <f t="shared" si="52"/>
        <v>0</v>
      </c>
      <c r="S184" s="160">
        <v>0</v>
      </c>
      <c r="T184" s="161">
        <f t="shared" si="5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2" t="s">
        <v>248</v>
      </c>
      <c r="AT184" s="162" t="s">
        <v>162</v>
      </c>
      <c r="AU184" s="162" t="s">
        <v>82</v>
      </c>
      <c r="AY184" s="18" t="s">
        <v>160</v>
      </c>
      <c r="BE184" s="163">
        <f t="shared" si="54"/>
        <v>0</v>
      </c>
      <c r="BF184" s="163">
        <f t="shared" si="55"/>
        <v>0</v>
      </c>
      <c r="BG184" s="163">
        <f t="shared" si="56"/>
        <v>0</v>
      </c>
      <c r="BH184" s="163">
        <f t="shared" si="57"/>
        <v>0</v>
      </c>
      <c r="BI184" s="163">
        <f t="shared" si="58"/>
        <v>0</v>
      </c>
      <c r="BJ184" s="18" t="s">
        <v>97</v>
      </c>
      <c r="BK184" s="163">
        <f t="shared" si="59"/>
        <v>0</v>
      </c>
      <c r="BL184" s="18" t="s">
        <v>248</v>
      </c>
      <c r="BM184" s="162" t="s">
        <v>728</v>
      </c>
    </row>
    <row r="185" spans="1:65" s="2" customFormat="1" ht="16.5" customHeight="1">
      <c r="A185" s="33"/>
      <c r="B185" s="149"/>
      <c r="C185" s="150" t="s">
        <v>448</v>
      </c>
      <c r="D185" s="150" t="s">
        <v>162</v>
      </c>
      <c r="E185" s="151" t="s">
        <v>2061</v>
      </c>
      <c r="F185" s="152" t="s">
        <v>2062</v>
      </c>
      <c r="G185" s="153" t="s">
        <v>268</v>
      </c>
      <c r="H185" s="154">
        <v>7</v>
      </c>
      <c r="I185" s="155"/>
      <c r="J185" s="156">
        <f t="shared" si="50"/>
        <v>0</v>
      </c>
      <c r="K185" s="157"/>
      <c r="L185" s="34"/>
      <c r="M185" s="158" t="s">
        <v>1</v>
      </c>
      <c r="N185" s="159" t="s">
        <v>43</v>
      </c>
      <c r="O185" s="59"/>
      <c r="P185" s="160">
        <f t="shared" si="51"/>
        <v>0</v>
      </c>
      <c r="Q185" s="160">
        <v>0</v>
      </c>
      <c r="R185" s="160">
        <f t="shared" si="52"/>
        <v>0</v>
      </c>
      <c r="S185" s="160">
        <v>0</v>
      </c>
      <c r="T185" s="161">
        <f t="shared" si="5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2" t="s">
        <v>248</v>
      </c>
      <c r="AT185" s="162" t="s">
        <v>162</v>
      </c>
      <c r="AU185" s="162" t="s">
        <v>82</v>
      </c>
      <c r="AY185" s="18" t="s">
        <v>160</v>
      </c>
      <c r="BE185" s="163">
        <f t="shared" si="54"/>
        <v>0</v>
      </c>
      <c r="BF185" s="163">
        <f t="shared" si="55"/>
        <v>0</v>
      </c>
      <c r="BG185" s="163">
        <f t="shared" si="56"/>
        <v>0</v>
      </c>
      <c r="BH185" s="163">
        <f t="shared" si="57"/>
        <v>0</v>
      </c>
      <c r="BI185" s="163">
        <f t="shared" si="58"/>
        <v>0</v>
      </c>
      <c r="BJ185" s="18" t="s">
        <v>97</v>
      </c>
      <c r="BK185" s="163">
        <f t="shared" si="59"/>
        <v>0</v>
      </c>
      <c r="BL185" s="18" t="s">
        <v>248</v>
      </c>
      <c r="BM185" s="162" t="s">
        <v>738</v>
      </c>
    </row>
    <row r="186" spans="1:65" s="2" customFormat="1" ht="16.5" customHeight="1">
      <c r="A186" s="33"/>
      <c r="B186" s="149"/>
      <c r="C186" s="150" t="s">
        <v>456</v>
      </c>
      <c r="D186" s="150" t="s">
        <v>162</v>
      </c>
      <c r="E186" s="151" t="s">
        <v>2063</v>
      </c>
      <c r="F186" s="152" t="s">
        <v>2064</v>
      </c>
      <c r="G186" s="153" t="s">
        <v>268</v>
      </c>
      <c r="H186" s="154">
        <v>3</v>
      </c>
      <c r="I186" s="155"/>
      <c r="J186" s="156">
        <f t="shared" si="50"/>
        <v>0</v>
      </c>
      <c r="K186" s="157"/>
      <c r="L186" s="34"/>
      <c r="M186" s="158" t="s">
        <v>1</v>
      </c>
      <c r="N186" s="159" t="s">
        <v>43</v>
      </c>
      <c r="O186" s="59"/>
      <c r="P186" s="160">
        <f t="shared" si="51"/>
        <v>0</v>
      </c>
      <c r="Q186" s="160">
        <v>0</v>
      </c>
      <c r="R186" s="160">
        <f t="shared" si="52"/>
        <v>0</v>
      </c>
      <c r="S186" s="160">
        <v>0</v>
      </c>
      <c r="T186" s="161">
        <f t="shared" si="5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2" t="s">
        <v>248</v>
      </c>
      <c r="AT186" s="162" t="s">
        <v>162</v>
      </c>
      <c r="AU186" s="162" t="s">
        <v>82</v>
      </c>
      <c r="AY186" s="18" t="s">
        <v>160</v>
      </c>
      <c r="BE186" s="163">
        <f t="shared" si="54"/>
        <v>0</v>
      </c>
      <c r="BF186" s="163">
        <f t="shared" si="55"/>
        <v>0</v>
      </c>
      <c r="BG186" s="163">
        <f t="shared" si="56"/>
        <v>0</v>
      </c>
      <c r="BH186" s="163">
        <f t="shared" si="57"/>
        <v>0</v>
      </c>
      <c r="BI186" s="163">
        <f t="shared" si="58"/>
        <v>0</v>
      </c>
      <c r="BJ186" s="18" t="s">
        <v>97</v>
      </c>
      <c r="BK186" s="163">
        <f t="shared" si="59"/>
        <v>0</v>
      </c>
      <c r="BL186" s="18" t="s">
        <v>248</v>
      </c>
      <c r="BM186" s="162" t="s">
        <v>747</v>
      </c>
    </row>
    <row r="187" spans="1:65" s="2" customFormat="1" ht="16.5" customHeight="1">
      <c r="A187" s="33"/>
      <c r="B187" s="149"/>
      <c r="C187" s="150" t="s">
        <v>468</v>
      </c>
      <c r="D187" s="150" t="s">
        <v>162</v>
      </c>
      <c r="E187" s="151" t="s">
        <v>2065</v>
      </c>
      <c r="F187" s="152" t="s">
        <v>2066</v>
      </c>
      <c r="G187" s="153" t="s">
        <v>268</v>
      </c>
      <c r="H187" s="154">
        <v>11</v>
      </c>
      <c r="I187" s="155"/>
      <c r="J187" s="156">
        <f t="shared" si="50"/>
        <v>0</v>
      </c>
      <c r="K187" s="157"/>
      <c r="L187" s="34"/>
      <c r="M187" s="158" t="s">
        <v>1</v>
      </c>
      <c r="N187" s="159" t="s">
        <v>43</v>
      </c>
      <c r="O187" s="59"/>
      <c r="P187" s="160">
        <f t="shared" si="51"/>
        <v>0</v>
      </c>
      <c r="Q187" s="160">
        <v>0</v>
      </c>
      <c r="R187" s="160">
        <f t="shared" si="52"/>
        <v>0</v>
      </c>
      <c r="S187" s="160">
        <v>0</v>
      </c>
      <c r="T187" s="161">
        <f t="shared" si="5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2" t="s">
        <v>248</v>
      </c>
      <c r="AT187" s="162" t="s">
        <v>162</v>
      </c>
      <c r="AU187" s="162" t="s">
        <v>82</v>
      </c>
      <c r="AY187" s="18" t="s">
        <v>160</v>
      </c>
      <c r="BE187" s="163">
        <f t="shared" si="54"/>
        <v>0</v>
      </c>
      <c r="BF187" s="163">
        <f t="shared" si="55"/>
        <v>0</v>
      </c>
      <c r="BG187" s="163">
        <f t="shared" si="56"/>
        <v>0</v>
      </c>
      <c r="BH187" s="163">
        <f t="shared" si="57"/>
        <v>0</v>
      </c>
      <c r="BI187" s="163">
        <f t="shared" si="58"/>
        <v>0</v>
      </c>
      <c r="BJ187" s="18" t="s">
        <v>97</v>
      </c>
      <c r="BK187" s="163">
        <f t="shared" si="59"/>
        <v>0</v>
      </c>
      <c r="BL187" s="18" t="s">
        <v>248</v>
      </c>
      <c r="BM187" s="162" t="s">
        <v>757</v>
      </c>
    </row>
    <row r="188" spans="1:65" s="2" customFormat="1" ht="16.5" customHeight="1">
      <c r="A188" s="33"/>
      <c r="B188" s="149"/>
      <c r="C188" s="150" t="s">
        <v>473</v>
      </c>
      <c r="D188" s="150" t="s">
        <v>162</v>
      </c>
      <c r="E188" s="151" t="s">
        <v>2067</v>
      </c>
      <c r="F188" s="152" t="s">
        <v>2068</v>
      </c>
      <c r="G188" s="153" t="s">
        <v>268</v>
      </c>
      <c r="H188" s="154">
        <v>1</v>
      </c>
      <c r="I188" s="155"/>
      <c r="J188" s="156">
        <f t="shared" si="50"/>
        <v>0</v>
      </c>
      <c r="K188" s="157"/>
      <c r="L188" s="34"/>
      <c r="M188" s="158" t="s">
        <v>1</v>
      </c>
      <c r="N188" s="159" t="s">
        <v>43</v>
      </c>
      <c r="O188" s="59"/>
      <c r="P188" s="160">
        <f t="shared" si="51"/>
        <v>0</v>
      </c>
      <c r="Q188" s="160">
        <v>0</v>
      </c>
      <c r="R188" s="160">
        <f t="shared" si="52"/>
        <v>0</v>
      </c>
      <c r="S188" s="160">
        <v>0</v>
      </c>
      <c r="T188" s="161">
        <f t="shared" si="5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2" t="s">
        <v>248</v>
      </c>
      <c r="AT188" s="162" t="s">
        <v>162</v>
      </c>
      <c r="AU188" s="162" t="s">
        <v>82</v>
      </c>
      <c r="AY188" s="18" t="s">
        <v>160</v>
      </c>
      <c r="BE188" s="163">
        <f t="shared" si="54"/>
        <v>0</v>
      </c>
      <c r="BF188" s="163">
        <f t="shared" si="55"/>
        <v>0</v>
      </c>
      <c r="BG188" s="163">
        <f t="shared" si="56"/>
        <v>0</v>
      </c>
      <c r="BH188" s="163">
        <f t="shared" si="57"/>
        <v>0</v>
      </c>
      <c r="BI188" s="163">
        <f t="shared" si="58"/>
        <v>0</v>
      </c>
      <c r="BJ188" s="18" t="s">
        <v>97</v>
      </c>
      <c r="BK188" s="163">
        <f t="shared" si="59"/>
        <v>0</v>
      </c>
      <c r="BL188" s="18" t="s">
        <v>248</v>
      </c>
      <c r="BM188" s="162" t="s">
        <v>773</v>
      </c>
    </row>
    <row r="189" spans="1:65" s="2" customFormat="1" ht="16.5" customHeight="1">
      <c r="A189" s="33"/>
      <c r="B189" s="149"/>
      <c r="C189" s="150" t="s">
        <v>478</v>
      </c>
      <c r="D189" s="150" t="s">
        <v>162</v>
      </c>
      <c r="E189" s="151" t="s">
        <v>2069</v>
      </c>
      <c r="F189" s="152" t="s">
        <v>2070</v>
      </c>
      <c r="G189" s="153" t="s">
        <v>268</v>
      </c>
      <c r="H189" s="154">
        <v>8</v>
      </c>
      <c r="I189" s="155"/>
      <c r="J189" s="156">
        <f t="shared" si="50"/>
        <v>0</v>
      </c>
      <c r="K189" s="157"/>
      <c r="L189" s="34"/>
      <c r="M189" s="158" t="s">
        <v>1</v>
      </c>
      <c r="N189" s="159" t="s">
        <v>43</v>
      </c>
      <c r="O189" s="59"/>
      <c r="P189" s="160">
        <f t="shared" si="51"/>
        <v>0</v>
      </c>
      <c r="Q189" s="160">
        <v>0</v>
      </c>
      <c r="R189" s="160">
        <f t="shared" si="52"/>
        <v>0</v>
      </c>
      <c r="S189" s="160">
        <v>0</v>
      </c>
      <c r="T189" s="161">
        <f t="shared" si="5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2" t="s">
        <v>248</v>
      </c>
      <c r="AT189" s="162" t="s">
        <v>162</v>
      </c>
      <c r="AU189" s="162" t="s">
        <v>82</v>
      </c>
      <c r="AY189" s="18" t="s">
        <v>160</v>
      </c>
      <c r="BE189" s="163">
        <f t="shared" si="54"/>
        <v>0</v>
      </c>
      <c r="BF189" s="163">
        <f t="shared" si="55"/>
        <v>0</v>
      </c>
      <c r="BG189" s="163">
        <f t="shared" si="56"/>
        <v>0</v>
      </c>
      <c r="BH189" s="163">
        <f t="shared" si="57"/>
        <v>0</v>
      </c>
      <c r="BI189" s="163">
        <f t="shared" si="58"/>
        <v>0</v>
      </c>
      <c r="BJ189" s="18" t="s">
        <v>97</v>
      </c>
      <c r="BK189" s="163">
        <f t="shared" si="59"/>
        <v>0</v>
      </c>
      <c r="BL189" s="18" t="s">
        <v>248</v>
      </c>
      <c r="BM189" s="162" t="s">
        <v>783</v>
      </c>
    </row>
    <row r="190" spans="1:65" s="2" customFormat="1" ht="16.5" customHeight="1">
      <c r="A190" s="33"/>
      <c r="B190" s="149"/>
      <c r="C190" s="150" t="s">
        <v>483</v>
      </c>
      <c r="D190" s="150" t="s">
        <v>162</v>
      </c>
      <c r="E190" s="151" t="s">
        <v>2071</v>
      </c>
      <c r="F190" s="152" t="s">
        <v>2072</v>
      </c>
      <c r="G190" s="153" t="s">
        <v>268</v>
      </c>
      <c r="H190" s="154">
        <v>1</v>
      </c>
      <c r="I190" s="155"/>
      <c r="J190" s="156">
        <f t="shared" si="50"/>
        <v>0</v>
      </c>
      <c r="K190" s="157"/>
      <c r="L190" s="34"/>
      <c r="M190" s="158" t="s">
        <v>1</v>
      </c>
      <c r="N190" s="159" t="s">
        <v>43</v>
      </c>
      <c r="O190" s="59"/>
      <c r="P190" s="160">
        <f t="shared" si="51"/>
        <v>0</v>
      </c>
      <c r="Q190" s="160">
        <v>0</v>
      </c>
      <c r="R190" s="160">
        <f t="shared" si="52"/>
        <v>0</v>
      </c>
      <c r="S190" s="160">
        <v>0</v>
      </c>
      <c r="T190" s="161">
        <f t="shared" si="5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2" t="s">
        <v>248</v>
      </c>
      <c r="AT190" s="162" t="s">
        <v>162</v>
      </c>
      <c r="AU190" s="162" t="s">
        <v>82</v>
      </c>
      <c r="AY190" s="18" t="s">
        <v>160</v>
      </c>
      <c r="BE190" s="163">
        <f t="shared" si="54"/>
        <v>0</v>
      </c>
      <c r="BF190" s="163">
        <f t="shared" si="55"/>
        <v>0</v>
      </c>
      <c r="BG190" s="163">
        <f t="shared" si="56"/>
        <v>0</v>
      </c>
      <c r="BH190" s="163">
        <f t="shared" si="57"/>
        <v>0</v>
      </c>
      <c r="BI190" s="163">
        <f t="shared" si="58"/>
        <v>0</v>
      </c>
      <c r="BJ190" s="18" t="s">
        <v>97</v>
      </c>
      <c r="BK190" s="163">
        <f t="shared" si="59"/>
        <v>0</v>
      </c>
      <c r="BL190" s="18" t="s">
        <v>248</v>
      </c>
      <c r="BM190" s="162" t="s">
        <v>794</v>
      </c>
    </row>
    <row r="191" spans="1:65" s="2" customFormat="1" ht="16.5" customHeight="1">
      <c r="A191" s="33"/>
      <c r="B191" s="149"/>
      <c r="C191" s="150" t="s">
        <v>493</v>
      </c>
      <c r="D191" s="150" t="s">
        <v>162</v>
      </c>
      <c r="E191" s="151" t="s">
        <v>2073</v>
      </c>
      <c r="F191" s="152" t="s">
        <v>2074</v>
      </c>
      <c r="G191" s="153" t="s">
        <v>268</v>
      </c>
      <c r="H191" s="154">
        <v>1</v>
      </c>
      <c r="I191" s="155"/>
      <c r="J191" s="156">
        <f t="shared" si="50"/>
        <v>0</v>
      </c>
      <c r="K191" s="157"/>
      <c r="L191" s="34"/>
      <c r="M191" s="158" t="s">
        <v>1</v>
      </c>
      <c r="N191" s="159" t="s">
        <v>43</v>
      </c>
      <c r="O191" s="59"/>
      <c r="P191" s="160">
        <f t="shared" si="51"/>
        <v>0</v>
      </c>
      <c r="Q191" s="160">
        <v>0</v>
      </c>
      <c r="R191" s="160">
        <f t="shared" si="52"/>
        <v>0</v>
      </c>
      <c r="S191" s="160">
        <v>0</v>
      </c>
      <c r="T191" s="161">
        <f t="shared" si="5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2" t="s">
        <v>248</v>
      </c>
      <c r="AT191" s="162" t="s">
        <v>162</v>
      </c>
      <c r="AU191" s="162" t="s">
        <v>82</v>
      </c>
      <c r="AY191" s="18" t="s">
        <v>160</v>
      </c>
      <c r="BE191" s="163">
        <f t="shared" si="54"/>
        <v>0</v>
      </c>
      <c r="BF191" s="163">
        <f t="shared" si="55"/>
        <v>0</v>
      </c>
      <c r="BG191" s="163">
        <f t="shared" si="56"/>
        <v>0</v>
      </c>
      <c r="BH191" s="163">
        <f t="shared" si="57"/>
        <v>0</v>
      </c>
      <c r="BI191" s="163">
        <f t="shared" si="58"/>
        <v>0</v>
      </c>
      <c r="BJ191" s="18" t="s">
        <v>97</v>
      </c>
      <c r="BK191" s="163">
        <f t="shared" si="59"/>
        <v>0</v>
      </c>
      <c r="BL191" s="18" t="s">
        <v>248</v>
      </c>
      <c r="BM191" s="162" t="s">
        <v>804</v>
      </c>
    </row>
    <row r="192" spans="1:65" s="2" customFormat="1" ht="16.5" customHeight="1">
      <c r="A192" s="33"/>
      <c r="B192" s="149"/>
      <c r="C192" s="150" t="s">
        <v>498</v>
      </c>
      <c r="D192" s="150" t="s">
        <v>162</v>
      </c>
      <c r="E192" s="151" t="s">
        <v>2075</v>
      </c>
      <c r="F192" s="152" t="s">
        <v>2076</v>
      </c>
      <c r="G192" s="153" t="s">
        <v>268</v>
      </c>
      <c r="H192" s="154">
        <v>2</v>
      </c>
      <c r="I192" s="155"/>
      <c r="J192" s="156">
        <f t="shared" si="50"/>
        <v>0</v>
      </c>
      <c r="K192" s="157"/>
      <c r="L192" s="34"/>
      <c r="M192" s="158" t="s">
        <v>1</v>
      </c>
      <c r="N192" s="159" t="s">
        <v>43</v>
      </c>
      <c r="O192" s="59"/>
      <c r="P192" s="160">
        <f t="shared" si="51"/>
        <v>0</v>
      </c>
      <c r="Q192" s="160">
        <v>0</v>
      </c>
      <c r="R192" s="160">
        <f t="shared" si="52"/>
        <v>0</v>
      </c>
      <c r="S192" s="160">
        <v>0</v>
      </c>
      <c r="T192" s="161">
        <f t="shared" si="5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2" t="s">
        <v>248</v>
      </c>
      <c r="AT192" s="162" t="s">
        <v>162</v>
      </c>
      <c r="AU192" s="162" t="s">
        <v>82</v>
      </c>
      <c r="AY192" s="18" t="s">
        <v>160</v>
      </c>
      <c r="BE192" s="163">
        <f t="shared" si="54"/>
        <v>0</v>
      </c>
      <c r="BF192" s="163">
        <f t="shared" si="55"/>
        <v>0</v>
      </c>
      <c r="BG192" s="163">
        <f t="shared" si="56"/>
        <v>0</v>
      </c>
      <c r="BH192" s="163">
        <f t="shared" si="57"/>
        <v>0</v>
      </c>
      <c r="BI192" s="163">
        <f t="shared" si="58"/>
        <v>0</v>
      </c>
      <c r="BJ192" s="18" t="s">
        <v>97</v>
      </c>
      <c r="BK192" s="163">
        <f t="shared" si="59"/>
        <v>0</v>
      </c>
      <c r="BL192" s="18" t="s">
        <v>248</v>
      </c>
      <c r="BM192" s="162" t="s">
        <v>813</v>
      </c>
    </row>
    <row r="193" spans="1:65" s="2" customFormat="1" ht="16.5" customHeight="1">
      <c r="A193" s="33"/>
      <c r="B193" s="149"/>
      <c r="C193" s="150" t="s">
        <v>503</v>
      </c>
      <c r="D193" s="150" t="s">
        <v>162</v>
      </c>
      <c r="E193" s="151" t="s">
        <v>2077</v>
      </c>
      <c r="F193" s="152" t="s">
        <v>2078</v>
      </c>
      <c r="G193" s="153" t="s">
        <v>268</v>
      </c>
      <c r="H193" s="154">
        <v>6</v>
      </c>
      <c r="I193" s="155"/>
      <c r="J193" s="156">
        <f t="shared" si="50"/>
        <v>0</v>
      </c>
      <c r="K193" s="157"/>
      <c r="L193" s="34"/>
      <c r="M193" s="158" t="s">
        <v>1</v>
      </c>
      <c r="N193" s="159" t="s">
        <v>43</v>
      </c>
      <c r="O193" s="59"/>
      <c r="P193" s="160">
        <f t="shared" si="51"/>
        <v>0</v>
      </c>
      <c r="Q193" s="160">
        <v>0</v>
      </c>
      <c r="R193" s="160">
        <f t="shared" si="52"/>
        <v>0</v>
      </c>
      <c r="S193" s="160">
        <v>0</v>
      </c>
      <c r="T193" s="161">
        <f t="shared" si="5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2" t="s">
        <v>248</v>
      </c>
      <c r="AT193" s="162" t="s">
        <v>162</v>
      </c>
      <c r="AU193" s="162" t="s">
        <v>82</v>
      </c>
      <c r="AY193" s="18" t="s">
        <v>160</v>
      </c>
      <c r="BE193" s="163">
        <f t="shared" si="54"/>
        <v>0</v>
      </c>
      <c r="BF193" s="163">
        <f t="shared" si="55"/>
        <v>0</v>
      </c>
      <c r="BG193" s="163">
        <f t="shared" si="56"/>
        <v>0</v>
      </c>
      <c r="BH193" s="163">
        <f t="shared" si="57"/>
        <v>0</v>
      </c>
      <c r="BI193" s="163">
        <f t="shared" si="58"/>
        <v>0</v>
      </c>
      <c r="BJ193" s="18" t="s">
        <v>97</v>
      </c>
      <c r="BK193" s="163">
        <f t="shared" si="59"/>
        <v>0</v>
      </c>
      <c r="BL193" s="18" t="s">
        <v>248</v>
      </c>
      <c r="BM193" s="162" t="s">
        <v>823</v>
      </c>
    </row>
    <row r="194" spans="1:65" s="2" customFormat="1" ht="16.5" customHeight="1">
      <c r="A194" s="33"/>
      <c r="B194" s="149"/>
      <c r="C194" s="150" t="s">
        <v>507</v>
      </c>
      <c r="D194" s="150" t="s">
        <v>162</v>
      </c>
      <c r="E194" s="151" t="s">
        <v>2079</v>
      </c>
      <c r="F194" s="152" t="s">
        <v>2080</v>
      </c>
      <c r="G194" s="153" t="s">
        <v>268</v>
      </c>
      <c r="H194" s="154">
        <v>4</v>
      </c>
      <c r="I194" s="155"/>
      <c r="J194" s="156">
        <f t="shared" si="50"/>
        <v>0</v>
      </c>
      <c r="K194" s="157"/>
      <c r="L194" s="34"/>
      <c r="M194" s="158" t="s">
        <v>1</v>
      </c>
      <c r="N194" s="159" t="s">
        <v>43</v>
      </c>
      <c r="O194" s="59"/>
      <c r="P194" s="160">
        <f t="shared" si="51"/>
        <v>0</v>
      </c>
      <c r="Q194" s="160">
        <v>0</v>
      </c>
      <c r="R194" s="160">
        <f t="shared" si="52"/>
        <v>0</v>
      </c>
      <c r="S194" s="160">
        <v>0</v>
      </c>
      <c r="T194" s="161">
        <f t="shared" si="5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2" t="s">
        <v>248</v>
      </c>
      <c r="AT194" s="162" t="s">
        <v>162</v>
      </c>
      <c r="AU194" s="162" t="s">
        <v>82</v>
      </c>
      <c r="AY194" s="18" t="s">
        <v>160</v>
      </c>
      <c r="BE194" s="163">
        <f t="shared" si="54"/>
        <v>0</v>
      </c>
      <c r="BF194" s="163">
        <f t="shared" si="55"/>
        <v>0</v>
      </c>
      <c r="BG194" s="163">
        <f t="shared" si="56"/>
        <v>0</v>
      </c>
      <c r="BH194" s="163">
        <f t="shared" si="57"/>
        <v>0</v>
      </c>
      <c r="BI194" s="163">
        <f t="shared" si="58"/>
        <v>0</v>
      </c>
      <c r="BJ194" s="18" t="s">
        <v>97</v>
      </c>
      <c r="BK194" s="163">
        <f t="shared" si="59"/>
        <v>0</v>
      </c>
      <c r="BL194" s="18" t="s">
        <v>248</v>
      </c>
      <c r="BM194" s="162" t="s">
        <v>834</v>
      </c>
    </row>
    <row r="195" spans="1:65" s="2" customFormat="1" ht="16.5" customHeight="1">
      <c r="A195" s="33"/>
      <c r="B195" s="149"/>
      <c r="C195" s="188" t="s">
        <v>511</v>
      </c>
      <c r="D195" s="188" t="s">
        <v>249</v>
      </c>
      <c r="E195" s="189" t="s">
        <v>2081</v>
      </c>
      <c r="F195" s="190" t="s">
        <v>2082</v>
      </c>
      <c r="G195" s="191" t="s">
        <v>2083</v>
      </c>
      <c r="H195" s="192">
        <v>4</v>
      </c>
      <c r="I195" s="193"/>
      <c r="J195" s="194">
        <f t="shared" si="50"/>
        <v>0</v>
      </c>
      <c r="K195" s="195"/>
      <c r="L195" s="196"/>
      <c r="M195" s="197" t="s">
        <v>1</v>
      </c>
      <c r="N195" s="198" t="s">
        <v>43</v>
      </c>
      <c r="O195" s="59"/>
      <c r="P195" s="160">
        <f t="shared" si="51"/>
        <v>0</v>
      </c>
      <c r="Q195" s="160">
        <v>0</v>
      </c>
      <c r="R195" s="160">
        <f t="shared" si="52"/>
        <v>0</v>
      </c>
      <c r="S195" s="160">
        <v>0</v>
      </c>
      <c r="T195" s="161">
        <f t="shared" si="5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2" t="s">
        <v>331</v>
      </c>
      <c r="AT195" s="162" t="s">
        <v>249</v>
      </c>
      <c r="AU195" s="162" t="s">
        <v>82</v>
      </c>
      <c r="AY195" s="18" t="s">
        <v>160</v>
      </c>
      <c r="BE195" s="163">
        <f t="shared" si="54"/>
        <v>0</v>
      </c>
      <c r="BF195" s="163">
        <f t="shared" si="55"/>
        <v>0</v>
      </c>
      <c r="BG195" s="163">
        <f t="shared" si="56"/>
        <v>0</v>
      </c>
      <c r="BH195" s="163">
        <f t="shared" si="57"/>
        <v>0</v>
      </c>
      <c r="BI195" s="163">
        <f t="shared" si="58"/>
        <v>0</v>
      </c>
      <c r="BJ195" s="18" t="s">
        <v>97</v>
      </c>
      <c r="BK195" s="163">
        <f t="shared" si="59"/>
        <v>0</v>
      </c>
      <c r="BL195" s="18" t="s">
        <v>248</v>
      </c>
      <c r="BM195" s="162" t="s">
        <v>846</v>
      </c>
    </row>
    <row r="196" spans="1:65" s="2" customFormat="1" ht="16.5" customHeight="1">
      <c r="A196" s="33"/>
      <c r="B196" s="149"/>
      <c r="C196" s="150" t="s">
        <v>515</v>
      </c>
      <c r="D196" s="150" t="s">
        <v>162</v>
      </c>
      <c r="E196" s="151" t="s">
        <v>2084</v>
      </c>
      <c r="F196" s="152" t="s">
        <v>2085</v>
      </c>
      <c r="G196" s="153" t="s">
        <v>268</v>
      </c>
      <c r="H196" s="154">
        <v>4</v>
      </c>
      <c r="I196" s="155"/>
      <c r="J196" s="156">
        <f t="shared" si="50"/>
        <v>0</v>
      </c>
      <c r="K196" s="157"/>
      <c r="L196" s="34"/>
      <c r="M196" s="158" t="s">
        <v>1</v>
      </c>
      <c r="N196" s="159" t="s">
        <v>43</v>
      </c>
      <c r="O196" s="59"/>
      <c r="P196" s="160">
        <f t="shared" si="51"/>
        <v>0</v>
      </c>
      <c r="Q196" s="160">
        <v>0</v>
      </c>
      <c r="R196" s="160">
        <f t="shared" si="52"/>
        <v>0</v>
      </c>
      <c r="S196" s="160">
        <v>0</v>
      </c>
      <c r="T196" s="161">
        <f t="shared" si="5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2" t="s">
        <v>248</v>
      </c>
      <c r="AT196" s="162" t="s">
        <v>162</v>
      </c>
      <c r="AU196" s="162" t="s">
        <v>82</v>
      </c>
      <c r="AY196" s="18" t="s">
        <v>160</v>
      </c>
      <c r="BE196" s="163">
        <f t="shared" si="54"/>
        <v>0</v>
      </c>
      <c r="BF196" s="163">
        <f t="shared" si="55"/>
        <v>0</v>
      </c>
      <c r="BG196" s="163">
        <f t="shared" si="56"/>
        <v>0</v>
      </c>
      <c r="BH196" s="163">
        <f t="shared" si="57"/>
        <v>0</v>
      </c>
      <c r="BI196" s="163">
        <f t="shared" si="58"/>
        <v>0</v>
      </c>
      <c r="BJ196" s="18" t="s">
        <v>97</v>
      </c>
      <c r="BK196" s="163">
        <f t="shared" si="59"/>
        <v>0</v>
      </c>
      <c r="BL196" s="18" t="s">
        <v>248</v>
      </c>
      <c r="BM196" s="162" t="s">
        <v>855</v>
      </c>
    </row>
    <row r="197" spans="1:65" s="2" customFormat="1" ht="16.5" customHeight="1">
      <c r="A197" s="33"/>
      <c r="B197" s="149"/>
      <c r="C197" s="150" t="s">
        <v>519</v>
      </c>
      <c r="D197" s="150" t="s">
        <v>162</v>
      </c>
      <c r="E197" s="151" t="s">
        <v>2086</v>
      </c>
      <c r="F197" s="152" t="s">
        <v>2087</v>
      </c>
      <c r="G197" s="153" t="s">
        <v>268</v>
      </c>
      <c r="H197" s="154">
        <v>2</v>
      </c>
      <c r="I197" s="155"/>
      <c r="J197" s="156">
        <f t="shared" si="50"/>
        <v>0</v>
      </c>
      <c r="K197" s="157"/>
      <c r="L197" s="34"/>
      <c r="M197" s="158" t="s">
        <v>1</v>
      </c>
      <c r="N197" s="159" t="s">
        <v>43</v>
      </c>
      <c r="O197" s="59"/>
      <c r="P197" s="160">
        <f t="shared" si="51"/>
        <v>0</v>
      </c>
      <c r="Q197" s="160">
        <v>0</v>
      </c>
      <c r="R197" s="160">
        <f t="shared" si="52"/>
        <v>0</v>
      </c>
      <c r="S197" s="160">
        <v>0</v>
      </c>
      <c r="T197" s="161">
        <f t="shared" si="5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2" t="s">
        <v>248</v>
      </c>
      <c r="AT197" s="162" t="s">
        <v>162</v>
      </c>
      <c r="AU197" s="162" t="s">
        <v>82</v>
      </c>
      <c r="AY197" s="18" t="s">
        <v>160</v>
      </c>
      <c r="BE197" s="163">
        <f t="shared" si="54"/>
        <v>0</v>
      </c>
      <c r="BF197" s="163">
        <f t="shared" si="55"/>
        <v>0</v>
      </c>
      <c r="BG197" s="163">
        <f t="shared" si="56"/>
        <v>0</v>
      </c>
      <c r="BH197" s="163">
        <f t="shared" si="57"/>
        <v>0</v>
      </c>
      <c r="BI197" s="163">
        <f t="shared" si="58"/>
        <v>0</v>
      </c>
      <c r="BJ197" s="18" t="s">
        <v>97</v>
      </c>
      <c r="BK197" s="163">
        <f t="shared" si="59"/>
        <v>0</v>
      </c>
      <c r="BL197" s="18" t="s">
        <v>248</v>
      </c>
      <c r="BM197" s="162" t="s">
        <v>866</v>
      </c>
    </row>
    <row r="198" spans="1:65" s="2" customFormat="1" ht="16.5" customHeight="1">
      <c r="A198" s="33"/>
      <c r="B198" s="149"/>
      <c r="C198" s="150" t="s">
        <v>524</v>
      </c>
      <c r="D198" s="150" t="s">
        <v>162</v>
      </c>
      <c r="E198" s="151" t="s">
        <v>2088</v>
      </c>
      <c r="F198" s="152" t="s">
        <v>2089</v>
      </c>
      <c r="G198" s="153" t="s">
        <v>889</v>
      </c>
      <c r="H198" s="154">
        <v>4</v>
      </c>
      <c r="I198" s="155"/>
      <c r="J198" s="156">
        <f t="shared" si="50"/>
        <v>0</v>
      </c>
      <c r="K198" s="157"/>
      <c r="L198" s="34"/>
      <c r="M198" s="158" t="s">
        <v>1</v>
      </c>
      <c r="N198" s="159" t="s">
        <v>43</v>
      </c>
      <c r="O198" s="59"/>
      <c r="P198" s="160">
        <f t="shared" si="51"/>
        <v>0</v>
      </c>
      <c r="Q198" s="160">
        <v>0</v>
      </c>
      <c r="R198" s="160">
        <f t="shared" si="52"/>
        <v>0</v>
      </c>
      <c r="S198" s="160">
        <v>0</v>
      </c>
      <c r="T198" s="161">
        <f t="shared" si="5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2" t="s">
        <v>248</v>
      </c>
      <c r="AT198" s="162" t="s">
        <v>162</v>
      </c>
      <c r="AU198" s="162" t="s">
        <v>82</v>
      </c>
      <c r="AY198" s="18" t="s">
        <v>160</v>
      </c>
      <c r="BE198" s="163">
        <f t="shared" si="54"/>
        <v>0</v>
      </c>
      <c r="BF198" s="163">
        <f t="shared" si="55"/>
        <v>0</v>
      </c>
      <c r="BG198" s="163">
        <f t="shared" si="56"/>
        <v>0</v>
      </c>
      <c r="BH198" s="163">
        <f t="shared" si="57"/>
        <v>0</v>
      </c>
      <c r="BI198" s="163">
        <f t="shared" si="58"/>
        <v>0</v>
      </c>
      <c r="BJ198" s="18" t="s">
        <v>97</v>
      </c>
      <c r="BK198" s="163">
        <f t="shared" si="59"/>
        <v>0</v>
      </c>
      <c r="BL198" s="18" t="s">
        <v>248</v>
      </c>
      <c r="BM198" s="162" t="s">
        <v>874</v>
      </c>
    </row>
    <row r="199" spans="1:65" s="2" customFormat="1" ht="16.5" customHeight="1">
      <c r="A199" s="33"/>
      <c r="B199" s="149"/>
      <c r="C199" s="188" t="s">
        <v>529</v>
      </c>
      <c r="D199" s="188" t="s">
        <v>249</v>
      </c>
      <c r="E199" s="189" t="s">
        <v>2090</v>
      </c>
      <c r="F199" s="190" t="s">
        <v>2091</v>
      </c>
      <c r="G199" s="191" t="s">
        <v>268</v>
      </c>
      <c r="H199" s="192">
        <v>4</v>
      </c>
      <c r="I199" s="193"/>
      <c r="J199" s="194">
        <f t="shared" si="50"/>
        <v>0</v>
      </c>
      <c r="K199" s="195"/>
      <c r="L199" s="196"/>
      <c r="M199" s="197" t="s">
        <v>1</v>
      </c>
      <c r="N199" s="198" t="s">
        <v>43</v>
      </c>
      <c r="O199" s="59"/>
      <c r="P199" s="160">
        <f t="shared" si="51"/>
        <v>0</v>
      </c>
      <c r="Q199" s="160">
        <v>0</v>
      </c>
      <c r="R199" s="160">
        <f t="shared" si="52"/>
        <v>0</v>
      </c>
      <c r="S199" s="160">
        <v>0</v>
      </c>
      <c r="T199" s="161">
        <f t="shared" si="5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2" t="s">
        <v>331</v>
      </c>
      <c r="AT199" s="162" t="s">
        <v>249</v>
      </c>
      <c r="AU199" s="162" t="s">
        <v>82</v>
      </c>
      <c r="AY199" s="18" t="s">
        <v>160</v>
      </c>
      <c r="BE199" s="163">
        <f t="shared" si="54"/>
        <v>0</v>
      </c>
      <c r="BF199" s="163">
        <f t="shared" si="55"/>
        <v>0</v>
      </c>
      <c r="BG199" s="163">
        <f t="shared" si="56"/>
        <v>0</v>
      </c>
      <c r="BH199" s="163">
        <f t="shared" si="57"/>
        <v>0</v>
      </c>
      <c r="BI199" s="163">
        <f t="shared" si="58"/>
        <v>0</v>
      </c>
      <c r="BJ199" s="18" t="s">
        <v>97</v>
      </c>
      <c r="BK199" s="163">
        <f t="shared" si="59"/>
        <v>0</v>
      </c>
      <c r="BL199" s="18" t="s">
        <v>248</v>
      </c>
      <c r="BM199" s="162" t="s">
        <v>886</v>
      </c>
    </row>
    <row r="200" spans="1:65" s="2" customFormat="1" ht="16.5" customHeight="1">
      <c r="A200" s="33"/>
      <c r="B200" s="149"/>
      <c r="C200" s="150" t="s">
        <v>534</v>
      </c>
      <c r="D200" s="150" t="s">
        <v>162</v>
      </c>
      <c r="E200" s="151" t="s">
        <v>2092</v>
      </c>
      <c r="F200" s="152" t="s">
        <v>2093</v>
      </c>
      <c r="G200" s="153" t="s">
        <v>889</v>
      </c>
      <c r="H200" s="154">
        <v>1</v>
      </c>
      <c r="I200" s="155"/>
      <c r="J200" s="156">
        <f t="shared" si="50"/>
        <v>0</v>
      </c>
      <c r="K200" s="157"/>
      <c r="L200" s="34"/>
      <c r="M200" s="158" t="s">
        <v>1</v>
      </c>
      <c r="N200" s="159" t="s">
        <v>43</v>
      </c>
      <c r="O200" s="59"/>
      <c r="P200" s="160">
        <f t="shared" si="51"/>
        <v>0</v>
      </c>
      <c r="Q200" s="160">
        <v>0</v>
      </c>
      <c r="R200" s="160">
        <f t="shared" si="52"/>
        <v>0</v>
      </c>
      <c r="S200" s="160">
        <v>0</v>
      </c>
      <c r="T200" s="161">
        <f t="shared" si="5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2" t="s">
        <v>248</v>
      </c>
      <c r="AT200" s="162" t="s">
        <v>162</v>
      </c>
      <c r="AU200" s="162" t="s">
        <v>82</v>
      </c>
      <c r="AY200" s="18" t="s">
        <v>160</v>
      </c>
      <c r="BE200" s="163">
        <f t="shared" si="54"/>
        <v>0</v>
      </c>
      <c r="BF200" s="163">
        <f t="shared" si="55"/>
        <v>0</v>
      </c>
      <c r="BG200" s="163">
        <f t="shared" si="56"/>
        <v>0</v>
      </c>
      <c r="BH200" s="163">
        <f t="shared" si="57"/>
        <v>0</v>
      </c>
      <c r="BI200" s="163">
        <f t="shared" si="58"/>
        <v>0</v>
      </c>
      <c r="BJ200" s="18" t="s">
        <v>97</v>
      </c>
      <c r="BK200" s="163">
        <f t="shared" si="59"/>
        <v>0</v>
      </c>
      <c r="BL200" s="18" t="s">
        <v>248</v>
      </c>
      <c r="BM200" s="162" t="s">
        <v>895</v>
      </c>
    </row>
    <row r="201" spans="1:65" s="2" customFormat="1" ht="16.5" customHeight="1">
      <c r="A201" s="33"/>
      <c r="B201" s="149"/>
      <c r="C201" s="188" t="s">
        <v>539</v>
      </c>
      <c r="D201" s="188" t="s">
        <v>249</v>
      </c>
      <c r="E201" s="189" t="s">
        <v>2094</v>
      </c>
      <c r="F201" s="190" t="s">
        <v>2095</v>
      </c>
      <c r="G201" s="191" t="s">
        <v>268</v>
      </c>
      <c r="H201" s="192">
        <v>1</v>
      </c>
      <c r="I201" s="193"/>
      <c r="J201" s="194">
        <f t="shared" si="50"/>
        <v>0</v>
      </c>
      <c r="K201" s="195"/>
      <c r="L201" s="196"/>
      <c r="M201" s="197" t="s">
        <v>1</v>
      </c>
      <c r="N201" s="198" t="s">
        <v>43</v>
      </c>
      <c r="O201" s="59"/>
      <c r="P201" s="160">
        <f t="shared" si="51"/>
        <v>0</v>
      </c>
      <c r="Q201" s="160">
        <v>0</v>
      </c>
      <c r="R201" s="160">
        <f t="shared" si="52"/>
        <v>0</v>
      </c>
      <c r="S201" s="160">
        <v>0</v>
      </c>
      <c r="T201" s="161">
        <f t="shared" si="5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2" t="s">
        <v>331</v>
      </c>
      <c r="AT201" s="162" t="s">
        <v>249</v>
      </c>
      <c r="AU201" s="162" t="s">
        <v>82</v>
      </c>
      <c r="AY201" s="18" t="s">
        <v>160</v>
      </c>
      <c r="BE201" s="163">
        <f t="shared" si="54"/>
        <v>0</v>
      </c>
      <c r="BF201" s="163">
        <f t="shared" si="55"/>
        <v>0</v>
      </c>
      <c r="BG201" s="163">
        <f t="shared" si="56"/>
        <v>0</v>
      </c>
      <c r="BH201" s="163">
        <f t="shared" si="57"/>
        <v>0</v>
      </c>
      <c r="BI201" s="163">
        <f t="shared" si="58"/>
        <v>0</v>
      </c>
      <c r="BJ201" s="18" t="s">
        <v>97</v>
      </c>
      <c r="BK201" s="163">
        <f t="shared" si="59"/>
        <v>0</v>
      </c>
      <c r="BL201" s="18" t="s">
        <v>248</v>
      </c>
      <c r="BM201" s="162" t="s">
        <v>905</v>
      </c>
    </row>
    <row r="202" spans="1:65" s="2" customFormat="1" ht="16.5" customHeight="1">
      <c r="A202" s="33"/>
      <c r="B202" s="149"/>
      <c r="C202" s="188" t="s">
        <v>544</v>
      </c>
      <c r="D202" s="188" t="s">
        <v>249</v>
      </c>
      <c r="E202" s="189" t="s">
        <v>2096</v>
      </c>
      <c r="F202" s="190" t="s">
        <v>2097</v>
      </c>
      <c r="G202" s="191" t="s">
        <v>268</v>
      </c>
      <c r="H202" s="192">
        <v>4</v>
      </c>
      <c r="I202" s="193"/>
      <c r="J202" s="194">
        <f t="shared" si="50"/>
        <v>0</v>
      </c>
      <c r="K202" s="195"/>
      <c r="L202" s="196"/>
      <c r="M202" s="197" t="s">
        <v>1</v>
      </c>
      <c r="N202" s="198" t="s">
        <v>43</v>
      </c>
      <c r="O202" s="59"/>
      <c r="P202" s="160">
        <f t="shared" si="51"/>
        <v>0</v>
      </c>
      <c r="Q202" s="160">
        <v>0</v>
      </c>
      <c r="R202" s="160">
        <f t="shared" si="52"/>
        <v>0</v>
      </c>
      <c r="S202" s="160">
        <v>0</v>
      </c>
      <c r="T202" s="161">
        <f t="shared" si="5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2" t="s">
        <v>331</v>
      </c>
      <c r="AT202" s="162" t="s">
        <v>249</v>
      </c>
      <c r="AU202" s="162" t="s">
        <v>82</v>
      </c>
      <c r="AY202" s="18" t="s">
        <v>160</v>
      </c>
      <c r="BE202" s="163">
        <f t="shared" si="54"/>
        <v>0</v>
      </c>
      <c r="BF202" s="163">
        <f t="shared" si="55"/>
        <v>0</v>
      </c>
      <c r="BG202" s="163">
        <f t="shared" si="56"/>
        <v>0</v>
      </c>
      <c r="BH202" s="163">
        <f t="shared" si="57"/>
        <v>0</v>
      </c>
      <c r="BI202" s="163">
        <f t="shared" si="58"/>
        <v>0</v>
      </c>
      <c r="BJ202" s="18" t="s">
        <v>97</v>
      </c>
      <c r="BK202" s="163">
        <f t="shared" si="59"/>
        <v>0</v>
      </c>
      <c r="BL202" s="18" t="s">
        <v>248</v>
      </c>
      <c r="BM202" s="162" t="s">
        <v>913</v>
      </c>
    </row>
    <row r="203" spans="1:65" s="2" customFormat="1" ht="16.5" customHeight="1">
      <c r="A203" s="33"/>
      <c r="B203" s="149"/>
      <c r="C203" s="188" t="s">
        <v>550</v>
      </c>
      <c r="D203" s="188" t="s">
        <v>249</v>
      </c>
      <c r="E203" s="189" t="s">
        <v>2098</v>
      </c>
      <c r="F203" s="190" t="s">
        <v>2099</v>
      </c>
      <c r="G203" s="191" t="s">
        <v>268</v>
      </c>
      <c r="H203" s="192">
        <v>1</v>
      </c>
      <c r="I203" s="193"/>
      <c r="J203" s="194">
        <f t="shared" si="50"/>
        <v>0</v>
      </c>
      <c r="K203" s="195"/>
      <c r="L203" s="196"/>
      <c r="M203" s="197" t="s">
        <v>1</v>
      </c>
      <c r="N203" s="198" t="s">
        <v>43</v>
      </c>
      <c r="O203" s="59"/>
      <c r="P203" s="160">
        <f t="shared" si="51"/>
        <v>0</v>
      </c>
      <c r="Q203" s="160">
        <v>0</v>
      </c>
      <c r="R203" s="160">
        <f t="shared" si="52"/>
        <v>0</v>
      </c>
      <c r="S203" s="160">
        <v>0</v>
      </c>
      <c r="T203" s="161">
        <f t="shared" si="5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2" t="s">
        <v>331</v>
      </c>
      <c r="AT203" s="162" t="s">
        <v>249</v>
      </c>
      <c r="AU203" s="162" t="s">
        <v>82</v>
      </c>
      <c r="AY203" s="18" t="s">
        <v>160</v>
      </c>
      <c r="BE203" s="163">
        <f t="shared" si="54"/>
        <v>0</v>
      </c>
      <c r="BF203" s="163">
        <f t="shared" si="55"/>
        <v>0</v>
      </c>
      <c r="BG203" s="163">
        <f t="shared" si="56"/>
        <v>0</v>
      </c>
      <c r="BH203" s="163">
        <f t="shared" si="57"/>
        <v>0</v>
      </c>
      <c r="BI203" s="163">
        <f t="shared" si="58"/>
        <v>0</v>
      </c>
      <c r="BJ203" s="18" t="s">
        <v>97</v>
      </c>
      <c r="BK203" s="163">
        <f t="shared" si="59"/>
        <v>0</v>
      </c>
      <c r="BL203" s="18" t="s">
        <v>248</v>
      </c>
      <c r="BM203" s="162" t="s">
        <v>923</v>
      </c>
    </row>
    <row r="204" spans="1:65" s="12" customFormat="1" ht="25.95" customHeight="1">
      <c r="B204" s="136"/>
      <c r="D204" s="137" t="s">
        <v>76</v>
      </c>
      <c r="E204" s="138" t="s">
        <v>2100</v>
      </c>
      <c r="F204" s="138" t="s">
        <v>2101</v>
      </c>
      <c r="I204" s="139"/>
      <c r="J204" s="140">
        <f>BK204</f>
        <v>0</v>
      </c>
      <c r="L204" s="136"/>
      <c r="M204" s="141"/>
      <c r="N204" s="142"/>
      <c r="O204" s="142"/>
      <c r="P204" s="143">
        <f>SUM(P205:P209)</f>
        <v>0</v>
      </c>
      <c r="Q204" s="142"/>
      <c r="R204" s="143">
        <f>SUM(R205:R209)</f>
        <v>0</v>
      </c>
      <c r="S204" s="142"/>
      <c r="T204" s="144">
        <f>SUM(T205:T209)</f>
        <v>0</v>
      </c>
      <c r="AR204" s="137" t="s">
        <v>97</v>
      </c>
      <c r="AT204" s="145" t="s">
        <v>76</v>
      </c>
      <c r="AU204" s="145" t="s">
        <v>77</v>
      </c>
      <c r="AY204" s="137" t="s">
        <v>160</v>
      </c>
      <c r="BK204" s="146">
        <f>SUM(BK205:BK209)</f>
        <v>0</v>
      </c>
    </row>
    <row r="205" spans="1:65" s="2" customFormat="1" ht="16.5" customHeight="1">
      <c r="A205" s="33"/>
      <c r="B205" s="149"/>
      <c r="C205" s="150" t="s">
        <v>555</v>
      </c>
      <c r="D205" s="150" t="s">
        <v>162</v>
      </c>
      <c r="E205" s="151" t="s">
        <v>2102</v>
      </c>
      <c r="F205" s="152" t="s">
        <v>2103</v>
      </c>
      <c r="G205" s="153" t="s">
        <v>268</v>
      </c>
      <c r="H205" s="154">
        <v>4</v>
      </c>
      <c r="I205" s="155"/>
      <c r="J205" s="156">
        <f>ROUND(I205*H205,2)</f>
        <v>0</v>
      </c>
      <c r="K205" s="157"/>
      <c r="L205" s="34"/>
      <c r="M205" s="158" t="s">
        <v>1</v>
      </c>
      <c r="N205" s="159" t="s">
        <v>43</v>
      </c>
      <c r="O205" s="59"/>
      <c r="P205" s="160">
        <f>O205*H205</f>
        <v>0</v>
      </c>
      <c r="Q205" s="160">
        <v>0</v>
      </c>
      <c r="R205" s="160">
        <f>Q205*H205</f>
        <v>0</v>
      </c>
      <c r="S205" s="160">
        <v>0</v>
      </c>
      <c r="T205" s="161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2" t="s">
        <v>248</v>
      </c>
      <c r="AT205" s="162" t="s">
        <v>162</v>
      </c>
      <c r="AU205" s="162" t="s">
        <v>82</v>
      </c>
      <c r="AY205" s="18" t="s">
        <v>160</v>
      </c>
      <c r="BE205" s="163">
        <f>IF(N205="základní",J205,0)</f>
        <v>0</v>
      </c>
      <c r="BF205" s="163">
        <f>IF(N205="snížená",J205,0)</f>
        <v>0</v>
      </c>
      <c r="BG205" s="163">
        <f>IF(N205="zákl. přenesená",J205,0)</f>
        <v>0</v>
      </c>
      <c r="BH205" s="163">
        <f>IF(N205="sníž. přenesená",J205,0)</f>
        <v>0</v>
      </c>
      <c r="BI205" s="163">
        <f>IF(N205="nulová",J205,0)</f>
        <v>0</v>
      </c>
      <c r="BJ205" s="18" t="s">
        <v>97</v>
      </c>
      <c r="BK205" s="163">
        <f>ROUND(I205*H205,2)</f>
        <v>0</v>
      </c>
      <c r="BL205" s="18" t="s">
        <v>248</v>
      </c>
      <c r="BM205" s="162" t="s">
        <v>932</v>
      </c>
    </row>
    <row r="206" spans="1:65" s="2" customFormat="1" ht="16.5" customHeight="1">
      <c r="A206" s="33"/>
      <c r="B206" s="149"/>
      <c r="C206" s="188" t="s">
        <v>559</v>
      </c>
      <c r="D206" s="188" t="s">
        <v>249</v>
      </c>
      <c r="E206" s="189" t="s">
        <v>2104</v>
      </c>
      <c r="F206" s="190" t="s">
        <v>2105</v>
      </c>
      <c r="G206" s="191" t="s">
        <v>268</v>
      </c>
      <c r="H206" s="192">
        <v>4</v>
      </c>
      <c r="I206" s="193"/>
      <c r="J206" s="194">
        <f>ROUND(I206*H206,2)</f>
        <v>0</v>
      </c>
      <c r="K206" s="195"/>
      <c r="L206" s="196"/>
      <c r="M206" s="197" t="s">
        <v>1</v>
      </c>
      <c r="N206" s="198" t="s">
        <v>43</v>
      </c>
      <c r="O206" s="59"/>
      <c r="P206" s="160">
        <f>O206*H206</f>
        <v>0</v>
      </c>
      <c r="Q206" s="160">
        <v>0</v>
      </c>
      <c r="R206" s="160">
        <f>Q206*H206</f>
        <v>0</v>
      </c>
      <c r="S206" s="160">
        <v>0</v>
      </c>
      <c r="T206" s="161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2" t="s">
        <v>331</v>
      </c>
      <c r="AT206" s="162" t="s">
        <v>249</v>
      </c>
      <c r="AU206" s="162" t="s">
        <v>82</v>
      </c>
      <c r="AY206" s="18" t="s">
        <v>160</v>
      </c>
      <c r="BE206" s="163">
        <f>IF(N206="základní",J206,0)</f>
        <v>0</v>
      </c>
      <c r="BF206" s="163">
        <f>IF(N206="snížená",J206,0)</f>
        <v>0</v>
      </c>
      <c r="BG206" s="163">
        <f>IF(N206="zákl. přenesená",J206,0)</f>
        <v>0</v>
      </c>
      <c r="BH206" s="163">
        <f>IF(N206="sníž. přenesená",J206,0)</f>
        <v>0</v>
      </c>
      <c r="BI206" s="163">
        <f>IF(N206="nulová",J206,0)</f>
        <v>0</v>
      </c>
      <c r="BJ206" s="18" t="s">
        <v>97</v>
      </c>
      <c r="BK206" s="163">
        <f>ROUND(I206*H206,2)</f>
        <v>0</v>
      </c>
      <c r="BL206" s="18" t="s">
        <v>248</v>
      </c>
      <c r="BM206" s="162" t="s">
        <v>940</v>
      </c>
    </row>
    <row r="207" spans="1:65" s="2" customFormat="1" ht="16.5" customHeight="1">
      <c r="A207" s="33"/>
      <c r="B207" s="149"/>
      <c r="C207" s="150" t="s">
        <v>564</v>
      </c>
      <c r="D207" s="150" t="s">
        <v>162</v>
      </c>
      <c r="E207" s="151" t="s">
        <v>2106</v>
      </c>
      <c r="F207" s="152" t="s">
        <v>2107</v>
      </c>
      <c r="G207" s="153" t="s">
        <v>268</v>
      </c>
      <c r="H207" s="154">
        <v>1</v>
      </c>
      <c r="I207" s="155"/>
      <c r="J207" s="156">
        <f>ROUND(I207*H207,2)</f>
        <v>0</v>
      </c>
      <c r="K207" s="157"/>
      <c r="L207" s="34"/>
      <c r="M207" s="158" t="s">
        <v>1</v>
      </c>
      <c r="N207" s="159" t="s">
        <v>43</v>
      </c>
      <c r="O207" s="59"/>
      <c r="P207" s="160">
        <f>O207*H207</f>
        <v>0</v>
      </c>
      <c r="Q207" s="160">
        <v>0</v>
      </c>
      <c r="R207" s="160">
        <f>Q207*H207</f>
        <v>0</v>
      </c>
      <c r="S207" s="160">
        <v>0</v>
      </c>
      <c r="T207" s="161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2" t="s">
        <v>248</v>
      </c>
      <c r="AT207" s="162" t="s">
        <v>162</v>
      </c>
      <c r="AU207" s="162" t="s">
        <v>82</v>
      </c>
      <c r="AY207" s="18" t="s">
        <v>160</v>
      </c>
      <c r="BE207" s="163">
        <f>IF(N207="základní",J207,0)</f>
        <v>0</v>
      </c>
      <c r="BF207" s="163">
        <f>IF(N207="snížená",J207,0)</f>
        <v>0</v>
      </c>
      <c r="BG207" s="163">
        <f>IF(N207="zákl. přenesená",J207,0)</f>
        <v>0</v>
      </c>
      <c r="BH207" s="163">
        <f>IF(N207="sníž. přenesená",J207,0)</f>
        <v>0</v>
      </c>
      <c r="BI207" s="163">
        <f>IF(N207="nulová",J207,0)</f>
        <v>0</v>
      </c>
      <c r="BJ207" s="18" t="s">
        <v>97</v>
      </c>
      <c r="BK207" s="163">
        <f>ROUND(I207*H207,2)</f>
        <v>0</v>
      </c>
      <c r="BL207" s="18" t="s">
        <v>248</v>
      </c>
      <c r="BM207" s="162" t="s">
        <v>949</v>
      </c>
    </row>
    <row r="208" spans="1:65" s="2" customFormat="1" ht="16.5" customHeight="1">
      <c r="A208" s="33"/>
      <c r="B208" s="149"/>
      <c r="C208" s="150" t="s">
        <v>570</v>
      </c>
      <c r="D208" s="150" t="s">
        <v>162</v>
      </c>
      <c r="E208" s="151" t="s">
        <v>2108</v>
      </c>
      <c r="F208" s="152" t="s">
        <v>2109</v>
      </c>
      <c r="G208" s="153" t="s">
        <v>268</v>
      </c>
      <c r="H208" s="154">
        <v>1</v>
      </c>
      <c r="I208" s="155"/>
      <c r="J208" s="156">
        <f>ROUND(I208*H208,2)</f>
        <v>0</v>
      </c>
      <c r="K208" s="157"/>
      <c r="L208" s="34"/>
      <c r="M208" s="158" t="s">
        <v>1</v>
      </c>
      <c r="N208" s="159" t="s">
        <v>43</v>
      </c>
      <c r="O208" s="59"/>
      <c r="P208" s="160">
        <f>O208*H208</f>
        <v>0</v>
      </c>
      <c r="Q208" s="160">
        <v>0</v>
      </c>
      <c r="R208" s="160">
        <f>Q208*H208</f>
        <v>0</v>
      </c>
      <c r="S208" s="160">
        <v>0</v>
      </c>
      <c r="T208" s="161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2" t="s">
        <v>248</v>
      </c>
      <c r="AT208" s="162" t="s">
        <v>162</v>
      </c>
      <c r="AU208" s="162" t="s">
        <v>82</v>
      </c>
      <c r="AY208" s="18" t="s">
        <v>160</v>
      </c>
      <c r="BE208" s="163">
        <f>IF(N208="základní",J208,0)</f>
        <v>0</v>
      </c>
      <c r="BF208" s="163">
        <f>IF(N208="snížená",J208,0)</f>
        <v>0</v>
      </c>
      <c r="BG208" s="163">
        <f>IF(N208="zákl. přenesená",J208,0)</f>
        <v>0</v>
      </c>
      <c r="BH208" s="163">
        <f>IF(N208="sníž. přenesená",J208,0)</f>
        <v>0</v>
      </c>
      <c r="BI208" s="163">
        <f>IF(N208="nulová",J208,0)</f>
        <v>0</v>
      </c>
      <c r="BJ208" s="18" t="s">
        <v>97</v>
      </c>
      <c r="BK208" s="163">
        <f>ROUND(I208*H208,2)</f>
        <v>0</v>
      </c>
      <c r="BL208" s="18" t="s">
        <v>248</v>
      </c>
      <c r="BM208" s="162" t="s">
        <v>957</v>
      </c>
    </row>
    <row r="209" spans="1:65" s="2" customFormat="1" ht="16.5" customHeight="1">
      <c r="A209" s="33"/>
      <c r="B209" s="149"/>
      <c r="C209" s="150" t="s">
        <v>574</v>
      </c>
      <c r="D209" s="150" t="s">
        <v>162</v>
      </c>
      <c r="E209" s="151" t="s">
        <v>2110</v>
      </c>
      <c r="F209" s="152" t="s">
        <v>2111</v>
      </c>
      <c r="G209" s="153" t="s">
        <v>268</v>
      </c>
      <c r="H209" s="154">
        <v>6</v>
      </c>
      <c r="I209" s="155"/>
      <c r="J209" s="156">
        <f>ROUND(I209*H209,2)</f>
        <v>0</v>
      </c>
      <c r="K209" s="157"/>
      <c r="L209" s="34"/>
      <c r="M209" s="158" t="s">
        <v>1</v>
      </c>
      <c r="N209" s="159" t="s">
        <v>43</v>
      </c>
      <c r="O209" s="59"/>
      <c r="P209" s="160">
        <f>O209*H209</f>
        <v>0</v>
      </c>
      <c r="Q209" s="160">
        <v>0</v>
      </c>
      <c r="R209" s="160">
        <f>Q209*H209</f>
        <v>0</v>
      </c>
      <c r="S209" s="160">
        <v>0</v>
      </c>
      <c r="T209" s="161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2" t="s">
        <v>248</v>
      </c>
      <c r="AT209" s="162" t="s">
        <v>162</v>
      </c>
      <c r="AU209" s="162" t="s">
        <v>82</v>
      </c>
      <c r="AY209" s="18" t="s">
        <v>160</v>
      </c>
      <c r="BE209" s="163">
        <f>IF(N209="základní",J209,0)</f>
        <v>0</v>
      </c>
      <c r="BF209" s="163">
        <f>IF(N209="snížená",J209,0)</f>
        <v>0</v>
      </c>
      <c r="BG209" s="163">
        <f>IF(N209="zákl. přenesená",J209,0)</f>
        <v>0</v>
      </c>
      <c r="BH209" s="163">
        <f>IF(N209="sníž. přenesená",J209,0)</f>
        <v>0</v>
      </c>
      <c r="BI209" s="163">
        <f>IF(N209="nulová",J209,0)</f>
        <v>0</v>
      </c>
      <c r="BJ209" s="18" t="s">
        <v>97</v>
      </c>
      <c r="BK209" s="163">
        <f>ROUND(I209*H209,2)</f>
        <v>0</v>
      </c>
      <c r="BL209" s="18" t="s">
        <v>248</v>
      </c>
      <c r="BM209" s="162" t="s">
        <v>965</v>
      </c>
    </row>
    <row r="210" spans="1:65" s="12" customFormat="1" ht="25.95" customHeight="1">
      <c r="B210" s="136"/>
      <c r="D210" s="137" t="s">
        <v>76</v>
      </c>
      <c r="E210" s="138" t="s">
        <v>2112</v>
      </c>
      <c r="F210" s="138" t="s">
        <v>2113</v>
      </c>
      <c r="I210" s="139"/>
      <c r="J210" s="140">
        <f>BK210</f>
        <v>0</v>
      </c>
      <c r="L210" s="136"/>
      <c r="M210" s="141"/>
      <c r="N210" s="142"/>
      <c r="O210" s="142"/>
      <c r="P210" s="143">
        <f>SUM(P211:P218)</f>
        <v>0</v>
      </c>
      <c r="Q210" s="142"/>
      <c r="R210" s="143">
        <f>SUM(R211:R218)</f>
        <v>0</v>
      </c>
      <c r="S210" s="142"/>
      <c r="T210" s="144">
        <f>SUM(T211:T218)</f>
        <v>0</v>
      </c>
      <c r="AR210" s="137" t="s">
        <v>97</v>
      </c>
      <c r="AT210" s="145" t="s">
        <v>76</v>
      </c>
      <c r="AU210" s="145" t="s">
        <v>77</v>
      </c>
      <c r="AY210" s="137" t="s">
        <v>160</v>
      </c>
      <c r="BK210" s="146">
        <f>SUM(BK211:BK218)</f>
        <v>0</v>
      </c>
    </row>
    <row r="211" spans="1:65" s="2" customFormat="1" ht="24.15" customHeight="1">
      <c r="A211" s="33"/>
      <c r="B211" s="149"/>
      <c r="C211" s="150" t="s">
        <v>579</v>
      </c>
      <c r="D211" s="150" t="s">
        <v>162</v>
      </c>
      <c r="E211" s="151" t="s">
        <v>2114</v>
      </c>
      <c r="F211" s="152" t="s">
        <v>2115</v>
      </c>
      <c r="G211" s="153" t="s">
        <v>268</v>
      </c>
      <c r="H211" s="154">
        <v>1</v>
      </c>
      <c r="I211" s="155"/>
      <c r="J211" s="156">
        <f t="shared" ref="J211:J218" si="60">ROUND(I211*H211,2)</f>
        <v>0</v>
      </c>
      <c r="K211" s="157"/>
      <c r="L211" s="34"/>
      <c r="M211" s="158" t="s">
        <v>1</v>
      </c>
      <c r="N211" s="159" t="s">
        <v>43</v>
      </c>
      <c r="O211" s="59"/>
      <c r="P211" s="160">
        <f t="shared" ref="P211:P218" si="61">O211*H211</f>
        <v>0</v>
      </c>
      <c r="Q211" s="160">
        <v>0</v>
      </c>
      <c r="R211" s="160">
        <f t="shared" ref="R211:R218" si="62">Q211*H211</f>
        <v>0</v>
      </c>
      <c r="S211" s="160">
        <v>0</v>
      </c>
      <c r="T211" s="161">
        <f t="shared" ref="T211:T218" si="63"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2" t="s">
        <v>248</v>
      </c>
      <c r="AT211" s="162" t="s">
        <v>162</v>
      </c>
      <c r="AU211" s="162" t="s">
        <v>82</v>
      </c>
      <c r="AY211" s="18" t="s">
        <v>160</v>
      </c>
      <c r="BE211" s="163">
        <f t="shared" ref="BE211:BE218" si="64">IF(N211="základní",J211,0)</f>
        <v>0</v>
      </c>
      <c r="BF211" s="163">
        <f t="shared" ref="BF211:BF218" si="65">IF(N211="snížená",J211,0)</f>
        <v>0</v>
      </c>
      <c r="BG211" s="163">
        <f t="shared" ref="BG211:BG218" si="66">IF(N211="zákl. přenesená",J211,0)</f>
        <v>0</v>
      </c>
      <c r="BH211" s="163">
        <f t="shared" ref="BH211:BH218" si="67">IF(N211="sníž. přenesená",J211,0)</f>
        <v>0</v>
      </c>
      <c r="BI211" s="163">
        <f t="shared" ref="BI211:BI218" si="68">IF(N211="nulová",J211,0)</f>
        <v>0</v>
      </c>
      <c r="BJ211" s="18" t="s">
        <v>97</v>
      </c>
      <c r="BK211" s="163">
        <f t="shared" ref="BK211:BK218" si="69">ROUND(I211*H211,2)</f>
        <v>0</v>
      </c>
      <c r="BL211" s="18" t="s">
        <v>248</v>
      </c>
      <c r="BM211" s="162" t="s">
        <v>973</v>
      </c>
    </row>
    <row r="212" spans="1:65" s="2" customFormat="1" ht="24.15" customHeight="1">
      <c r="A212" s="33"/>
      <c r="B212" s="149"/>
      <c r="C212" s="150" t="s">
        <v>583</v>
      </c>
      <c r="D212" s="150" t="s">
        <v>162</v>
      </c>
      <c r="E212" s="151" t="s">
        <v>2116</v>
      </c>
      <c r="F212" s="152" t="s">
        <v>2117</v>
      </c>
      <c r="G212" s="153" t="s">
        <v>268</v>
      </c>
      <c r="H212" s="154">
        <v>2</v>
      </c>
      <c r="I212" s="155"/>
      <c r="J212" s="156">
        <f t="shared" si="60"/>
        <v>0</v>
      </c>
      <c r="K212" s="157"/>
      <c r="L212" s="34"/>
      <c r="M212" s="158" t="s">
        <v>1</v>
      </c>
      <c r="N212" s="159" t="s">
        <v>43</v>
      </c>
      <c r="O212" s="59"/>
      <c r="P212" s="160">
        <f t="shared" si="61"/>
        <v>0</v>
      </c>
      <c r="Q212" s="160">
        <v>0</v>
      </c>
      <c r="R212" s="160">
        <f t="shared" si="62"/>
        <v>0</v>
      </c>
      <c r="S212" s="160">
        <v>0</v>
      </c>
      <c r="T212" s="161">
        <f t="shared" si="6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2" t="s">
        <v>248</v>
      </c>
      <c r="AT212" s="162" t="s">
        <v>162</v>
      </c>
      <c r="AU212" s="162" t="s">
        <v>82</v>
      </c>
      <c r="AY212" s="18" t="s">
        <v>160</v>
      </c>
      <c r="BE212" s="163">
        <f t="shared" si="64"/>
        <v>0</v>
      </c>
      <c r="BF212" s="163">
        <f t="shared" si="65"/>
        <v>0</v>
      </c>
      <c r="BG212" s="163">
        <f t="shared" si="66"/>
        <v>0</v>
      </c>
      <c r="BH212" s="163">
        <f t="shared" si="67"/>
        <v>0</v>
      </c>
      <c r="BI212" s="163">
        <f t="shared" si="68"/>
        <v>0</v>
      </c>
      <c r="BJ212" s="18" t="s">
        <v>97</v>
      </c>
      <c r="BK212" s="163">
        <f t="shared" si="69"/>
        <v>0</v>
      </c>
      <c r="BL212" s="18" t="s">
        <v>248</v>
      </c>
      <c r="BM212" s="162" t="s">
        <v>981</v>
      </c>
    </row>
    <row r="213" spans="1:65" s="2" customFormat="1" ht="24.15" customHeight="1">
      <c r="A213" s="33"/>
      <c r="B213" s="149"/>
      <c r="C213" s="150" t="s">
        <v>587</v>
      </c>
      <c r="D213" s="150" t="s">
        <v>162</v>
      </c>
      <c r="E213" s="151" t="s">
        <v>2118</v>
      </c>
      <c r="F213" s="152" t="s">
        <v>2119</v>
      </c>
      <c r="G213" s="153" t="s">
        <v>268</v>
      </c>
      <c r="H213" s="154">
        <v>1</v>
      </c>
      <c r="I213" s="155"/>
      <c r="J213" s="156">
        <f t="shared" si="60"/>
        <v>0</v>
      </c>
      <c r="K213" s="157"/>
      <c r="L213" s="34"/>
      <c r="M213" s="158" t="s">
        <v>1</v>
      </c>
      <c r="N213" s="159" t="s">
        <v>43</v>
      </c>
      <c r="O213" s="59"/>
      <c r="P213" s="160">
        <f t="shared" si="61"/>
        <v>0</v>
      </c>
      <c r="Q213" s="160">
        <v>0</v>
      </c>
      <c r="R213" s="160">
        <f t="shared" si="62"/>
        <v>0</v>
      </c>
      <c r="S213" s="160">
        <v>0</v>
      </c>
      <c r="T213" s="161">
        <f t="shared" si="6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2" t="s">
        <v>248</v>
      </c>
      <c r="AT213" s="162" t="s">
        <v>162</v>
      </c>
      <c r="AU213" s="162" t="s">
        <v>82</v>
      </c>
      <c r="AY213" s="18" t="s">
        <v>160</v>
      </c>
      <c r="BE213" s="163">
        <f t="shared" si="64"/>
        <v>0</v>
      </c>
      <c r="BF213" s="163">
        <f t="shared" si="65"/>
        <v>0</v>
      </c>
      <c r="BG213" s="163">
        <f t="shared" si="66"/>
        <v>0</v>
      </c>
      <c r="BH213" s="163">
        <f t="shared" si="67"/>
        <v>0</v>
      </c>
      <c r="BI213" s="163">
        <f t="shared" si="68"/>
        <v>0</v>
      </c>
      <c r="BJ213" s="18" t="s">
        <v>97</v>
      </c>
      <c r="BK213" s="163">
        <f t="shared" si="69"/>
        <v>0</v>
      </c>
      <c r="BL213" s="18" t="s">
        <v>248</v>
      </c>
      <c r="BM213" s="162" t="s">
        <v>989</v>
      </c>
    </row>
    <row r="214" spans="1:65" s="2" customFormat="1" ht="16.5" customHeight="1">
      <c r="A214" s="33"/>
      <c r="B214" s="149"/>
      <c r="C214" s="150" t="s">
        <v>591</v>
      </c>
      <c r="D214" s="150" t="s">
        <v>162</v>
      </c>
      <c r="E214" s="151" t="s">
        <v>2120</v>
      </c>
      <c r="F214" s="152" t="s">
        <v>2121</v>
      </c>
      <c r="G214" s="153" t="s">
        <v>268</v>
      </c>
      <c r="H214" s="154">
        <v>56</v>
      </c>
      <c r="I214" s="155"/>
      <c r="J214" s="156">
        <f t="shared" si="60"/>
        <v>0</v>
      </c>
      <c r="K214" s="157"/>
      <c r="L214" s="34"/>
      <c r="M214" s="158" t="s">
        <v>1</v>
      </c>
      <c r="N214" s="159" t="s">
        <v>43</v>
      </c>
      <c r="O214" s="59"/>
      <c r="P214" s="160">
        <f t="shared" si="61"/>
        <v>0</v>
      </c>
      <c r="Q214" s="160">
        <v>0</v>
      </c>
      <c r="R214" s="160">
        <f t="shared" si="62"/>
        <v>0</v>
      </c>
      <c r="S214" s="160">
        <v>0</v>
      </c>
      <c r="T214" s="161">
        <f t="shared" si="6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2" t="s">
        <v>248</v>
      </c>
      <c r="AT214" s="162" t="s">
        <v>162</v>
      </c>
      <c r="AU214" s="162" t="s">
        <v>82</v>
      </c>
      <c r="AY214" s="18" t="s">
        <v>160</v>
      </c>
      <c r="BE214" s="163">
        <f t="shared" si="64"/>
        <v>0</v>
      </c>
      <c r="BF214" s="163">
        <f t="shared" si="65"/>
        <v>0</v>
      </c>
      <c r="BG214" s="163">
        <f t="shared" si="66"/>
        <v>0</v>
      </c>
      <c r="BH214" s="163">
        <f t="shared" si="67"/>
        <v>0</v>
      </c>
      <c r="BI214" s="163">
        <f t="shared" si="68"/>
        <v>0</v>
      </c>
      <c r="BJ214" s="18" t="s">
        <v>97</v>
      </c>
      <c r="BK214" s="163">
        <f t="shared" si="69"/>
        <v>0</v>
      </c>
      <c r="BL214" s="18" t="s">
        <v>248</v>
      </c>
      <c r="BM214" s="162" t="s">
        <v>998</v>
      </c>
    </row>
    <row r="215" spans="1:65" s="2" customFormat="1" ht="16.5" customHeight="1">
      <c r="A215" s="33"/>
      <c r="B215" s="149"/>
      <c r="C215" s="150" t="s">
        <v>595</v>
      </c>
      <c r="D215" s="150" t="s">
        <v>162</v>
      </c>
      <c r="E215" s="151" t="s">
        <v>2122</v>
      </c>
      <c r="F215" s="152" t="s">
        <v>2123</v>
      </c>
      <c r="G215" s="153" t="s">
        <v>268</v>
      </c>
      <c r="H215" s="154">
        <v>4</v>
      </c>
      <c r="I215" s="155"/>
      <c r="J215" s="156">
        <f t="shared" si="60"/>
        <v>0</v>
      </c>
      <c r="K215" s="157"/>
      <c r="L215" s="34"/>
      <c r="M215" s="158" t="s">
        <v>1</v>
      </c>
      <c r="N215" s="159" t="s">
        <v>43</v>
      </c>
      <c r="O215" s="59"/>
      <c r="P215" s="160">
        <f t="shared" si="61"/>
        <v>0</v>
      </c>
      <c r="Q215" s="160">
        <v>0</v>
      </c>
      <c r="R215" s="160">
        <f t="shared" si="62"/>
        <v>0</v>
      </c>
      <c r="S215" s="160">
        <v>0</v>
      </c>
      <c r="T215" s="161">
        <f t="shared" si="6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2" t="s">
        <v>248</v>
      </c>
      <c r="AT215" s="162" t="s">
        <v>162</v>
      </c>
      <c r="AU215" s="162" t="s">
        <v>82</v>
      </c>
      <c r="AY215" s="18" t="s">
        <v>160</v>
      </c>
      <c r="BE215" s="163">
        <f t="shared" si="64"/>
        <v>0</v>
      </c>
      <c r="BF215" s="163">
        <f t="shared" si="65"/>
        <v>0</v>
      </c>
      <c r="BG215" s="163">
        <f t="shared" si="66"/>
        <v>0</v>
      </c>
      <c r="BH215" s="163">
        <f t="shared" si="67"/>
        <v>0</v>
      </c>
      <c r="BI215" s="163">
        <f t="shared" si="68"/>
        <v>0</v>
      </c>
      <c r="BJ215" s="18" t="s">
        <v>97</v>
      </c>
      <c r="BK215" s="163">
        <f t="shared" si="69"/>
        <v>0</v>
      </c>
      <c r="BL215" s="18" t="s">
        <v>248</v>
      </c>
      <c r="BM215" s="162" t="s">
        <v>1008</v>
      </c>
    </row>
    <row r="216" spans="1:65" s="2" customFormat="1" ht="24.15" customHeight="1">
      <c r="A216" s="33"/>
      <c r="B216" s="149"/>
      <c r="C216" s="150" t="s">
        <v>602</v>
      </c>
      <c r="D216" s="150" t="s">
        <v>162</v>
      </c>
      <c r="E216" s="151" t="s">
        <v>2124</v>
      </c>
      <c r="F216" s="152" t="s">
        <v>2125</v>
      </c>
      <c r="G216" s="153" t="s">
        <v>165</v>
      </c>
      <c r="H216" s="154">
        <v>345</v>
      </c>
      <c r="I216" s="155"/>
      <c r="J216" s="156">
        <f t="shared" si="60"/>
        <v>0</v>
      </c>
      <c r="K216" s="157"/>
      <c r="L216" s="34"/>
      <c r="M216" s="158" t="s">
        <v>1</v>
      </c>
      <c r="N216" s="159" t="s">
        <v>43</v>
      </c>
      <c r="O216" s="59"/>
      <c r="P216" s="160">
        <f t="shared" si="61"/>
        <v>0</v>
      </c>
      <c r="Q216" s="160">
        <v>0</v>
      </c>
      <c r="R216" s="160">
        <f t="shared" si="62"/>
        <v>0</v>
      </c>
      <c r="S216" s="160">
        <v>0</v>
      </c>
      <c r="T216" s="161">
        <f t="shared" si="6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2" t="s">
        <v>248</v>
      </c>
      <c r="AT216" s="162" t="s">
        <v>162</v>
      </c>
      <c r="AU216" s="162" t="s">
        <v>82</v>
      </c>
      <c r="AY216" s="18" t="s">
        <v>160</v>
      </c>
      <c r="BE216" s="163">
        <f t="shared" si="64"/>
        <v>0</v>
      </c>
      <c r="BF216" s="163">
        <f t="shared" si="65"/>
        <v>0</v>
      </c>
      <c r="BG216" s="163">
        <f t="shared" si="66"/>
        <v>0</v>
      </c>
      <c r="BH216" s="163">
        <f t="shared" si="67"/>
        <v>0</v>
      </c>
      <c r="BI216" s="163">
        <f t="shared" si="68"/>
        <v>0</v>
      </c>
      <c r="BJ216" s="18" t="s">
        <v>97</v>
      </c>
      <c r="BK216" s="163">
        <f t="shared" si="69"/>
        <v>0</v>
      </c>
      <c r="BL216" s="18" t="s">
        <v>248</v>
      </c>
      <c r="BM216" s="162" t="s">
        <v>1029</v>
      </c>
    </row>
    <row r="217" spans="1:65" s="2" customFormat="1" ht="16.5" customHeight="1">
      <c r="A217" s="33"/>
      <c r="B217" s="149"/>
      <c r="C217" s="150" t="s">
        <v>606</v>
      </c>
      <c r="D217" s="150" t="s">
        <v>162</v>
      </c>
      <c r="E217" s="151" t="s">
        <v>2126</v>
      </c>
      <c r="F217" s="152" t="s">
        <v>2127</v>
      </c>
      <c r="G217" s="153" t="s">
        <v>262</v>
      </c>
      <c r="H217" s="154">
        <v>2000</v>
      </c>
      <c r="I217" s="155"/>
      <c r="J217" s="156">
        <f t="shared" si="60"/>
        <v>0</v>
      </c>
      <c r="K217" s="157"/>
      <c r="L217" s="34"/>
      <c r="M217" s="158" t="s">
        <v>1</v>
      </c>
      <c r="N217" s="159" t="s">
        <v>43</v>
      </c>
      <c r="O217" s="59"/>
      <c r="P217" s="160">
        <f t="shared" si="61"/>
        <v>0</v>
      </c>
      <c r="Q217" s="160">
        <v>0</v>
      </c>
      <c r="R217" s="160">
        <f t="shared" si="62"/>
        <v>0</v>
      </c>
      <c r="S217" s="160">
        <v>0</v>
      </c>
      <c r="T217" s="161">
        <f t="shared" si="6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2" t="s">
        <v>248</v>
      </c>
      <c r="AT217" s="162" t="s">
        <v>162</v>
      </c>
      <c r="AU217" s="162" t="s">
        <v>82</v>
      </c>
      <c r="AY217" s="18" t="s">
        <v>160</v>
      </c>
      <c r="BE217" s="163">
        <f t="shared" si="64"/>
        <v>0</v>
      </c>
      <c r="BF217" s="163">
        <f t="shared" si="65"/>
        <v>0</v>
      </c>
      <c r="BG217" s="163">
        <f t="shared" si="66"/>
        <v>0</v>
      </c>
      <c r="BH217" s="163">
        <f t="shared" si="67"/>
        <v>0</v>
      </c>
      <c r="BI217" s="163">
        <f t="shared" si="68"/>
        <v>0</v>
      </c>
      <c r="BJ217" s="18" t="s">
        <v>97</v>
      </c>
      <c r="BK217" s="163">
        <f t="shared" si="69"/>
        <v>0</v>
      </c>
      <c r="BL217" s="18" t="s">
        <v>248</v>
      </c>
      <c r="BM217" s="162" t="s">
        <v>1039</v>
      </c>
    </row>
    <row r="218" spans="1:65" s="2" customFormat="1" ht="16.5" customHeight="1">
      <c r="A218" s="33"/>
      <c r="B218" s="149"/>
      <c r="C218" s="150" t="s">
        <v>615</v>
      </c>
      <c r="D218" s="150" t="s">
        <v>162</v>
      </c>
      <c r="E218" s="151" t="s">
        <v>2128</v>
      </c>
      <c r="F218" s="152" t="s">
        <v>2129</v>
      </c>
      <c r="G218" s="153" t="s">
        <v>262</v>
      </c>
      <c r="H218" s="154">
        <v>100</v>
      </c>
      <c r="I218" s="155"/>
      <c r="J218" s="156">
        <f t="shared" si="60"/>
        <v>0</v>
      </c>
      <c r="K218" s="157"/>
      <c r="L218" s="34"/>
      <c r="M218" s="158" t="s">
        <v>1</v>
      </c>
      <c r="N218" s="159" t="s">
        <v>43</v>
      </c>
      <c r="O218" s="59"/>
      <c r="P218" s="160">
        <f t="shared" si="61"/>
        <v>0</v>
      </c>
      <c r="Q218" s="160">
        <v>0</v>
      </c>
      <c r="R218" s="160">
        <f t="shared" si="62"/>
        <v>0</v>
      </c>
      <c r="S218" s="160">
        <v>0</v>
      </c>
      <c r="T218" s="161">
        <f t="shared" si="6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2" t="s">
        <v>248</v>
      </c>
      <c r="AT218" s="162" t="s">
        <v>162</v>
      </c>
      <c r="AU218" s="162" t="s">
        <v>82</v>
      </c>
      <c r="AY218" s="18" t="s">
        <v>160</v>
      </c>
      <c r="BE218" s="163">
        <f t="shared" si="64"/>
        <v>0</v>
      </c>
      <c r="BF218" s="163">
        <f t="shared" si="65"/>
        <v>0</v>
      </c>
      <c r="BG218" s="163">
        <f t="shared" si="66"/>
        <v>0</v>
      </c>
      <c r="BH218" s="163">
        <f t="shared" si="67"/>
        <v>0</v>
      </c>
      <c r="BI218" s="163">
        <f t="shared" si="68"/>
        <v>0</v>
      </c>
      <c r="BJ218" s="18" t="s">
        <v>97</v>
      </c>
      <c r="BK218" s="163">
        <f t="shared" si="69"/>
        <v>0</v>
      </c>
      <c r="BL218" s="18" t="s">
        <v>248</v>
      </c>
      <c r="BM218" s="162" t="s">
        <v>1049</v>
      </c>
    </row>
    <row r="219" spans="1:65" s="12" customFormat="1" ht="25.95" customHeight="1">
      <c r="B219" s="136"/>
      <c r="D219" s="137" t="s">
        <v>76</v>
      </c>
      <c r="E219" s="138" t="s">
        <v>2130</v>
      </c>
      <c r="F219" s="138" t="s">
        <v>2131</v>
      </c>
      <c r="I219" s="139"/>
      <c r="J219" s="140">
        <f>BK219</f>
        <v>0</v>
      </c>
      <c r="L219" s="136"/>
      <c r="M219" s="141"/>
      <c r="N219" s="142"/>
      <c r="O219" s="142"/>
      <c r="P219" s="143">
        <f>SUM(P220:P222)</f>
        <v>0</v>
      </c>
      <c r="Q219" s="142"/>
      <c r="R219" s="143">
        <f>SUM(R220:R222)</f>
        <v>0</v>
      </c>
      <c r="S219" s="142"/>
      <c r="T219" s="144">
        <f>SUM(T220:T222)</f>
        <v>0</v>
      </c>
      <c r="AR219" s="137" t="s">
        <v>82</v>
      </c>
      <c r="AT219" s="145" t="s">
        <v>76</v>
      </c>
      <c r="AU219" s="145" t="s">
        <v>77</v>
      </c>
      <c r="AY219" s="137" t="s">
        <v>160</v>
      </c>
      <c r="BK219" s="146">
        <f>SUM(BK220:BK222)</f>
        <v>0</v>
      </c>
    </row>
    <row r="220" spans="1:65" s="2" customFormat="1" ht="16.5" customHeight="1">
      <c r="A220" s="33"/>
      <c r="B220" s="149"/>
      <c r="C220" s="150" t="s">
        <v>620</v>
      </c>
      <c r="D220" s="150" t="s">
        <v>162</v>
      </c>
      <c r="E220" s="151" t="s">
        <v>2132</v>
      </c>
      <c r="F220" s="152" t="s">
        <v>2133</v>
      </c>
      <c r="G220" s="153" t="s">
        <v>547</v>
      </c>
      <c r="H220" s="154">
        <v>1</v>
      </c>
      <c r="I220" s="155"/>
      <c r="J220" s="156">
        <f>ROUND(I220*H220,2)</f>
        <v>0</v>
      </c>
      <c r="K220" s="157"/>
      <c r="L220" s="34"/>
      <c r="M220" s="158" t="s">
        <v>1</v>
      </c>
      <c r="N220" s="159" t="s">
        <v>43</v>
      </c>
      <c r="O220" s="59"/>
      <c r="P220" s="160">
        <f>O220*H220</f>
        <v>0</v>
      </c>
      <c r="Q220" s="160">
        <v>0</v>
      </c>
      <c r="R220" s="160">
        <f>Q220*H220</f>
        <v>0</v>
      </c>
      <c r="S220" s="160">
        <v>0</v>
      </c>
      <c r="T220" s="161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2" t="s">
        <v>166</v>
      </c>
      <c r="AT220" s="162" t="s">
        <v>162</v>
      </c>
      <c r="AU220" s="162" t="s">
        <v>82</v>
      </c>
      <c r="AY220" s="18" t="s">
        <v>160</v>
      </c>
      <c r="BE220" s="163">
        <f>IF(N220="základní",J220,0)</f>
        <v>0</v>
      </c>
      <c r="BF220" s="163">
        <f>IF(N220="snížená",J220,0)</f>
        <v>0</v>
      </c>
      <c r="BG220" s="163">
        <f>IF(N220="zákl. přenesená",J220,0)</f>
        <v>0</v>
      </c>
      <c r="BH220" s="163">
        <f>IF(N220="sníž. přenesená",J220,0)</f>
        <v>0</v>
      </c>
      <c r="BI220" s="163">
        <f>IF(N220="nulová",J220,0)</f>
        <v>0</v>
      </c>
      <c r="BJ220" s="18" t="s">
        <v>97</v>
      </c>
      <c r="BK220" s="163">
        <f>ROUND(I220*H220,2)</f>
        <v>0</v>
      </c>
      <c r="BL220" s="18" t="s">
        <v>166</v>
      </c>
      <c r="BM220" s="162" t="s">
        <v>1060</v>
      </c>
    </row>
    <row r="221" spans="1:65" s="2" customFormat="1" ht="16.5" customHeight="1">
      <c r="A221" s="33"/>
      <c r="B221" s="149"/>
      <c r="C221" s="150" t="s">
        <v>625</v>
      </c>
      <c r="D221" s="150" t="s">
        <v>162</v>
      </c>
      <c r="E221" s="151" t="s">
        <v>2134</v>
      </c>
      <c r="F221" s="152" t="s">
        <v>2135</v>
      </c>
      <c r="G221" s="153" t="s">
        <v>547</v>
      </c>
      <c r="H221" s="154">
        <v>1</v>
      </c>
      <c r="I221" s="155"/>
      <c r="J221" s="156">
        <f>ROUND(I221*H221,2)</f>
        <v>0</v>
      </c>
      <c r="K221" s="157"/>
      <c r="L221" s="34"/>
      <c r="M221" s="158" t="s">
        <v>1</v>
      </c>
      <c r="N221" s="159" t="s">
        <v>43</v>
      </c>
      <c r="O221" s="59"/>
      <c r="P221" s="160">
        <f>O221*H221</f>
        <v>0</v>
      </c>
      <c r="Q221" s="160">
        <v>0</v>
      </c>
      <c r="R221" s="160">
        <f>Q221*H221</f>
        <v>0</v>
      </c>
      <c r="S221" s="160">
        <v>0</v>
      </c>
      <c r="T221" s="161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2" t="s">
        <v>166</v>
      </c>
      <c r="AT221" s="162" t="s">
        <v>162</v>
      </c>
      <c r="AU221" s="162" t="s">
        <v>82</v>
      </c>
      <c r="AY221" s="18" t="s">
        <v>160</v>
      </c>
      <c r="BE221" s="163">
        <f>IF(N221="základní",J221,0)</f>
        <v>0</v>
      </c>
      <c r="BF221" s="163">
        <f>IF(N221="snížená",J221,0)</f>
        <v>0</v>
      </c>
      <c r="BG221" s="163">
        <f>IF(N221="zákl. přenesená",J221,0)</f>
        <v>0</v>
      </c>
      <c r="BH221" s="163">
        <f>IF(N221="sníž. přenesená",J221,0)</f>
        <v>0</v>
      </c>
      <c r="BI221" s="163">
        <f>IF(N221="nulová",J221,0)</f>
        <v>0</v>
      </c>
      <c r="BJ221" s="18" t="s">
        <v>97</v>
      </c>
      <c r="BK221" s="163">
        <f>ROUND(I221*H221,2)</f>
        <v>0</v>
      </c>
      <c r="BL221" s="18" t="s">
        <v>166</v>
      </c>
      <c r="BM221" s="162" t="s">
        <v>1077</v>
      </c>
    </row>
    <row r="222" spans="1:65" s="2" customFormat="1" ht="16.5" customHeight="1">
      <c r="A222" s="33"/>
      <c r="B222" s="149"/>
      <c r="C222" s="150" t="s">
        <v>630</v>
      </c>
      <c r="D222" s="150" t="s">
        <v>162</v>
      </c>
      <c r="E222" s="151" t="s">
        <v>2136</v>
      </c>
      <c r="F222" s="152" t="s">
        <v>2137</v>
      </c>
      <c r="G222" s="153" t="s">
        <v>547</v>
      </c>
      <c r="H222" s="154">
        <v>1</v>
      </c>
      <c r="I222" s="155"/>
      <c r="J222" s="156">
        <f>ROUND(I222*H222,2)</f>
        <v>0</v>
      </c>
      <c r="K222" s="157"/>
      <c r="L222" s="34"/>
      <c r="M222" s="208" t="s">
        <v>1</v>
      </c>
      <c r="N222" s="209" t="s">
        <v>43</v>
      </c>
      <c r="O222" s="210"/>
      <c r="P222" s="211">
        <f>O222*H222</f>
        <v>0</v>
      </c>
      <c r="Q222" s="211">
        <v>0</v>
      </c>
      <c r="R222" s="211">
        <f>Q222*H222</f>
        <v>0</v>
      </c>
      <c r="S222" s="211">
        <v>0</v>
      </c>
      <c r="T222" s="212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2" t="s">
        <v>166</v>
      </c>
      <c r="AT222" s="162" t="s">
        <v>162</v>
      </c>
      <c r="AU222" s="162" t="s">
        <v>82</v>
      </c>
      <c r="AY222" s="18" t="s">
        <v>160</v>
      </c>
      <c r="BE222" s="163">
        <f>IF(N222="základní",J222,0)</f>
        <v>0</v>
      </c>
      <c r="BF222" s="163">
        <f>IF(N222="snížená",J222,0)</f>
        <v>0</v>
      </c>
      <c r="BG222" s="163">
        <f>IF(N222="zákl. přenesená",J222,0)</f>
        <v>0</v>
      </c>
      <c r="BH222" s="163">
        <f>IF(N222="sníž. přenesená",J222,0)</f>
        <v>0</v>
      </c>
      <c r="BI222" s="163">
        <f>IF(N222="nulová",J222,0)</f>
        <v>0</v>
      </c>
      <c r="BJ222" s="18" t="s">
        <v>97</v>
      </c>
      <c r="BK222" s="163">
        <f>ROUND(I222*H222,2)</f>
        <v>0</v>
      </c>
      <c r="BL222" s="18" t="s">
        <v>166</v>
      </c>
      <c r="BM222" s="162" t="s">
        <v>1085</v>
      </c>
    </row>
    <row r="223" spans="1:65" s="2" customFormat="1" ht="6.9" customHeight="1">
      <c r="A223" s="33"/>
      <c r="B223" s="48"/>
      <c r="C223" s="49"/>
      <c r="D223" s="49"/>
      <c r="E223" s="49"/>
      <c r="F223" s="49"/>
      <c r="G223" s="49"/>
      <c r="H223" s="49"/>
      <c r="I223" s="49"/>
      <c r="J223" s="49"/>
      <c r="K223" s="49"/>
      <c r="L223" s="34"/>
      <c r="M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</row>
  </sheetData>
  <autoFilter ref="C124:K222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4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8" t="s">
        <v>92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1:46" s="1" customFormat="1" ht="24.9" customHeight="1">
      <c r="B4" s="21"/>
      <c r="D4" s="22" t="s">
        <v>107</v>
      </c>
      <c r="L4" s="21"/>
      <c r="M4" s="98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58" t="str">
        <f>'Rekapitulace stavby'!K6</f>
        <v>Bytový dům č.p. 1 Nový Dvůr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1688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7" t="s">
        <v>2138</v>
      </c>
      <c r="F9" s="256"/>
      <c r="G9" s="256"/>
      <c r="H9" s="256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6" t="str">
        <f>'Rekapitulace stavby'!AN8</f>
        <v>5. 3. 2025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'Rekapitulace stavby'!E14</f>
        <v>Vyplň údaj</v>
      </c>
      <c r="F18" s="225"/>
      <c r="G18" s="225"/>
      <c r="H18" s="225"/>
      <c r="I18" s="28" t="s">
        <v>26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30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31</v>
      </c>
      <c r="F21" s="33"/>
      <c r="G21" s="33"/>
      <c r="H21" s="33"/>
      <c r="I21" s="28" t="s">
        <v>26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33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34</v>
      </c>
      <c r="F24" s="33"/>
      <c r="G24" s="33"/>
      <c r="H24" s="33"/>
      <c r="I24" s="28" t="s">
        <v>26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35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71.25" customHeight="1">
      <c r="A27" s="99"/>
      <c r="B27" s="100"/>
      <c r="C27" s="99"/>
      <c r="D27" s="99"/>
      <c r="E27" s="229" t="s">
        <v>36</v>
      </c>
      <c r="F27" s="229"/>
      <c r="G27" s="229"/>
      <c r="H27" s="229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2" t="s">
        <v>37</v>
      </c>
      <c r="E30" s="33"/>
      <c r="F30" s="33"/>
      <c r="G30" s="33"/>
      <c r="H30" s="33"/>
      <c r="I30" s="33"/>
      <c r="J30" s="72">
        <f>ROUND(J121,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39</v>
      </c>
      <c r="G32" s="33"/>
      <c r="H32" s="33"/>
      <c r="I32" s="37" t="s">
        <v>38</v>
      </c>
      <c r="J32" s="37" t="s">
        <v>40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3" t="s">
        <v>41</v>
      </c>
      <c r="E33" s="28" t="s">
        <v>42</v>
      </c>
      <c r="F33" s="104">
        <f>ROUND((SUM(BE121:BE143)),  2)</f>
        <v>0</v>
      </c>
      <c r="G33" s="33"/>
      <c r="H33" s="33"/>
      <c r="I33" s="105">
        <v>0.21</v>
      </c>
      <c r="J33" s="104">
        <f>ROUND(((SUM(BE121:BE143))*I33),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43</v>
      </c>
      <c r="F34" s="104">
        <f>ROUND((SUM(BF121:BF143)),  2)</f>
        <v>0</v>
      </c>
      <c r="G34" s="33"/>
      <c r="H34" s="33"/>
      <c r="I34" s="105">
        <v>0.12</v>
      </c>
      <c r="J34" s="104">
        <f>ROUND(((SUM(BF121:BF143))*I34),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44</v>
      </c>
      <c r="F35" s="104">
        <f>ROUND((SUM(BG121:BG143)),  2)</f>
        <v>0</v>
      </c>
      <c r="G35" s="33"/>
      <c r="H35" s="33"/>
      <c r="I35" s="105">
        <v>0.21</v>
      </c>
      <c r="J35" s="104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45</v>
      </c>
      <c r="F36" s="104">
        <f>ROUND((SUM(BH121:BH143)),  2)</f>
        <v>0</v>
      </c>
      <c r="G36" s="33"/>
      <c r="H36" s="33"/>
      <c r="I36" s="105">
        <v>0.12</v>
      </c>
      <c r="J36" s="104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46</v>
      </c>
      <c r="F37" s="104">
        <f>ROUND((SUM(BI121:BI143)),  2)</f>
        <v>0</v>
      </c>
      <c r="G37" s="33"/>
      <c r="H37" s="33"/>
      <c r="I37" s="105">
        <v>0</v>
      </c>
      <c r="J37" s="104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6"/>
      <c r="D39" s="107" t="s">
        <v>47</v>
      </c>
      <c r="E39" s="61"/>
      <c r="F39" s="61"/>
      <c r="G39" s="108" t="s">
        <v>48</v>
      </c>
      <c r="H39" s="109" t="s">
        <v>49</v>
      </c>
      <c r="I39" s="61"/>
      <c r="J39" s="110">
        <f>SUM(J30:J37)</f>
        <v>0</v>
      </c>
      <c r="K39" s="111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50</v>
      </c>
      <c r="E50" s="45"/>
      <c r="F50" s="45"/>
      <c r="G50" s="44" t="s">
        <v>51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52</v>
      </c>
      <c r="E61" s="36"/>
      <c r="F61" s="112" t="s">
        <v>53</v>
      </c>
      <c r="G61" s="46" t="s">
        <v>52</v>
      </c>
      <c r="H61" s="36"/>
      <c r="I61" s="36"/>
      <c r="J61" s="113" t="s">
        <v>53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54</v>
      </c>
      <c r="E65" s="47"/>
      <c r="F65" s="47"/>
      <c r="G65" s="44" t="s">
        <v>55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52</v>
      </c>
      <c r="E76" s="36"/>
      <c r="F76" s="112" t="s">
        <v>53</v>
      </c>
      <c r="G76" s="46" t="s">
        <v>52</v>
      </c>
      <c r="H76" s="36"/>
      <c r="I76" s="36"/>
      <c r="J76" s="113" t="s">
        <v>53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108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Bytový dům č.p. 1 Nový Dvůr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1688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7" t="str">
        <f>E9</f>
        <v>0325-01.3 - Vzduchotechnika</v>
      </c>
      <c r="F87" s="256"/>
      <c r="G87" s="256"/>
      <c r="H87" s="256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Nový Dvůr</v>
      </c>
      <c r="G89" s="33"/>
      <c r="H89" s="33"/>
      <c r="I89" s="28" t="s">
        <v>21</v>
      </c>
      <c r="J89" s="56" t="str">
        <f>IF(J12="","",J12)</f>
        <v>5. 3. 2025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65" customHeight="1">
      <c r="A91" s="33"/>
      <c r="B91" s="34"/>
      <c r="C91" s="28" t="s">
        <v>23</v>
      </c>
      <c r="D91" s="33"/>
      <c r="E91" s="33"/>
      <c r="F91" s="26" t="str">
        <f>E15</f>
        <v>Zemský hřebčinec Písek s.p.o., U Hřebčince 479, Pí</v>
      </c>
      <c r="G91" s="33"/>
      <c r="H91" s="33"/>
      <c r="I91" s="28" t="s">
        <v>29</v>
      </c>
      <c r="J91" s="31" t="str">
        <f>E21</f>
        <v>Ing. Petr Černý Projekční kancelář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5.6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33</v>
      </c>
      <c r="J92" s="31" t="str">
        <f>E24</f>
        <v>Jindřich  J u k l  tel.: 602558222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4" t="s">
        <v>109</v>
      </c>
      <c r="D94" s="106"/>
      <c r="E94" s="106"/>
      <c r="F94" s="106"/>
      <c r="G94" s="106"/>
      <c r="H94" s="106"/>
      <c r="I94" s="106"/>
      <c r="J94" s="115" t="s">
        <v>110</v>
      </c>
      <c r="K94" s="106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5" customHeight="1">
      <c r="A96" s="33"/>
      <c r="B96" s="34"/>
      <c r="C96" s="116" t="s">
        <v>111</v>
      </c>
      <c r="D96" s="33"/>
      <c r="E96" s="33"/>
      <c r="F96" s="33"/>
      <c r="G96" s="33"/>
      <c r="H96" s="33"/>
      <c r="I96" s="33"/>
      <c r="J96" s="72">
        <f>J121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112</v>
      </c>
    </row>
    <row r="97" spans="1:31" s="9" customFormat="1" ht="24.9" customHeight="1">
      <c r="B97" s="117"/>
      <c r="D97" s="118" t="s">
        <v>2139</v>
      </c>
      <c r="E97" s="119"/>
      <c r="F97" s="119"/>
      <c r="G97" s="119"/>
      <c r="H97" s="119"/>
      <c r="I97" s="119"/>
      <c r="J97" s="120">
        <f>J122</f>
        <v>0</v>
      </c>
      <c r="L97" s="117"/>
    </row>
    <row r="98" spans="1:31" s="10" customFormat="1" ht="19.95" customHeight="1">
      <c r="B98" s="121"/>
      <c r="D98" s="122" t="s">
        <v>2140</v>
      </c>
      <c r="E98" s="123"/>
      <c r="F98" s="123"/>
      <c r="G98" s="123"/>
      <c r="H98" s="123"/>
      <c r="I98" s="123"/>
      <c r="J98" s="124">
        <f>J129</f>
        <v>0</v>
      </c>
      <c r="L98" s="121"/>
    </row>
    <row r="99" spans="1:31" s="9" customFormat="1" ht="24.9" customHeight="1">
      <c r="B99" s="117"/>
      <c r="D99" s="118" t="s">
        <v>2141</v>
      </c>
      <c r="E99" s="119"/>
      <c r="F99" s="119"/>
      <c r="G99" s="119"/>
      <c r="H99" s="119"/>
      <c r="I99" s="119"/>
      <c r="J99" s="120">
        <f>J133</f>
        <v>0</v>
      </c>
      <c r="L99" s="117"/>
    </row>
    <row r="100" spans="1:31" s="10" customFormat="1" ht="19.95" customHeight="1">
      <c r="B100" s="121"/>
      <c r="D100" s="122" t="s">
        <v>2140</v>
      </c>
      <c r="E100" s="123"/>
      <c r="F100" s="123"/>
      <c r="G100" s="123"/>
      <c r="H100" s="123"/>
      <c r="I100" s="123"/>
      <c r="J100" s="124">
        <f>J135</f>
        <v>0</v>
      </c>
      <c r="L100" s="121"/>
    </row>
    <row r="101" spans="1:31" s="9" customFormat="1" ht="24.9" customHeight="1">
      <c r="B101" s="117"/>
      <c r="D101" s="118" t="s">
        <v>2142</v>
      </c>
      <c r="E101" s="119"/>
      <c r="F101" s="119"/>
      <c r="G101" s="119"/>
      <c r="H101" s="119"/>
      <c r="I101" s="119"/>
      <c r="J101" s="120">
        <f>J140</f>
        <v>0</v>
      </c>
      <c r="L101" s="117"/>
    </row>
    <row r="102" spans="1:31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s="2" customFormat="1" ht="6.9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31" s="2" customFormat="1" ht="6.9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24.9" customHeight="1">
      <c r="A108" s="33"/>
      <c r="B108" s="34"/>
      <c r="C108" s="22" t="s">
        <v>145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15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3"/>
      <c r="D111" s="33"/>
      <c r="E111" s="258" t="str">
        <f>E7</f>
        <v>Bytový dům č.p. 1 Nový Dvůr</v>
      </c>
      <c r="F111" s="259"/>
      <c r="G111" s="259"/>
      <c r="H111" s="259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1688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47" t="str">
        <f>E9</f>
        <v>0325-01.3 - Vzduchotechnika</v>
      </c>
      <c r="F113" s="256"/>
      <c r="G113" s="256"/>
      <c r="H113" s="256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19</v>
      </c>
      <c r="D115" s="33"/>
      <c r="E115" s="33"/>
      <c r="F115" s="26" t="str">
        <f>F12</f>
        <v>Nový Dvůr</v>
      </c>
      <c r="G115" s="33"/>
      <c r="H115" s="33"/>
      <c r="I115" s="28" t="s">
        <v>21</v>
      </c>
      <c r="J115" s="56" t="str">
        <f>IF(J12="","",J12)</f>
        <v>5. 3. 2025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25.65" customHeight="1">
      <c r="A117" s="33"/>
      <c r="B117" s="34"/>
      <c r="C117" s="28" t="s">
        <v>23</v>
      </c>
      <c r="D117" s="33"/>
      <c r="E117" s="33"/>
      <c r="F117" s="26" t="str">
        <f>E15</f>
        <v>Zemský hřebčinec Písek s.p.o., U Hřebčince 479, Pí</v>
      </c>
      <c r="G117" s="33"/>
      <c r="H117" s="33"/>
      <c r="I117" s="28" t="s">
        <v>29</v>
      </c>
      <c r="J117" s="31" t="str">
        <f>E21</f>
        <v>Ing. Petr Černý Projekční kancelář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25.65" customHeight="1">
      <c r="A118" s="33"/>
      <c r="B118" s="34"/>
      <c r="C118" s="28" t="s">
        <v>27</v>
      </c>
      <c r="D118" s="33"/>
      <c r="E118" s="33"/>
      <c r="F118" s="26" t="str">
        <f>IF(E18="","",E18)</f>
        <v>Vyplň údaj</v>
      </c>
      <c r="G118" s="33"/>
      <c r="H118" s="33"/>
      <c r="I118" s="28" t="s">
        <v>33</v>
      </c>
      <c r="J118" s="31" t="str">
        <f>E24</f>
        <v>Jindřich  J u k l  tel.: 602558222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0.3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11" customFormat="1" ht="29.25" customHeight="1">
      <c r="A120" s="125"/>
      <c r="B120" s="126"/>
      <c r="C120" s="127" t="s">
        <v>146</v>
      </c>
      <c r="D120" s="128" t="s">
        <v>62</v>
      </c>
      <c r="E120" s="128" t="s">
        <v>58</v>
      </c>
      <c r="F120" s="128" t="s">
        <v>59</v>
      </c>
      <c r="G120" s="128" t="s">
        <v>147</v>
      </c>
      <c r="H120" s="128" t="s">
        <v>148</v>
      </c>
      <c r="I120" s="128" t="s">
        <v>149</v>
      </c>
      <c r="J120" s="129" t="s">
        <v>110</v>
      </c>
      <c r="K120" s="130" t="s">
        <v>150</v>
      </c>
      <c r="L120" s="131"/>
      <c r="M120" s="63" t="s">
        <v>1</v>
      </c>
      <c r="N120" s="64" t="s">
        <v>41</v>
      </c>
      <c r="O120" s="64" t="s">
        <v>151</v>
      </c>
      <c r="P120" s="64" t="s">
        <v>152</v>
      </c>
      <c r="Q120" s="64" t="s">
        <v>153</v>
      </c>
      <c r="R120" s="64" t="s">
        <v>154</v>
      </c>
      <c r="S120" s="64" t="s">
        <v>155</v>
      </c>
      <c r="T120" s="65" t="s">
        <v>156</v>
      </c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</row>
    <row r="121" spans="1:65" s="2" customFormat="1" ht="22.95" customHeight="1">
      <c r="A121" s="33"/>
      <c r="B121" s="34"/>
      <c r="C121" s="70" t="s">
        <v>157</v>
      </c>
      <c r="D121" s="33"/>
      <c r="E121" s="33"/>
      <c r="F121" s="33"/>
      <c r="G121" s="33"/>
      <c r="H121" s="33"/>
      <c r="I121" s="33"/>
      <c r="J121" s="132">
        <f>BK121</f>
        <v>0</v>
      </c>
      <c r="K121" s="33"/>
      <c r="L121" s="34"/>
      <c r="M121" s="66"/>
      <c r="N121" s="57"/>
      <c r="O121" s="67"/>
      <c r="P121" s="133">
        <f>P122+P133+P140</f>
        <v>0</v>
      </c>
      <c r="Q121" s="67"/>
      <c r="R121" s="133">
        <f>R122+R133+R140</f>
        <v>0</v>
      </c>
      <c r="S121" s="67"/>
      <c r="T121" s="134">
        <f>T122+T133+T140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8" t="s">
        <v>76</v>
      </c>
      <c r="AU121" s="18" t="s">
        <v>112</v>
      </c>
      <c r="BK121" s="135">
        <f>BK122+BK133+BK140</f>
        <v>0</v>
      </c>
    </row>
    <row r="122" spans="1:65" s="12" customFormat="1" ht="25.95" customHeight="1">
      <c r="B122" s="136"/>
      <c r="D122" s="137" t="s">
        <v>76</v>
      </c>
      <c r="E122" s="138" t="s">
        <v>2143</v>
      </c>
      <c r="F122" s="138" t="s">
        <v>2144</v>
      </c>
      <c r="I122" s="139"/>
      <c r="J122" s="140">
        <f>BK122</f>
        <v>0</v>
      </c>
      <c r="L122" s="136"/>
      <c r="M122" s="141"/>
      <c r="N122" s="142"/>
      <c r="O122" s="142"/>
      <c r="P122" s="143">
        <f>P123+SUM(P124:P129)</f>
        <v>0</v>
      </c>
      <c r="Q122" s="142"/>
      <c r="R122" s="143">
        <f>R123+SUM(R124:R129)</f>
        <v>0</v>
      </c>
      <c r="S122" s="142"/>
      <c r="T122" s="144">
        <f>T123+SUM(T124:T129)</f>
        <v>0</v>
      </c>
      <c r="AR122" s="137" t="s">
        <v>82</v>
      </c>
      <c r="AT122" s="145" t="s">
        <v>76</v>
      </c>
      <c r="AU122" s="145" t="s">
        <v>77</v>
      </c>
      <c r="AY122" s="137" t="s">
        <v>160</v>
      </c>
      <c r="BK122" s="146">
        <f>BK123+SUM(BK124:BK129)</f>
        <v>0</v>
      </c>
    </row>
    <row r="123" spans="1:65" s="2" customFormat="1" ht="24.15" customHeight="1">
      <c r="A123" s="33"/>
      <c r="B123" s="149"/>
      <c r="C123" s="150" t="s">
        <v>82</v>
      </c>
      <c r="D123" s="150" t="s">
        <v>162</v>
      </c>
      <c r="E123" s="151" t="s">
        <v>2145</v>
      </c>
      <c r="F123" s="152" t="s">
        <v>2146</v>
      </c>
      <c r="G123" s="153" t="s">
        <v>1</v>
      </c>
      <c r="H123" s="154">
        <v>4</v>
      </c>
      <c r="I123" s="155"/>
      <c r="J123" s="156">
        <f t="shared" ref="J123:J128" si="0">ROUND(I123*H123,2)</f>
        <v>0</v>
      </c>
      <c r="K123" s="157"/>
      <c r="L123" s="34"/>
      <c r="M123" s="158" t="s">
        <v>1</v>
      </c>
      <c r="N123" s="159" t="s">
        <v>43</v>
      </c>
      <c r="O123" s="59"/>
      <c r="P123" s="160">
        <f t="shared" ref="P123:P128" si="1">O123*H123</f>
        <v>0</v>
      </c>
      <c r="Q123" s="160">
        <v>0</v>
      </c>
      <c r="R123" s="160">
        <f t="shared" ref="R123:R128" si="2">Q123*H123</f>
        <v>0</v>
      </c>
      <c r="S123" s="160">
        <v>0</v>
      </c>
      <c r="T123" s="161">
        <f t="shared" ref="T123:T128" si="3"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2" t="s">
        <v>166</v>
      </c>
      <c r="AT123" s="162" t="s">
        <v>162</v>
      </c>
      <c r="AU123" s="162" t="s">
        <v>82</v>
      </c>
      <c r="AY123" s="18" t="s">
        <v>160</v>
      </c>
      <c r="BE123" s="163">
        <f t="shared" ref="BE123:BE128" si="4">IF(N123="základní",J123,0)</f>
        <v>0</v>
      </c>
      <c r="BF123" s="163">
        <f t="shared" ref="BF123:BF128" si="5">IF(N123="snížená",J123,0)</f>
        <v>0</v>
      </c>
      <c r="BG123" s="163">
        <f t="shared" ref="BG123:BG128" si="6">IF(N123="zákl. přenesená",J123,0)</f>
        <v>0</v>
      </c>
      <c r="BH123" s="163">
        <f t="shared" ref="BH123:BH128" si="7">IF(N123="sníž. přenesená",J123,0)</f>
        <v>0</v>
      </c>
      <c r="BI123" s="163">
        <f t="shared" ref="BI123:BI128" si="8">IF(N123="nulová",J123,0)</f>
        <v>0</v>
      </c>
      <c r="BJ123" s="18" t="s">
        <v>97</v>
      </c>
      <c r="BK123" s="163">
        <f t="shared" ref="BK123:BK128" si="9">ROUND(I123*H123,2)</f>
        <v>0</v>
      </c>
      <c r="BL123" s="18" t="s">
        <v>166</v>
      </c>
      <c r="BM123" s="162" t="s">
        <v>97</v>
      </c>
    </row>
    <row r="124" spans="1:65" s="2" customFormat="1" ht="16.5" customHeight="1">
      <c r="A124" s="33"/>
      <c r="B124" s="149"/>
      <c r="C124" s="150" t="s">
        <v>97</v>
      </c>
      <c r="D124" s="150" t="s">
        <v>162</v>
      </c>
      <c r="E124" s="151" t="s">
        <v>2147</v>
      </c>
      <c r="F124" s="152" t="s">
        <v>2148</v>
      </c>
      <c r="G124" s="153" t="s">
        <v>1</v>
      </c>
      <c r="H124" s="154">
        <v>4</v>
      </c>
      <c r="I124" s="155"/>
      <c r="J124" s="156">
        <f t="shared" si="0"/>
        <v>0</v>
      </c>
      <c r="K124" s="157"/>
      <c r="L124" s="34"/>
      <c r="M124" s="158" t="s">
        <v>1</v>
      </c>
      <c r="N124" s="159" t="s">
        <v>43</v>
      </c>
      <c r="O124" s="59"/>
      <c r="P124" s="160">
        <f t="shared" si="1"/>
        <v>0</v>
      </c>
      <c r="Q124" s="160">
        <v>0</v>
      </c>
      <c r="R124" s="160">
        <f t="shared" si="2"/>
        <v>0</v>
      </c>
      <c r="S124" s="160">
        <v>0</v>
      </c>
      <c r="T124" s="161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2" t="s">
        <v>166</v>
      </c>
      <c r="AT124" s="162" t="s">
        <v>162</v>
      </c>
      <c r="AU124" s="162" t="s">
        <v>82</v>
      </c>
      <c r="AY124" s="18" t="s">
        <v>160</v>
      </c>
      <c r="BE124" s="163">
        <f t="shared" si="4"/>
        <v>0</v>
      </c>
      <c r="BF124" s="163">
        <f t="shared" si="5"/>
        <v>0</v>
      </c>
      <c r="BG124" s="163">
        <f t="shared" si="6"/>
        <v>0</v>
      </c>
      <c r="BH124" s="163">
        <f t="shared" si="7"/>
        <v>0</v>
      </c>
      <c r="BI124" s="163">
        <f t="shared" si="8"/>
        <v>0</v>
      </c>
      <c r="BJ124" s="18" t="s">
        <v>97</v>
      </c>
      <c r="BK124" s="163">
        <f t="shared" si="9"/>
        <v>0</v>
      </c>
      <c r="BL124" s="18" t="s">
        <v>166</v>
      </c>
      <c r="BM124" s="162" t="s">
        <v>166</v>
      </c>
    </row>
    <row r="125" spans="1:65" s="2" customFormat="1" ht="16.5" customHeight="1">
      <c r="A125" s="33"/>
      <c r="B125" s="149"/>
      <c r="C125" s="150" t="s">
        <v>180</v>
      </c>
      <c r="D125" s="150" t="s">
        <v>162</v>
      </c>
      <c r="E125" s="151" t="s">
        <v>2149</v>
      </c>
      <c r="F125" s="152" t="s">
        <v>2150</v>
      </c>
      <c r="G125" s="153" t="s">
        <v>1</v>
      </c>
      <c r="H125" s="154">
        <v>6</v>
      </c>
      <c r="I125" s="155"/>
      <c r="J125" s="156">
        <f t="shared" si="0"/>
        <v>0</v>
      </c>
      <c r="K125" s="157"/>
      <c r="L125" s="34"/>
      <c r="M125" s="158" t="s">
        <v>1</v>
      </c>
      <c r="N125" s="159" t="s">
        <v>43</v>
      </c>
      <c r="O125" s="59"/>
      <c r="P125" s="160">
        <f t="shared" si="1"/>
        <v>0</v>
      </c>
      <c r="Q125" s="160">
        <v>0</v>
      </c>
      <c r="R125" s="160">
        <f t="shared" si="2"/>
        <v>0</v>
      </c>
      <c r="S125" s="160">
        <v>0</v>
      </c>
      <c r="T125" s="161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2" t="s">
        <v>166</v>
      </c>
      <c r="AT125" s="162" t="s">
        <v>162</v>
      </c>
      <c r="AU125" s="162" t="s">
        <v>82</v>
      </c>
      <c r="AY125" s="18" t="s">
        <v>160</v>
      </c>
      <c r="BE125" s="163">
        <f t="shared" si="4"/>
        <v>0</v>
      </c>
      <c r="BF125" s="163">
        <f t="shared" si="5"/>
        <v>0</v>
      </c>
      <c r="BG125" s="163">
        <f t="shared" si="6"/>
        <v>0</v>
      </c>
      <c r="BH125" s="163">
        <f t="shared" si="7"/>
        <v>0</v>
      </c>
      <c r="BI125" s="163">
        <f t="shared" si="8"/>
        <v>0</v>
      </c>
      <c r="BJ125" s="18" t="s">
        <v>97</v>
      </c>
      <c r="BK125" s="163">
        <f t="shared" si="9"/>
        <v>0</v>
      </c>
      <c r="BL125" s="18" t="s">
        <v>166</v>
      </c>
      <c r="BM125" s="162" t="s">
        <v>194</v>
      </c>
    </row>
    <row r="126" spans="1:65" s="2" customFormat="1" ht="24.15" customHeight="1">
      <c r="A126" s="33"/>
      <c r="B126" s="149"/>
      <c r="C126" s="150" t="s">
        <v>166</v>
      </c>
      <c r="D126" s="150" t="s">
        <v>162</v>
      </c>
      <c r="E126" s="151" t="s">
        <v>2151</v>
      </c>
      <c r="F126" s="152" t="s">
        <v>2152</v>
      </c>
      <c r="G126" s="153" t="s">
        <v>1</v>
      </c>
      <c r="H126" s="154">
        <v>1</v>
      </c>
      <c r="I126" s="155"/>
      <c r="J126" s="156">
        <f t="shared" si="0"/>
        <v>0</v>
      </c>
      <c r="K126" s="157"/>
      <c r="L126" s="34"/>
      <c r="M126" s="158" t="s">
        <v>1</v>
      </c>
      <c r="N126" s="159" t="s">
        <v>43</v>
      </c>
      <c r="O126" s="59"/>
      <c r="P126" s="160">
        <f t="shared" si="1"/>
        <v>0</v>
      </c>
      <c r="Q126" s="160">
        <v>0</v>
      </c>
      <c r="R126" s="160">
        <f t="shared" si="2"/>
        <v>0</v>
      </c>
      <c r="S126" s="160">
        <v>0</v>
      </c>
      <c r="T126" s="161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2" t="s">
        <v>166</v>
      </c>
      <c r="AT126" s="162" t="s">
        <v>162</v>
      </c>
      <c r="AU126" s="162" t="s">
        <v>82</v>
      </c>
      <c r="AY126" s="18" t="s">
        <v>160</v>
      </c>
      <c r="BE126" s="163">
        <f t="shared" si="4"/>
        <v>0</v>
      </c>
      <c r="BF126" s="163">
        <f t="shared" si="5"/>
        <v>0</v>
      </c>
      <c r="BG126" s="163">
        <f t="shared" si="6"/>
        <v>0</v>
      </c>
      <c r="BH126" s="163">
        <f t="shared" si="7"/>
        <v>0</v>
      </c>
      <c r="BI126" s="163">
        <f t="shared" si="8"/>
        <v>0</v>
      </c>
      <c r="BJ126" s="18" t="s">
        <v>97</v>
      </c>
      <c r="BK126" s="163">
        <f t="shared" si="9"/>
        <v>0</v>
      </c>
      <c r="BL126" s="18" t="s">
        <v>166</v>
      </c>
      <c r="BM126" s="162" t="s">
        <v>204</v>
      </c>
    </row>
    <row r="127" spans="1:65" s="2" customFormat="1" ht="16.5" customHeight="1">
      <c r="A127" s="33"/>
      <c r="B127" s="149"/>
      <c r="C127" s="150" t="s">
        <v>189</v>
      </c>
      <c r="D127" s="150" t="s">
        <v>162</v>
      </c>
      <c r="E127" s="151" t="s">
        <v>2147</v>
      </c>
      <c r="F127" s="152" t="s">
        <v>2148</v>
      </c>
      <c r="G127" s="153" t="s">
        <v>1</v>
      </c>
      <c r="H127" s="154">
        <v>1</v>
      </c>
      <c r="I127" s="155"/>
      <c r="J127" s="156">
        <f t="shared" si="0"/>
        <v>0</v>
      </c>
      <c r="K127" s="157"/>
      <c r="L127" s="34"/>
      <c r="M127" s="158" t="s">
        <v>1</v>
      </c>
      <c r="N127" s="159" t="s">
        <v>43</v>
      </c>
      <c r="O127" s="59"/>
      <c r="P127" s="160">
        <f t="shared" si="1"/>
        <v>0</v>
      </c>
      <c r="Q127" s="160">
        <v>0</v>
      </c>
      <c r="R127" s="160">
        <f t="shared" si="2"/>
        <v>0</v>
      </c>
      <c r="S127" s="160">
        <v>0</v>
      </c>
      <c r="T127" s="161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2" t="s">
        <v>166</v>
      </c>
      <c r="AT127" s="162" t="s">
        <v>162</v>
      </c>
      <c r="AU127" s="162" t="s">
        <v>82</v>
      </c>
      <c r="AY127" s="18" t="s">
        <v>160</v>
      </c>
      <c r="BE127" s="163">
        <f t="shared" si="4"/>
        <v>0</v>
      </c>
      <c r="BF127" s="163">
        <f t="shared" si="5"/>
        <v>0</v>
      </c>
      <c r="BG127" s="163">
        <f t="shared" si="6"/>
        <v>0</v>
      </c>
      <c r="BH127" s="163">
        <f t="shared" si="7"/>
        <v>0</v>
      </c>
      <c r="BI127" s="163">
        <f t="shared" si="8"/>
        <v>0</v>
      </c>
      <c r="BJ127" s="18" t="s">
        <v>97</v>
      </c>
      <c r="BK127" s="163">
        <f t="shared" si="9"/>
        <v>0</v>
      </c>
      <c r="BL127" s="18" t="s">
        <v>166</v>
      </c>
      <c r="BM127" s="162" t="s">
        <v>213</v>
      </c>
    </row>
    <row r="128" spans="1:65" s="2" customFormat="1" ht="16.5" customHeight="1">
      <c r="A128" s="33"/>
      <c r="B128" s="149"/>
      <c r="C128" s="150" t="s">
        <v>194</v>
      </c>
      <c r="D128" s="150" t="s">
        <v>162</v>
      </c>
      <c r="E128" s="151" t="s">
        <v>2149</v>
      </c>
      <c r="F128" s="152" t="s">
        <v>2150</v>
      </c>
      <c r="G128" s="153" t="s">
        <v>1</v>
      </c>
      <c r="H128" s="154">
        <v>1.5</v>
      </c>
      <c r="I128" s="155"/>
      <c r="J128" s="156">
        <f t="shared" si="0"/>
        <v>0</v>
      </c>
      <c r="K128" s="157"/>
      <c r="L128" s="34"/>
      <c r="M128" s="158" t="s">
        <v>1</v>
      </c>
      <c r="N128" s="159" t="s">
        <v>43</v>
      </c>
      <c r="O128" s="59"/>
      <c r="P128" s="160">
        <f t="shared" si="1"/>
        <v>0</v>
      </c>
      <c r="Q128" s="160">
        <v>0</v>
      </c>
      <c r="R128" s="160">
        <f t="shared" si="2"/>
        <v>0</v>
      </c>
      <c r="S128" s="160">
        <v>0</v>
      </c>
      <c r="T128" s="161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2" t="s">
        <v>166</v>
      </c>
      <c r="AT128" s="162" t="s">
        <v>162</v>
      </c>
      <c r="AU128" s="162" t="s">
        <v>82</v>
      </c>
      <c r="AY128" s="18" t="s">
        <v>160</v>
      </c>
      <c r="BE128" s="163">
        <f t="shared" si="4"/>
        <v>0</v>
      </c>
      <c r="BF128" s="163">
        <f t="shared" si="5"/>
        <v>0</v>
      </c>
      <c r="BG128" s="163">
        <f t="shared" si="6"/>
        <v>0</v>
      </c>
      <c r="BH128" s="163">
        <f t="shared" si="7"/>
        <v>0</v>
      </c>
      <c r="BI128" s="163">
        <f t="shared" si="8"/>
        <v>0</v>
      </c>
      <c r="BJ128" s="18" t="s">
        <v>97</v>
      </c>
      <c r="BK128" s="163">
        <f t="shared" si="9"/>
        <v>0</v>
      </c>
      <c r="BL128" s="18" t="s">
        <v>166</v>
      </c>
      <c r="BM128" s="162" t="s">
        <v>8</v>
      </c>
    </row>
    <row r="129" spans="1:65" s="12" customFormat="1" ht="22.95" customHeight="1">
      <c r="B129" s="136"/>
      <c r="D129" s="137" t="s">
        <v>76</v>
      </c>
      <c r="E129" s="147" t="s">
        <v>2153</v>
      </c>
      <c r="F129" s="147" t="s">
        <v>2154</v>
      </c>
      <c r="I129" s="139"/>
      <c r="J129" s="148">
        <f>BK129</f>
        <v>0</v>
      </c>
      <c r="L129" s="136"/>
      <c r="M129" s="141"/>
      <c r="N129" s="142"/>
      <c r="O129" s="142"/>
      <c r="P129" s="143">
        <f>SUM(P130:P132)</f>
        <v>0</v>
      </c>
      <c r="Q129" s="142"/>
      <c r="R129" s="143">
        <f>SUM(R130:R132)</f>
        <v>0</v>
      </c>
      <c r="S129" s="142"/>
      <c r="T129" s="144">
        <f>SUM(T130:T132)</f>
        <v>0</v>
      </c>
      <c r="AR129" s="137" t="s">
        <v>82</v>
      </c>
      <c r="AT129" s="145" t="s">
        <v>76</v>
      </c>
      <c r="AU129" s="145" t="s">
        <v>82</v>
      </c>
      <c r="AY129" s="137" t="s">
        <v>160</v>
      </c>
      <c r="BK129" s="146">
        <f>SUM(BK130:BK132)</f>
        <v>0</v>
      </c>
    </row>
    <row r="130" spans="1:65" s="2" customFormat="1" ht="16.5" customHeight="1">
      <c r="A130" s="33"/>
      <c r="B130" s="149"/>
      <c r="C130" s="150" t="s">
        <v>199</v>
      </c>
      <c r="D130" s="150" t="s">
        <v>162</v>
      </c>
      <c r="E130" s="151" t="s">
        <v>2155</v>
      </c>
      <c r="F130" s="152" t="s">
        <v>2156</v>
      </c>
      <c r="G130" s="153" t="s">
        <v>1</v>
      </c>
      <c r="H130" s="154">
        <v>13</v>
      </c>
      <c r="I130" s="155"/>
      <c r="J130" s="156">
        <f>ROUND(I130*H130,2)</f>
        <v>0</v>
      </c>
      <c r="K130" s="157"/>
      <c r="L130" s="34"/>
      <c r="M130" s="158" t="s">
        <v>1</v>
      </c>
      <c r="N130" s="159" t="s">
        <v>43</v>
      </c>
      <c r="O130" s="59"/>
      <c r="P130" s="160">
        <f>O130*H130</f>
        <v>0</v>
      </c>
      <c r="Q130" s="160">
        <v>0</v>
      </c>
      <c r="R130" s="160">
        <f>Q130*H130</f>
        <v>0</v>
      </c>
      <c r="S130" s="160">
        <v>0</v>
      </c>
      <c r="T130" s="161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2" t="s">
        <v>166</v>
      </c>
      <c r="AT130" s="162" t="s">
        <v>162</v>
      </c>
      <c r="AU130" s="162" t="s">
        <v>97</v>
      </c>
      <c r="AY130" s="18" t="s">
        <v>160</v>
      </c>
      <c r="BE130" s="163">
        <f>IF(N130="základní",J130,0)</f>
        <v>0</v>
      </c>
      <c r="BF130" s="163">
        <f>IF(N130="snížená",J130,0)</f>
        <v>0</v>
      </c>
      <c r="BG130" s="163">
        <f>IF(N130="zákl. přenesená",J130,0)</f>
        <v>0</v>
      </c>
      <c r="BH130" s="163">
        <f>IF(N130="sníž. přenesená",J130,0)</f>
        <v>0</v>
      </c>
      <c r="BI130" s="163">
        <f>IF(N130="nulová",J130,0)</f>
        <v>0</v>
      </c>
      <c r="BJ130" s="18" t="s">
        <v>97</v>
      </c>
      <c r="BK130" s="163">
        <f>ROUND(I130*H130,2)</f>
        <v>0</v>
      </c>
      <c r="BL130" s="18" t="s">
        <v>166</v>
      </c>
      <c r="BM130" s="162" t="s">
        <v>238</v>
      </c>
    </row>
    <row r="131" spans="1:65" s="2" customFormat="1" ht="16.5" customHeight="1">
      <c r="A131" s="33"/>
      <c r="B131" s="149"/>
      <c r="C131" s="150" t="s">
        <v>204</v>
      </c>
      <c r="D131" s="150" t="s">
        <v>162</v>
      </c>
      <c r="E131" s="151" t="s">
        <v>2157</v>
      </c>
      <c r="F131" s="152" t="s">
        <v>2158</v>
      </c>
      <c r="G131" s="153" t="s">
        <v>1</v>
      </c>
      <c r="H131" s="154">
        <v>10</v>
      </c>
      <c r="I131" s="155"/>
      <c r="J131" s="156">
        <f>ROUND(I131*H131,2)</f>
        <v>0</v>
      </c>
      <c r="K131" s="157"/>
      <c r="L131" s="34"/>
      <c r="M131" s="158" t="s">
        <v>1</v>
      </c>
      <c r="N131" s="159" t="s">
        <v>43</v>
      </c>
      <c r="O131" s="59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2" t="s">
        <v>166</v>
      </c>
      <c r="AT131" s="162" t="s">
        <v>162</v>
      </c>
      <c r="AU131" s="162" t="s">
        <v>97</v>
      </c>
      <c r="AY131" s="18" t="s">
        <v>160</v>
      </c>
      <c r="BE131" s="163">
        <f>IF(N131="základní",J131,0)</f>
        <v>0</v>
      </c>
      <c r="BF131" s="163">
        <f>IF(N131="snížená",J131,0)</f>
        <v>0</v>
      </c>
      <c r="BG131" s="163">
        <f>IF(N131="zákl. přenesená",J131,0)</f>
        <v>0</v>
      </c>
      <c r="BH131" s="163">
        <f>IF(N131="sníž. přenesená",J131,0)</f>
        <v>0</v>
      </c>
      <c r="BI131" s="163">
        <f>IF(N131="nulová",J131,0)</f>
        <v>0</v>
      </c>
      <c r="BJ131" s="18" t="s">
        <v>97</v>
      </c>
      <c r="BK131" s="163">
        <f>ROUND(I131*H131,2)</f>
        <v>0</v>
      </c>
      <c r="BL131" s="18" t="s">
        <v>166</v>
      </c>
      <c r="BM131" s="162" t="s">
        <v>248</v>
      </c>
    </row>
    <row r="132" spans="1:65" s="2" customFormat="1" ht="21.75" customHeight="1">
      <c r="A132" s="33"/>
      <c r="B132" s="149"/>
      <c r="C132" s="150" t="s">
        <v>209</v>
      </c>
      <c r="D132" s="150" t="s">
        <v>162</v>
      </c>
      <c r="E132" s="151" t="s">
        <v>2159</v>
      </c>
      <c r="F132" s="152" t="s">
        <v>2160</v>
      </c>
      <c r="G132" s="153" t="s">
        <v>1</v>
      </c>
      <c r="H132" s="154">
        <v>5</v>
      </c>
      <c r="I132" s="155"/>
      <c r="J132" s="156">
        <f>ROUND(I132*H132,2)</f>
        <v>0</v>
      </c>
      <c r="K132" s="157"/>
      <c r="L132" s="34"/>
      <c r="M132" s="158" t="s">
        <v>1</v>
      </c>
      <c r="N132" s="159" t="s">
        <v>43</v>
      </c>
      <c r="O132" s="59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166</v>
      </c>
      <c r="AT132" s="162" t="s">
        <v>162</v>
      </c>
      <c r="AU132" s="162" t="s">
        <v>97</v>
      </c>
      <c r="AY132" s="18" t="s">
        <v>160</v>
      </c>
      <c r="BE132" s="163">
        <f>IF(N132="základní",J132,0)</f>
        <v>0</v>
      </c>
      <c r="BF132" s="163">
        <f>IF(N132="snížená",J132,0)</f>
        <v>0</v>
      </c>
      <c r="BG132" s="163">
        <f>IF(N132="zákl. přenesená",J132,0)</f>
        <v>0</v>
      </c>
      <c r="BH132" s="163">
        <f>IF(N132="sníž. přenesená",J132,0)</f>
        <v>0</v>
      </c>
      <c r="BI132" s="163">
        <f>IF(N132="nulová",J132,0)</f>
        <v>0</v>
      </c>
      <c r="BJ132" s="18" t="s">
        <v>97</v>
      </c>
      <c r="BK132" s="163">
        <f>ROUND(I132*H132,2)</f>
        <v>0</v>
      </c>
      <c r="BL132" s="18" t="s">
        <v>166</v>
      </c>
      <c r="BM132" s="162" t="s">
        <v>259</v>
      </c>
    </row>
    <row r="133" spans="1:65" s="12" customFormat="1" ht="25.95" customHeight="1">
      <c r="B133" s="136"/>
      <c r="D133" s="137" t="s">
        <v>76</v>
      </c>
      <c r="E133" s="138" t="s">
        <v>2161</v>
      </c>
      <c r="F133" s="138" t="s">
        <v>2162</v>
      </c>
      <c r="I133" s="139"/>
      <c r="J133" s="140">
        <f>BK133</f>
        <v>0</v>
      </c>
      <c r="L133" s="136"/>
      <c r="M133" s="141"/>
      <c r="N133" s="142"/>
      <c r="O133" s="142"/>
      <c r="P133" s="143">
        <f>P134+P135</f>
        <v>0</v>
      </c>
      <c r="Q133" s="142"/>
      <c r="R133" s="143">
        <f>R134+R135</f>
        <v>0</v>
      </c>
      <c r="S133" s="142"/>
      <c r="T133" s="144">
        <f>T134+T135</f>
        <v>0</v>
      </c>
      <c r="AR133" s="137" t="s">
        <v>82</v>
      </c>
      <c r="AT133" s="145" t="s">
        <v>76</v>
      </c>
      <c r="AU133" s="145" t="s">
        <v>77</v>
      </c>
      <c r="AY133" s="137" t="s">
        <v>160</v>
      </c>
      <c r="BK133" s="146">
        <f>BK134+BK135</f>
        <v>0</v>
      </c>
    </row>
    <row r="134" spans="1:65" s="2" customFormat="1" ht="16.5" customHeight="1">
      <c r="A134" s="33"/>
      <c r="B134" s="149"/>
      <c r="C134" s="150" t="s">
        <v>213</v>
      </c>
      <c r="D134" s="150" t="s">
        <v>162</v>
      </c>
      <c r="E134" s="151" t="s">
        <v>2163</v>
      </c>
      <c r="F134" s="152" t="s">
        <v>2164</v>
      </c>
      <c r="G134" s="153" t="s">
        <v>1</v>
      </c>
      <c r="H134" s="154">
        <v>4</v>
      </c>
      <c r="I134" s="155"/>
      <c r="J134" s="156">
        <f>ROUND(I134*H134,2)</f>
        <v>0</v>
      </c>
      <c r="K134" s="157"/>
      <c r="L134" s="34"/>
      <c r="M134" s="158" t="s">
        <v>1</v>
      </c>
      <c r="N134" s="159" t="s">
        <v>43</v>
      </c>
      <c r="O134" s="59"/>
      <c r="P134" s="160">
        <f>O134*H134</f>
        <v>0</v>
      </c>
      <c r="Q134" s="160">
        <v>0</v>
      </c>
      <c r="R134" s="160">
        <f>Q134*H134</f>
        <v>0</v>
      </c>
      <c r="S134" s="160">
        <v>0</v>
      </c>
      <c r="T134" s="161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2" t="s">
        <v>166</v>
      </c>
      <c r="AT134" s="162" t="s">
        <v>162</v>
      </c>
      <c r="AU134" s="162" t="s">
        <v>82</v>
      </c>
      <c r="AY134" s="18" t="s">
        <v>160</v>
      </c>
      <c r="BE134" s="163">
        <f>IF(N134="základní",J134,0)</f>
        <v>0</v>
      </c>
      <c r="BF134" s="163">
        <f>IF(N134="snížená",J134,0)</f>
        <v>0</v>
      </c>
      <c r="BG134" s="163">
        <f>IF(N134="zákl. přenesená",J134,0)</f>
        <v>0</v>
      </c>
      <c r="BH134" s="163">
        <f>IF(N134="sníž. přenesená",J134,0)</f>
        <v>0</v>
      </c>
      <c r="BI134" s="163">
        <f>IF(N134="nulová",J134,0)</f>
        <v>0</v>
      </c>
      <c r="BJ134" s="18" t="s">
        <v>97</v>
      </c>
      <c r="BK134" s="163">
        <f>ROUND(I134*H134,2)</f>
        <v>0</v>
      </c>
      <c r="BL134" s="18" t="s">
        <v>166</v>
      </c>
      <c r="BM134" s="162" t="s">
        <v>270</v>
      </c>
    </row>
    <row r="135" spans="1:65" s="12" customFormat="1" ht="22.95" customHeight="1">
      <c r="B135" s="136"/>
      <c r="D135" s="137" t="s">
        <v>76</v>
      </c>
      <c r="E135" s="147" t="s">
        <v>2153</v>
      </c>
      <c r="F135" s="147" t="s">
        <v>2154</v>
      </c>
      <c r="I135" s="139"/>
      <c r="J135" s="148">
        <f>BK135</f>
        <v>0</v>
      </c>
      <c r="L135" s="136"/>
      <c r="M135" s="141"/>
      <c r="N135" s="142"/>
      <c r="O135" s="142"/>
      <c r="P135" s="143">
        <f>SUM(P136:P139)</f>
        <v>0</v>
      </c>
      <c r="Q135" s="142"/>
      <c r="R135" s="143">
        <f>SUM(R136:R139)</f>
        <v>0</v>
      </c>
      <c r="S135" s="142"/>
      <c r="T135" s="144">
        <f>SUM(T136:T139)</f>
        <v>0</v>
      </c>
      <c r="AR135" s="137" t="s">
        <v>82</v>
      </c>
      <c r="AT135" s="145" t="s">
        <v>76</v>
      </c>
      <c r="AU135" s="145" t="s">
        <v>82</v>
      </c>
      <c r="AY135" s="137" t="s">
        <v>160</v>
      </c>
      <c r="BK135" s="146">
        <f>SUM(BK136:BK139)</f>
        <v>0</v>
      </c>
    </row>
    <row r="136" spans="1:65" s="2" customFormat="1" ht="16.5" customHeight="1">
      <c r="A136" s="33"/>
      <c r="B136" s="149"/>
      <c r="C136" s="150" t="s">
        <v>223</v>
      </c>
      <c r="D136" s="150" t="s">
        <v>162</v>
      </c>
      <c r="E136" s="151" t="s">
        <v>2165</v>
      </c>
      <c r="F136" s="152" t="s">
        <v>2166</v>
      </c>
      <c r="G136" s="153" t="s">
        <v>1</v>
      </c>
      <c r="H136" s="154">
        <v>20</v>
      </c>
      <c r="I136" s="155"/>
      <c r="J136" s="156">
        <f>ROUND(I136*H136,2)</f>
        <v>0</v>
      </c>
      <c r="K136" s="157"/>
      <c r="L136" s="34"/>
      <c r="M136" s="158" t="s">
        <v>1</v>
      </c>
      <c r="N136" s="159" t="s">
        <v>43</v>
      </c>
      <c r="O136" s="59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2" t="s">
        <v>166</v>
      </c>
      <c r="AT136" s="162" t="s">
        <v>162</v>
      </c>
      <c r="AU136" s="162" t="s">
        <v>97</v>
      </c>
      <c r="AY136" s="18" t="s">
        <v>160</v>
      </c>
      <c r="BE136" s="163">
        <f>IF(N136="základní",J136,0)</f>
        <v>0</v>
      </c>
      <c r="BF136" s="163">
        <f>IF(N136="snížená",J136,0)</f>
        <v>0</v>
      </c>
      <c r="BG136" s="163">
        <f>IF(N136="zákl. přenesená",J136,0)</f>
        <v>0</v>
      </c>
      <c r="BH136" s="163">
        <f>IF(N136="sníž. přenesená",J136,0)</f>
        <v>0</v>
      </c>
      <c r="BI136" s="163">
        <f>IF(N136="nulová",J136,0)</f>
        <v>0</v>
      </c>
      <c r="BJ136" s="18" t="s">
        <v>97</v>
      </c>
      <c r="BK136" s="163">
        <f>ROUND(I136*H136,2)</f>
        <v>0</v>
      </c>
      <c r="BL136" s="18" t="s">
        <v>166</v>
      </c>
      <c r="BM136" s="162" t="s">
        <v>279</v>
      </c>
    </row>
    <row r="137" spans="1:65" s="2" customFormat="1" ht="16.5" customHeight="1">
      <c r="A137" s="33"/>
      <c r="B137" s="149"/>
      <c r="C137" s="150" t="s">
        <v>8</v>
      </c>
      <c r="D137" s="150" t="s">
        <v>162</v>
      </c>
      <c r="E137" s="151" t="s">
        <v>2167</v>
      </c>
      <c r="F137" s="152" t="s">
        <v>2168</v>
      </c>
      <c r="G137" s="153" t="s">
        <v>1</v>
      </c>
      <c r="H137" s="154">
        <v>4</v>
      </c>
      <c r="I137" s="155"/>
      <c r="J137" s="156">
        <f>ROUND(I137*H137,2)</f>
        <v>0</v>
      </c>
      <c r="K137" s="157"/>
      <c r="L137" s="34"/>
      <c r="M137" s="158" t="s">
        <v>1</v>
      </c>
      <c r="N137" s="159" t="s">
        <v>43</v>
      </c>
      <c r="O137" s="59"/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2" t="s">
        <v>166</v>
      </c>
      <c r="AT137" s="162" t="s">
        <v>162</v>
      </c>
      <c r="AU137" s="162" t="s">
        <v>97</v>
      </c>
      <c r="AY137" s="18" t="s">
        <v>160</v>
      </c>
      <c r="BE137" s="163">
        <f>IF(N137="základní",J137,0)</f>
        <v>0</v>
      </c>
      <c r="BF137" s="163">
        <f>IF(N137="snížená",J137,0)</f>
        <v>0</v>
      </c>
      <c r="BG137" s="163">
        <f>IF(N137="zákl. přenesená",J137,0)</f>
        <v>0</v>
      </c>
      <c r="BH137" s="163">
        <f>IF(N137="sníž. přenesená",J137,0)</f>
        <v>0</v>
      </c>
      <c r="BI137" s="163">
        <f>IF(N137="nulová",J137,0)</f>
        <v>0</v>
      </c>
      <c r="BJ137" s="18" t="s">
        <v>97</v>
      </c>
      <c r="BK137" s="163">
        <f>ROUND(I137*H137,2)</f>
        <v>0</v>
      </c>
      <c r="BL137" s="18" t="s">
        <v>166</v>
      </c>
      <c r="BM137" s="162" t="s">
        <v>289</v>
      </c>
    </row>
    <row r="138" spans="1:65" s="2" customFormat="1" ht="16.5" customHeight="1">
      <c r="A138" s="33"/>
      <c r="B138" s="149"/>
      <c r="C138" s="150" t="s">
        <v>233</v>
      </c>
      <c r="D138" s="150" t="s">
        <v>162</v>
      </c>
      <c r="E138" s="151" t="s">
        <v>2157</v>
      </c>
      <c r="F138" s="152" t="s">
        <v>2158</v>
      </c>
      <c r="G138" s="153" t="s">
        <v>1</v>
      </c>
      <c r="H138" s="154">
        <v>10</v>
      </c>
      <c r="I138" s="155"/>
      <c r="J138" s="156">
        <f>ROUND(I138*H138,2)</f>
        <v>0</v>
      </c>
      <c r="K138" s="157"/>
      <c r="L138" s="34"/>
      <c r="M138" s="158" t="s">
        <v>1</v>
      </c>
      <c r="N138" s="159" t="s">
        <v>43</v>
      </c>
      <c r="O138" s="59"/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2" t="s">
        <v>166</v>
      </c>
      <c r="AT138" s="162" t="s">
        <v>162</v>
      </c>
      <c r="AU138" s="162" t="s">
        <v>97</v>
      </c>
      <c r="AY138" s="18" t="s">
        <v>160</v>
      </c>
      <c r="BE138" s="163">
        <f>IF(N138="základní",J138,0)</f>
        <v>0</v>
      </c>
      <c r="BF138" s="163">
        <f>IF(N138="snížená",J138,0)</f>
        <v>0</v>
      </c>
      <c r="BG138" s="163">
        <f>IF(N138="zákl. přenesená",J138,0)</f>
        <v>0</v>
      </c>
      <c r="BH138" s="163">
        <f>IF(N138="sníž. přenesená",J138,0)</f>
        <v>0</v>
      </c>
      <c r="BI138" s="163">
        <f>IF(N138="nulová",J138,0)</f>
        <v>0</v>
      </c>
      <c r="BJ138" s="18" t="s">
        <v>97</v>
      </c>
      <c r="BK138" s="163">
        <f>ROUND(I138*H138,2)</f>
        <v>0</v>
      </c>
      <c r="BL138" s="18" t="s">
        <v>166</v>
      </c>
      <c r="BM138" s="162" t="s">
        <v>300</v>
      </c>
    </row>
    <row r="139" spans="1:65" s="2" customFormat="1" ht="21.75" customHeight="1">
      <c r="A139" s="33"/>
      <c r="B139" s="149"/>
      <c r="C139" s="150" t="s">
        <v>238</v>
      </c>
      <c r="D139" s="150" t="s">
        <v>162</v>
      </c>
      <c r="E139" s="151" t="s">
        <v>2159</v>
      </c>
      <c r="F139" s="152" t="s">
        <v>2160</v>
      </c>
      <c r="G139" s="153" t="s">
        <v>1</v>
      </c>
      <c r="H139" s="154">
        <v>10</v>
      </c>
      <c r="I139" s="155"/>
      <c r="J139" s="156">
        <f>ROUND(I139*H139,2)</f>
        <v>0</v>
      </c>
      <c r="K139" s="157"/>
      <c r="L139" s="34"/>
      <c r="M139" s="158" t="s">
        <v>1</v>
      </c>
      <c r="N139" s="159" t="s">
        <v>43</v>
      </c>
      <c r="O139" s="59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2" t="s">
        <v>166</v>
      </c>
      <c r="AT139" s="162" t="s">
        <v>162</v>
      </c>
      <c r="AU139" s="162" t="s">
        <v>97</v>
      </c>
      <c r="AY139" s="18" t="s">
        <v>160</v>
      </c>
      <c r="BE139" s="163">
        <f>IF(N139="základní",J139,0)</f>
        <v>0</v>
      </c>
      <c r="BF139" s="163">
        <f>IF(N139="snížená",J139,0)</f>
        <v>0</v>
      </c>
      <c r="BG139" s="163">
        <f>IF(N139="zákl. přenesená",J139,0)</f>
        <v>0</v>
      </c>
      <c r="BH139" s="163">
        <f>IF(N139="sníž. přenesená",J139,0)</f>
        <v>0</v>
      </c>
      <c r="BI139" s="163">
        <f>IF(N139="nulová",J139,0)</f>
        <v>0</v>
      </c>
      <c r="BJ139" s="18" t="s">
        <v>97</v>
      </c>
      <c r="BK139" s="163">
        <f>ROUND(I139*H139,2)</f>
        <v>0</v>
      </c>
      <c r="BL139" s="18" t="s">
        <v>166</v>
      </c>
      <c r="BM139" s="162" t="s">
        <v>310</v>
      </c>
    </row>
    <row r="140" spans="1:65" s="12" customFormat="1" ht="25.95" customHeight="1">
      <c r="B140" s="136"/>
      <c r="D140" s="137" t="s">
        <v>76</v>
      </c>
      <c r="E140" s="138" t="s">
        <v>2169</v>
      </c>
      <c r="F140" s="138" t="s">
        <v>2131</v>
      </c>
      <c r="I140" s="139"/>
      <c r="J140" s="140">
        <f>BK140</f>
        <v>0</v>
      </c>
      <c r="L140" s="136"/>
      <c r="M140" s="141"/>
      <c r="N140" s="142"/>
      <c r="O140" s="142"/>
      <c r="P140" s="143">
        <f>SUM(P141:P143)</f>
        <v>0</v>
      </c>
      <c r="Q140" s="142"/>
      <c r="R140" s="143">
        <f>SUM(R141:R143)</f>
        <v>0</v>
      </c>
      <c r="S140" s="142"/>
      <c r="T140" s="144">
        <f>SUM(T141:T143)</f>
        <v>0</v>
      </c>
      <c r="AR140" s="137" t="s">
        <v>82</v>
      </c>
      <c r="AT140" s="145" t="s">
        <v>76</v>
      </c>
      <c r="AU140" s="145" t="s">
        <v>77</v>
      </c>
      <c r="AY140" s="137" t="s">
        <v>160</v>
      </c>
      <c r="BK140" s="146">
        <f>SUM(BK141:BK143)</f>
        <v>0</v>
      </c>
    </row>
    <row r="141" spans="1:65" s="2" customFormat="1" ht="16.5" customHeight="1">
      <c r="A141" s="33"/>
      <c r="B141" s="149"/>
      <c r="C141" s="150" t="s">
        <v>243</v>
      </c>
      <c r="D141" s="150" t="s">
        <v>162</v>
      </c>
      <c r="E141" s="151" t="s">
        <v>2170</v>
      </c>
      <c r="F141" s="152" t="s">
        <v>2171</v>
      </c>
      <c r="G141" s="153" t="s">
        <v>1</v>
      </c>
      <c r="H141" s="154">
        <v>2</v>
      </c>
      <c r="I141" s="155"/>
      <c r="J141" s="156">
        <f>ROUND(I141*H141,2)</f>
        <v>0</v>
      </c>
      <c r="K141" s="157"/>
      <c r="L141" s="34"/>
      <c r="M141" s="158" t="s">
        <v>1</v>
      </c>
      <c r="N141" s="159" t="s">
        <v>43</v>
      </c>
      <c r="O141" s="59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2" t="s">
        <v>166</v>
      </c>
      <c r="AT141" s="162" t="s">
        <v>162</v>
      </c>
      <c r="AU141" s="162" t="s">
        <v>82</v>
      </c>
      <c r="AY141" s="18" t="s">
        <v>160</v>
      </c>
      <c r="BE141" s="163">
        <f>IF(N141="základní",J141,0)</f>
        <v>0</v>
      </c>
      <c r="BF141" s="163">
        <f>IF(N141="snížená",J141,0)</f>
        <v>0</v>
      </c>
      <c r="BG141" s="163">
        <f>IF(N141="zákl. přenesená",J141,0)</f>
        <v>0</v>
      </c>
      <c r="BH141" s="163">
        <f>IF(N141="sníž. přenesená",J141,0)</f>
        <v>0</v>
      </c>
      <c r="BI141" s="163">
        <f>IF(N141="nulová",J141,0)</f>
        <v>0</v>
      </c>
      <c r="BJ141" s="18" t="s">
        <v>97</v>
      </c>
      <c r="BK141" s="163">
        <f>ROUND(I141*H141,2)</f>
        <v>0</v>
      </c>
      <c r="BL141" s="18" t="s">
        <v>166</v>
      </c>
      <c r="BM141" s="162" t="s">
        <v>320</v>
      </c>
    </row>
    <row r="142" spans="1:65" s="2" customFormat="1" ht="16.5" customHeight="1">
      <c r="A142" s="33"/>
      <c r="B142" s="149"/>
      <c r="C142" s="150" t="s">
        <v>248</v>
      </c>
      <c r="D142" s="150" t="s">
        <v>162</v>
      </c>
      <c r="E142" s="151" t="s">
        <v>2172</v>
      </c>
      <c r="F142" s="152" t="s">
        <v>2173</v>
      </c>
      <c r="G142" s="153" t="s">
        <v>1</v>
      </c>
      <c r="H142" s="154">
        <v>1</v>
      </c>
      <c r="I142" s="155"/>
      <c r="J142" s="156">
        <f>ROUND(I142*H142,2)</f>
        <v>0</v>
      </c>
      <c r="K142" s="157"/>
      <c r="L142" s="34"/>
      <c r="M142" s="158" t="s">
        <v>1</v>
      </c>
      <c r="N142" s="159" t="s">
        <v>43</v>
      </c>
      <c r="O142" s="59"/>
      <c r="P142" s="160">
        <f>O142*H142</f>
        <v>0</v>
      </c>
      <c r="Q142" s="160">
        <v>0</v>
      </c>
      <c r="R142" s="160">
        <f>Q142*H142</f>
        <v>0</v>
      </c>
      <c r="S142" s="160">
        <v>0</v>
      </c>
      <c r="T142" s="161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2" t="s">
        <v>166</v>
      </c>
      <c r="AT142" s="162" t="s">
        <v>162</v>
      </c>
      <c r="AU142" s="162" t="s">
        <v>82</v>
      </c>
      <c r="AY142" s="18" t="s">
        <v>160</v>
      </c>
      <c r="BE142" s="163">
        <f>IF(N142="základní",J142,0)</f>
        <v>0</v>
      </c>
      <c r="BF142" s="163">
        <f>IF(N142="snížená",J142,0)</f>
        <v>0</v>
      </c>
      <c r="BG142" s="163">
        <f>IF(N142="zákl. přenesená",J142,0)</f>
        <v>0</v>
      </c>
      <c r="BH142" s="163">
        <f>IF(N142="sníž. přenesená",J142,0)</f>
        <v>0</v>
      </c>
      <c r="BI142" s="163">
        <f>IF(N142="nulová",J142,0)</f>
        <v>0</v>
      </c>
      <c r="BJ142" s="18" t="s">
        <v>97</v>
      </c>
      <c r="BK142" s="163">
        <f>ROUND(I142*H142,2)</f>
        <v>0</v>
      </c>
      <c r="BL142" s="18" t="s">
        <v>166</v>
      </c>
      <c r="BM142" s="162" t="s">
        <v>331</v>
      </c>
    </row>
    <row r="143" spans="1:65" s="2" customFormat="1" ht="16.5" customHeight="1">
      <c r="A143" s="33"/>
      <c r="B143" s="149"/>
      <c r="C143" s="150" t="s">
        <v>254</v>
      </c>
      <c r="D143" s="150" t="s">
        <v>162</v>
      </c>
      <c r="E143" s="151" t="s">
        <v>2174</v>
      </c>
      <c r="F143" s="152" t="s">
        <v>2175</v>
      </c>
      <c r="G143" s="153" t="s">
        <v>1</v>
      </c>
      <c r="H143" s="154">
        <v>1</v>
      </c>
      <c r="I143" s="155"/>
      <c r="J143" s="156">
        <f>ROUND(I143*H143,2)</f>
        <v>0</v>
      </c>
      <c r="K143" s="157"/>
      <c r="L143" s="34"/>
      <c r="M143" s="208" t="s">
        <v>1</v>
      </c>
      <c r="N143" s="209" t="s">
        <v>43</v>
      </c>
      <c r="O143" s="210"/>
      <c r="P143" s="211">
        <f>O143*H143</f>
        <v>0</v>
      </c>
      <c r="Q143" s="211">
        <v>0</v>
      </c>
      <c r="R143" s="211">
        <f>Q143*H143</f>
        <v>0</v>
      </c>
      <c r="S143" s="211">
        <v>0</v>
      </c>
      <c r="T143" s="21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2" t="s">
        <v>166</v>
      </c>
      <c r="AT143" s="162" t="s">
        <v>162</v>
      </c>
      <c r="AU143" s="162" t="s">
        <v>82</v>
      </c>
      <c r="AY143" s="18" t="s">
        <v>160</v>
      </c>
      <c r="BE143" s="163">
        <f>IF(N143="základní",J143,0)</f>
        <v>0</v>
      </c>
      <c r="BF143" s="163">
        <f>IF(N143="snížená",J143,0)</f>
        <v>0</v>
      </c>
      <c r="BG143" s="163">
        <f>IF(N143="zákl. přenesená",J143,0)</f>
        <v>0</v>
      </c>
      <c r="BH143" s="163">
        <f>IF(N143="sníž. přenesená",J143,0)</f>
        <v>0</v>
      </c>
      <c r="BI143" s="163">
        <f>IF(N143="nulová",J143,0)</f>
        <v>0</v>
      </c>
      <c r="BJ143" s="18" t="s">
        <v>97</v>
      </c>
      <c r="BK143" s="163">
        <f>ROUND(I143*H143,2)</f>
        <v>0</v>
      </c>
      <c r="BL143" s="18" t="s">
        <v>166</v>
      </c>
      <c r="BM143" s="162" t="s">
        <v>340</v>
      </c>
    </row>
    <row r="144" spans="1:65" s="2" customFormat="1" ht="6.9" customHeight="1">
      <c r="A144" s="33"/>
      <c r="B144" s="48"/>
      <c r="C144" s="49"/>
      <c r="D144" s="49"/>
      <c r="E144" s="49"/>
      <c r="F144" s="49"/>
      <c r="G144" s="49"/>
      <c r="H144" s="49"/>
      <c r="I144" s="49"/>
      <c r="J144" s="49"/>
      <c r="K144" s="49"/>
      <c r="L144" s="34"/>
      <c r="M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</row>
  </sheetData>
  <autoFilter ref="C120:K143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6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8" t="s">
        <v>95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1:46" s="1" customFormat="1" ht="24.9" customHeight="1">
      <c r="B4" s="21"/>
      <c r="D4" s="22" t="s">
        <v>107</v>
      </c>
      <c r="L4" s="21"/>
      <c r="M4" s="98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58" t="str">
        <f>'Rekapitulace stavby'!K6</f>
        <v>Bytový dům č.p. 1 Nový Dvůr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1688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7" t="s">
        <v>2176</v>
      </c>
      <c r="F9" s="256"/>
      <c r="G9" s="256"/>
      <c r="H9" s="256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6" t="str">
        <f>'Rekapitulace stavby'!AN8</f>
        <v>5. 3. 2025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'Rekapitulace stavby'!E14</f>
        <v>Vyplň údaj</v>
      </c>
      <c r="F18" s="225"/>
      <c r="G18" s="225"/>
      <c r="H18" s="225"/>
      <c r="I18" s="28" t="s">
        <v>26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30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31</v>
      </c>
      <c r="F21" s="33"/>
      <c r="G21" s="33"/>
      <c r="H21" s="33"/>
      <c r="I21" s="28" t="s">
        <v>26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33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34</v>
      </c>
      <c r="F24" s="33"/>
      <c r="G24" s="33"/>
      <c r="H24" s="33"/>
      <c r="I24" s="28" t="s">
        <v>26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35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71.25" customHeight="1">
      <c r="A27" s="99"/>
      <c r="B27" s="100"/>
      <c r="C27" s="99"/>
      <c r="D27" s="99"/>
      <c r="E27" s="229" t="s">
        <v>36</v>
      </c>
      <c r="F27" s="229"/>
      <c r="G27" s="229"/>
      <c r="H27" s="229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2" t="s">
        <v>37</v>
      </c>
      <c r="E30" s="33"/>
      <c r="F30" s="33"/>
      <c r="G30" s="33"/>
      <c r="H30" s="33"/>
      <c r="I30" s="33"/>
      <c r="J30" s="72">
        <f>ROUND(J122,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39</v>
      </c>
      <c r="G32" s="33"/>
      <c r="H32" s="33"/>
      <c r="I32" s="37" t="s">
        <v>38</v>
      </c>
      <c r="J32" s="37" t="s">
        <v>40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3" t="s">
        <v>41</v>
      </c>
      <c r="E33" s="28" t="s">
        <v>42</v>
      </c>
      <c r="F33" s="104">
        <f>ROUND((SUM(BE122:BE235)),  2)</f>
        <v>0</v>
      </c>
      <c r="G33" s="33"/>
      <c r="H33" s="33"/>
      <c r="I33" s="105">
        <v>0.21</v>
      </c>
      <c r="J33" s="104">
        <f>ROUND(((SUM(BE122:BE235))*I33),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43</v>
      </c>
      <c r="F34" s="104">
        <f>ROUND((SUM(BF122:BF235)),  2)</f>
        <v>0</v>
      </c>
      <c r="G34" s="33"/>
      <c r="H34" s="33"/>
      <c r="I34" s="105">
        <v>0.12</v>
      </c>
      <c r="J34" s="104">
        <f>ROUND(((SUM(BF122:BF235))*I34),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44</v>
      </c>
      <c r="F35" s="104">
        <f>ROUND((SUM(BG122:BG235)),  2)</f>
        <v>0</v>
      </c>
      <c r="G35" s="33"/>
      <c r="H35" s="33"/>
      <c r="I35" s="105">
        <v>0.21</v>
      </c>
      <c r="J35" s="104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45</v>
      </c>
      <c r="F36" s="104">
        <f>ROUND((SUM(BH122:BH235)),  2)</f>
        <v>0</v>
      </c>
      <c r="G36" s="33"/>
      <c r="H36" s="33"/>
      <c r="I36" s="105">
        <v>0.12</v>
      </c>
      <c r="J36" s="104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46</v>
      </c>
      <c r="F37" s="104">
        <f>ROUND((SUM(BI122:BI235)),  2)</f>
        <v>0</v>
      </c>
      <c r="G37" s="33"/>
      <c r="H37" s="33"/>
      <c r="I37" s="105">
        <v>0</v>
      </c>
      <c r="J37" s="104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6"/>
      <c r="D39" s="107" t="s">
        <v>47</v>
      </c>
      <c r="E39" s="61"/>
      <c r="F39" s="61"/>
      <c r="G39" s="108" t="s">
        <v>48</v>
      </c>
      <c r="H39" s="109" t="s">
        <v>49</v>
      </c>
      <c r="I39" s="61"/>
      <c r="J39" s="110">
        <f>SUM(J30:J37)</f>
        <v>0</v>
      </c>
      <c r="K39" s="111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50</v>
      </c>
      <c r="E50" s="45"/>
      <c r="F50" s="45"/>
      <c r="G50" s="44" t="s">
        <v>51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52</v>
      </c>
      <c r="E61" s="36"/>
      <c r="F61" s="112" t="s">
        <v>53</v>
      </c>
      <c r="G61" s="46" t="s">
        <v>52</v>
      </c>
      <c r="H61" s="36"/>
      <c r="I61" s="36"/>
      <c r="J61" s="113" t="s">
        <v>53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54</v>
      </c>
      <c r="E65" s="47"/>
      <c r="F65" s="47"/>
      <c r="G65" s="44" t="s">
        <v>55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52</v>
      </c>
      <c r="E76" s="36"/>
      <c r="F76" s="112" t="s">
        <v>53</v>
      </c>
      <c r="G76" s="46" t="s">
        <v>52</v>
      </c>
      <c r="H76" s="36"/>
      <c r="I76" s="36"/>
      <c r="J76" s="113" t="s">
        <v>53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108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Bytový dům č.p. 1 Nový Dvůr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1688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7" t="str">
        <f>E9</f>
        <v>0325-01.4 - Elektroinstalace</v>
      </c>
      <c r="F87" s="256"/>
      <c r="G87" s="256"/>
      <c r="H87" s="256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Nový Dvůr</v>
      </c>
      <c r="G89" s="33"/>
      <c r="H89" s="33"/>
      <c r="I89" s="28" t="s">
        <v>21</v>
      </c>
      <c r="J89" s="56" t="str">
        <f>IF(J12="","",J12)</f>
        <v>5. 3. 2025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65" customHeight="1">
      <c r="A91" s="33"/>
      <c r="B91" s="34"/>
      <c r="C91" s="28" t="s">
        <v>23</v>
      </c>
      <c r="D91" s="33"/>
      <c r="E91" s="33"/>
      <c r="F91" s="26" t="str">
        <f>E15</f>
        <v>Zemský hřebčinec Písek s.p.o., U Hřebčince 479, Pí</v>
      </c>
      <c r="G91" s="33"/>
      <c r="H91" s="33"/>
      <c r="I91" s="28" t="s">
        <v>29</v>
      </c>
      <c r="J91" s="31" t="str">
        <f>E21</f>
        <v>Ing. Petr Černý Projekční kancelář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5.6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33</v>
      </c>
      <c r="J92" s="31" t="str">
        <f>E24</f>
        <v>Jindřich  J u k l  tel.: 602558222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4" t="s">
        <v>109</v>
      </c>
      <c r="D94" s="106"/>
      <c r="E94" s="106"/>
      <c r="F94" s="106"/>
      <c r="G94" s="106"/>
      <c r="H94" s="106"/>
      <c r="I94" s="106"/>
      <c r="J94" s="115" t="s">
        <v>110</v>
      </c>
      <c r="K94" s="106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5" customHeight="1">
      <c r="A96" s="33"/>
      <c r="B96" s="34"/>
      <c r="C96" s="116" t="s">
        <v>111</v>
      </c>
      <c r="D96" s="33"/>
      <c r="E96" s="33"/>
      <c r="F96" s="33"/>
      <c r="G96" s="33"/>
      <c r="H96" s="33"/>
      <c r="I96" s="33"/>
      <c r="J96" s="72">
        <f>J122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112</v>
      </c>
    </row>
    <row r="97" spans="1:31" s="9" customFormat="1" ht="24.9" customHeight="1">
      <c r="B97" s="117"/>
      <c r="D97" s="118" t="s">
        <v>2177</v>
      </c>
      <c r="E97" s="119"/>
      <c r="F97" s="119"/>
      <c r="G97" s="119"/>
      <c r="H97" s="119"/>
      <c r="I97" s="119"/>
      <c r="J97" s="120">
        <f>J123</f>
        <v>0</v>
      </c>
      <c r="L97" s="117"/>
    </row>
    <row r="98" spans="1:31" s="9" customFormat="1" ht="24.9" customHeight="1">
      <c r="B98" s="117"/>
      <c r="D98" s="118" t="s">
        <v>142</v>
      </c>
      <c r="E98" s="119"/>
      <c r="F98" s="119"/>
      <c r="G98" s="119"/>
      <c r="H98" s="119"/>
      <c r="I98" s="119"/>
      <c r="J98" s="120">
        <f>J216</f>
        <v>0</v>
      </c>
      <c r="L98" s="117"/>
    </row>
    <row r="99" spans="1:31" s="10" customFormat="1" ht="19.95" customHeight="1">
      <c r="B99" s="121"/>
      <c r="D99" s="122" t="s">
        <v>2178</v>
      </c>
      <c r="E99" s="123"/>
      <c r="F99" s="123"/>
      <c r="G99" s="123"/>
      <c r="H99" s="123"/>
      <c r="I99" s="123"/>
      <c r="J99" s="124">
        <f>J217</f>
        <v>0</v>
      </c>
      <c r="L99" s="121"/>
    </row>
    <row r="100" spans="1:31" s="10" customFormat="1" ht="19.95" customHeight="1">
      <c r="B100" s="121"/>
      <c r="D100" s="122" t="s">
        <v>143</v>
      </c>
      <c r="E100" s="123"/>
      <c r="F100" s="123"/>
      <c r="G100" s="123"/>
      <c r="H100" s="123"/>
      <c r="I100" s="123"/>
      <c r="J100" s="124">
        <f>J219</f>
        <v>0</v>
      </c>
      <c r="L100" s="121"/>
    </row>
    <row r="101" spans="1:31" s="10" customFormat="1" ht="19.95" customHeight="1">
      <c r="B101" s="121"/>
      <c r="D101" s="122" t="s">
        <v>2179</v>
      </c>
      <c r="E101" s="123"/>
      <c r="F101" s="123"/>
      <c r="G101" s="123"/>
      <c r="H101" s="123"/>
      <c r="I101" s="123"/>
      <c r="J101" s="124">
        <f>J221</f>
        <v>0</v>
      </c>
      <c r="L101" s="121"/>
    </row>
    <row r="102" spans="1:31" s="10" customFormat="1" ht="19.95" customHeight="1">
      <c r="B102" s="121"/>
      <c r="D102" s="122" t="s">
        <v>2180</v>
      </c>
      <c r="E102" s="123"/>
      <c r="F102" s="123"/>
      <c r="G102" s="123"/>
      <c r="H102" s="123"/>
      <c r="I102" s="123"/>
      <c r="J102" s="124">
        <f>J224</f>
        <v>0</v>
      </c>
      <c r="L102" s="121"/>
    </row>
    <row r="103" spans="1:31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6.9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31" s="2" customFormat="1" ht="6.9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24.9" customHeight="1">
      <c r="A109" s="33"/>
      <c r="B109" s="34"/>
      <c r="C109" s="22" t="s">
        <v>145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15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58" t="str">
        <f>E7</f>
        <v>Bytový dům č.p. 1 Nový Dvůr</v>
      </c>
      <c r="F112" s="259"/>
      <c r="G112" s="259"/>
      <c r="H112" s="259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1688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47" t="str">
        <f>E9</f>
        <v>0325-01.4 - Elektroinstalace</v>
      </c>
      <c r="F114" s="256"/>
      <c r="G114" s="256"/>
      <c r="H114" s="256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19</v>
      </c>
      <c r="D116" s="33"/>
      <c r="E116" s="33"/>
      <c r="F116" s="26" t="str">
        <f>F12</f>
        <v>Nový Dvůr</v>
      </c>
      <c r="G116" s="33"/>
      <c r="H116" s="33"/>
      <c r="I116" s="28" t="s">
        <v>21</v>
      </c>
      <c r="J116" s="56" t="str">
        <f>IF(J12="","",J12)</f>
        <v>5. 3. 2025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25.65" customHeight="1">
      <c r="A118" s="33"/>
      <c r="B118" s="34"/>
      <c r="C118" s="28" t="s">
        <v>23</v>
      </c>
      <c r="D118" s="33"/>
      <c r="E118" s="33"/>
      <c r="F118" s="26" t="str">
        <f>E15</f>
        <v>Zemský hřebčinec Písek s.p.o., U Hřebčince 479, Pí</v>
      </c>
      <c r="G118" s="33"/>
      <c r="H118" s="33"/>
      <c r="I118" s="28" t="s">
        <v>29</v>
      </c>
      <c r="J118" s="31" t="str">
        <f>E21</f>
        <v>Ing. Petr Černý Projekční kancelář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25.65" customHeight="1">
      <c r="A119" s="33"/>
      <c r="B119" s="34"/>
      <c r="C119" s="28" t="s">
        <v>27</v>
      </c>
      <c r="D119" s="33"/>
      <c r="E119" s="33"/>
      <c r="F119" s="26" t="str">
        <f>IF(E18="","",E18)</f>
        <v>Vyplň údaj</v>
      </c>
      <c r="G119" s="33"/>
      <c r="H119" s="33"/>
      <c r="I119" s="28" t="s">
        <v>33</v>
      </c>
      <c r="J119" s="31" t="str">
        <f>E24</f>
        <v>Jindřich  J u k l  tel.: 602558222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3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>
      <c r="A121" s="125"/>
      <c r="B121" s="126"/>
      <c r="C121" s="127" t="s">
        <v>146</v>
      </c>
      <c r="D121" s="128" t="s">
        <v>62</v>
      </c>
      <c r="E121" s="128" t="s">
        <v>58</v>
      </c>
      <c r="F121" s="128" t="s">
        <v>59</v>
      </c>
      <c r="G121" s="128" t="s">
        <v>147</v>
      </c>
      <c r="H121" s="128" t="s">
        <v>148</v>
      </c>
      <c r="I121" s="128" t="s">
        <v>149</v>
      </c>
      <c r="J121" s="129" t="s">
        <v>110</v>
      </c>
      <c r="K121" s="130" t="s">
        <v>150</v>
      </c>
      <c r="L121" s="131"/>
      <c r="M121" s="63" t="s">
        <v>1</v>
      </c>
      <c r="N121" s="64" t="s">
        <v>41</v>
      </c>
      <c r="O121" s="64" t="s">
        <v>151</v>
      </c>
      <c r="P121" s="64" t="s">
        <v>152</v>
      </c>
      <c r="Q121" s="64" t="s">
        <v>153</v>
      </c>
      <c r="R121" s="64" t="s">
        <v>154</v>
      </c>
      <c r="S121" s="64" t="s">
        <v>155</v>
      </c>
      <c r="T121" s="65" t="s">
        <v>156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5" customHeight="1">
      <c r="A122" s="33"/>
      <c r="B122" s="34"/>
      <c r="C122" s="70" t="s">
        <v>157</v>
      </c>
      <c r="D122" s="33"/>
      <c r="E122" s="33"/>
      <c r="F122" s="33"/>
      <c r="G122" s="33"/>
      <c r="H122" s="33"/>
      <c r="I122" s="33"/>
      <c r="J122" s="132">
        <f>BK122</f>
        <v>0</v>
      </c>
      <c r="K122" s="33"/>
      <c r="L122" s="34"/>
      <c r="M122" s="66"/>
      <c r="N122" s="57"/>
      <c r="O122" s="67"/>
      <c r="P122" s="133">
        <f>P123+P216</f>
        <v>0</v>
      </c>
      <c r="Q122" s="67"/>
      <c r="R122" s="133">
        <f>R123+R216</f>
        <v>0</v>
      </c>
      <c r="S122" s="67"/>
      <c r="T122" s="134">
        <f>T123+T216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76</v>
      </c>
      <c r="AU122" s="18" t="s">
        <v>112</v>
      </c>
      <c r="BK122" s="135">
        <f>BK123+BK216</f>
        <v>0</v>
      </c>
    </row>
    <row r="123" spans="1:65" s="12" customFormat="1" ht="25.95" customHeight="1">
      <c r="B123" s="136"/>
      <c r="D123" s="137" t="s">
        <v>76</v>
      </c>
      <c r="E123" s="138" t="s">
        <v>903</v>
      </c>
      <c r="F123" s="138" t="s">
        <v>904</v>
      </c>
      <c r="I123" s="139"/>
      <c r="J123" s="140">
        <f>BK123</f>
        <v>0</v>
      </c>
      <c r="L123" s="136"/>
      <c r="M123" s="141"/>
      <c r="N123" s="142"/>
      <c r="O123" s="142"/>
      <c r="P123" s="143">
        <f>SUM(P124:P215)</f>
        <v>0</v>
      </c>
      <c r="Q123" s="142"/>
      <c r="R123" s="143">
        <f>SUM(R124:R215)</f>
        <v>0</v>
      </c>
      <c r="S123" s="142"/>
      <c r="T123" s="144">
        <f>SUM(T124:T215)</f>
        <v>0</v>
      </c>
      <c r="AR123" s="137" t="s">
        <v>97</v>
      </c>
      <c r="AT123" s="145" t="s">
        <v>76</v>
      </c>
      <c r="AU123" s="145" t="s">
        <v>77</v>
      </c>
      <c r="AY123" s="137" t="s">
        <v>160</v>
      </c>
      <c r="BK123" s="146">
        <f>SUM(BK124:BK215)</f>
        <v>0</v>
      </c>
    </row>
    <row r="124" spans="1:65" s="2" customFormat="1" ht="16.5" customHeight="1">
      <c r="A124" s="33"/>
      <c r="B124" s="149"/>
      <c r="C124" s="150" t="s">
        <v>82</v>
      </c>
      <c r="D124" s="150" t="s">
        <v>162</v>
      </c>
      <c r="E124" s="151" t="s">
        <v>2181</v>
      </c>
      <c r="F124" s="152" t="s">
        <v>2182</v>
      </c>
      <c r="G124" s="153" t="s">
        <v>268</v>
      </c>
      <c r="H124" s="154">
        <v>245</v>
      </c>
      <c r="I124" s="155"/>
      <c r="J124" s="156">
        <f t="shared" ref="J124:J132" si="0">ROUND(I124*H124,2)</f>
        <v>0</v>
      </c>
      <c r="K124" s="157"/>
      <c r="L124" s="34"/>
      <c r="M124" s="158" t="s">
        <v>1</v>
      </c>
      <c r="N124" s="159" t="s">
        <v>43</v>
      </c>
      <c r="O124" s="59"/>
      <c r="P124" s="160">
        <f t="shared" ref="P124:P132" si="1">O124*H124</f>
        <v>0</v>
      </c>
      <c r="Q124" s="160">
        <v>0</v>
      </c>
      <c r="R124" s="160">
        <f t="shared" ref="R124:R132" si="2">Q124*H124</f>
        <v>0</v>
      </c>
      <c r="S124" s="160">
        <v>0</v>
      </c>
      <c r="T124" s="161">
        <f t="shared" ref="T124:T132" si="3"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2" t="s">
        <v>248</v>
      </c>
      <c r="AT124" s="162" t="s">
        <v>162</v>
      </c>
      <c r="AU124" s="162" t="s">
        <v>82</v>
      </c>
      <c r="AY124" s="18" t="s">
        <v>160</v>
      </c>
      <c r="BE124" s="163">
        <f t="shared" ref="BE124:BE132" si="4">IF(N124="základní",J124,0)</f>
        <v>0</v>
      </c>
      <c r="BF124" s="163">
        <f t="shared" ref="BF124:BF132" si="5">IF(N124="snížená",J124,0)</f>
        <v>0</v>
      </c>
      <c r="BG124" s="163">
        <f t="shared" ref="BG124:BG132" si="6">IF(N124="zákl. přenesená",J124,0)</f>
        <v>0</v>
      </c>
      <c r="BH124" s="163">
        <f t="shared" ref="BH124:BH132" si="7">IF(N124="sníž. přenesená",J124,0)</f>
        <v>0</v>
      </c>
      <c r="BI124" s="163">
        <f t="shared" ref="BI124:BI132" si="8">IF(N124="nulová",J124,0)</f>
        <v>0</v>
      </c>
      <c r="BJ124" s="18" t="s">
        <v>97</v>
      </c>
      <c r="BK124" s="163">
        <f t="shared" ref="BK124:BK132" si="9">ROUND(I124*H124,2)</f>
        <v>0</v>
      </c>
      <c r="BL124" s="18" t="s">
        <v>248</v>
      </c>
      <c r="BM124" s="162" t="s">
        <v>97</v>
      </c>
    </row>
    <row r="125" spans="1:65" s="2" customFormat="1" ht="16.5" customHeight="1">
      <c r="A125" s="33"/>
      <c r="B125" s="149"/>
      <c r="C125" s="150" t="s">
        <v>97</v>
      </c>
      <c r="D125" s="150" t="s">
        <v>162</v>
      </c>
      <c r="E125" s="151" t="s">
        <v>2183</v>
      </c>
      <c r="F125" s="152" t="s">
        <v>2184</v>
      </c>
      <c r="G125" s="153" t="s">
        <v>262</v>
      </c>
      <c r="H125" s="154">
        <v>644</v>
      </c>
      <c r="I125" s="155"/>
      <c r="J125" s="156">
        <f t="shared" si="0"/>
        <v>0</v>
      </c>
      <c r="K125" s="157"/>
      <c r="L125" s="34"/>
      <c r="M125" s="158" t="s">
        <v>1</v>
      </c>
      <c r="N125" s="159" t="s">
        <v>43</v>
      </c>
      <c r="O125" s="59"/>
      <c r="P125" s="160">
        <f t="shared" si="1"/>
        <v>0</v>
      </c>
      <c r="Q125" s="160">
        <v>0</v>
      </c>
      <c r="R125" s="160">
        <f t="shared" si="2"/>
        <v>0</v>
      </c>
      <c r="S125" s="160">
        <v>0</v>
      </c>
      <c r="T125" s="161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2" t="s">
        <v>248</v>
      </c>
      <c r="AT125" s="162" t="s">
        <v>162</v>
      </c>
      <c r="AU125" s="162" t="s">
        <v>82</v>
      </c>
      <c r="AY125" s="18" t="s">
        <v>160</v>
      </c>
      <c r="BE125" s="163">
        <f t="shared" si="4"/>
        <v>0</v>
      </c>
      <c r="BF125" s="163">
        <f t="shared" si="5"/>
        <v>0</v>
      </c>
      <c r="BG125" s="163">
        <f t="shared" si="6"/>
        <v>0</v>
      </c>
      <c r="BH125" s="163">
        <f t="shared" si="7"/>
        <v>0</v>
      </c>
      <c r="BI125" s="163">
        <f t="shared" si="8"/>
        <v>0</v>
      </c>
      <c r="BJ125" s="18" t="s">
        <v>97</v>
      </c>
      <c r="BK125" s="163">
        <f t="shared" si="9"/>
        <v>0</v>
      </c>
      <c r="BL125" s="18" t="s">
        <v>248</v>
      </c>
      <c r="BM125" s="162" t="s">
        <v>166</v>
      </c>
    </row>
    <row r="126" spans="1:65" s="2" customFormat="1" ht="16.5" customHeight="1">
      <c r="A126" s="33"/>
      <c r="B126" s="149"/>
      <c r="C126" s="150" t="s">
        <v>180</v>
      </c>
      <c r="D126" s="150" t="s">
        <v>162</v>
      </c>
      <c r="E126" s="151" t="s">
        <v>2185</v>
      </c>
      <c r="F126" s="152" t="s">
        <v>2186</v>
      </c>
      <c r="G126" s="153" t="s">
        <v>262</v>
      </c>
      <c r="H126" s="154">
        <v>644</v>
      </c>
      <c r="I126" s="155"/>
      <c r="J126" s="156">
        <f t="shared" si="0"/>
        <v>0</v>
      </c>
      <c r="K126" s="157"/>
      <c r="L126" s="34"/>
      <c r="M126" s="158" t="s">
        <v>1</v>
      </c>
      <c r="N126" s="159" t="s">
        <v>43</v>
      </c>
      <c r="O126" s="59"/>
      <c r="P126" s="160">
        <f t="shared" si="1"/>
        <v>0</v>
      </c>
      <c r="Q126" s="160">
        <v>0</v>
      </c>
      <c r="R126" s="160">
        <f t="shared" si="2"/>
        <v>0</v>
      </c>
      <c r="S126" s="160">
        <v>0</v>
      </c>
      <c r="T126" s="161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2" t="s">
        <v>248</v>
      </c>
      <c r="AT126" s="162" t="s">
        <v>162</v>
      </c>
      <c r="AU126" s="162" t="s">
        <v>82</v>
      </c>
      <c r="AY126" s="18" t="s">
        <v>160</v>
      </c>
      <c r="BE126" s="163">
        <f t="shared" si="4"/>
        <v>0</v>
      </c>
      <c r="BF126" s="163">
        <f t="shared" si="5"/>
        <v>0</v>
      </c>
      <c r="BG126" s="163">
        <f t="shared" si="6"/>
        <v>0</v>
      </c>
      <c r="BH126" s="163">
        <f t="shared" si="7"/>
        <v>0</v>
      </c>
      <c r="BI126" s="163">
        <f t="shared" si="8"/>
        <v>0</v>
      </c>
      <c r="BJ126" s="18" t="s">
        <v>97</v>
      </c>
      <c r="BK126" s="163">
        <f t="shared" si="9"/>
        <v>0</v>
      </c>
      <c r="BL126" s="18" t="s">
        <v>248</v>
      </c>
      <c r="BM126" s="162" t="s">
        <v>194</v>
      </c>
    </row>
    <row r="127" spans="1:65" s="2" customFormat="1" ht="16.5" customHeight="1">
      <c r="A127" s="33"/>
      <c r="B127" s="149"/>
      <c r="C127" s="150" t="s">
        <v>166</v>
      </c>
      <c r="D127" s="150" t="s">
        <v>162</v>
      </c>
      <c r="E127" s="151" t="s">
        <v>2187</v>
      </c>
      <c r="F127" s="152" t="s">
        <v>2188</v>
      </c>
      <c r="G127" s="153" t="s">
        <v>547</v>
      </c>
      <c r="H127" s="154">
        <v>1</v>
      </c>
      <c r="I127" s="155"/>
      <c r="J127" s="156">
        <f t="shared" si="0"/>
        <v>0</v>
      </c>
      <c r="K127" s="157"/>
      <c r="L127" s="34"/>
      <c r="M127" s="158" t="s">
        <v>1</v>
      </c>
      <c r="N127" s="159" t="s">
        <v>43</v>
      </c>
      <c r="O127" s="59"/>
      <c r="P127" s="160">
        <f t="shared" si="1"/>
        <v>0</v>
      </c>
      <c r="Q127" s="160">
        <v>0</v>
      </c>
      <c r="R127" s="160">
        <f t="shared" si="2"/>
        <v>0</v>
      </c>
      <c r="S127" s="160">
        <v>0</v>
      </c>
      <c r="T127" s="161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2" t="s">
        <v>248</v>
      </c>
      <c r="AT127" s="162" t="s">
        <v>162</v>
      </c>
      <c r="AU127" s="162" t="s">
        <v>82</v>
      </c>
      <c r="AY127" s="18" t="s">
        <v>160</v>
      </c>
      <c r="BE127" s="163">
        <f t="shared" si="4"/>
        <v>0</v>
      </c>
      <c r="BF127" s="163">
        <f t="shared" si="5"/>
        <v>0</v>
      </c>
      <c r="BG127" s="163">
        <f t="shared" si="6"/>
        <v>0</v>
      </c>
      <c r="BH127" s="163">
        <f t="shared" si="7"/>
        <v>0</v>
      </c>
      <c r="BI127" s="163">
        <f t="shared" si="8"/>
        <v>0</v>
      </c>
      <c r="BJ127" s="18" t="s">
        <v>97</v>
      </c>
      <c r="BK127" s="163">
        <f t="shared" si="9"/>
        <v>0</v>
      </c>
      <c r="BL127" s="18" t="s">
        <v>248</v>
      </c>
      <c r="BM127" s="162" t="s">
        <v>204</v>
      </c>
    </row>
    <row r="128" spans="1:65" s="2" customFormat="1" ht="16.5" customHeight="1">
      <c r="A128" s="33"/>
      <c r="B128" s="149"/>
      <c r="C128" s="150" t="s">
        <v>189</v>
      </c>
      <c r="D128" s="150" t="s">
        <v>162</v>
      </c>
      <c r="E128" s="151" t="s">
        <v>2189</v>
      </c>
      <c r="F128" s="152" t="s">
        <v>2190</v>
      </c>
      <c r="G128" s="153" t="s">
        <v>226</v>
      </c>
      <c r="H128" s="154">
        <v>10</v>
      </c>
      <c r="I128" s="155"/>
      <c r="J128" s="156">
        <f t="shared" si="0"/>
        <v>0</v>
      </c>
      <c r="K128" s="157"/>
      <c r="L128" s="34"/>
      <c r="M128" s="158" t="s">
        <v>1</v>
      </c>
      <c r="N128" s="159" t="s">
        <v>43</v>
      </c>
      <c r="O128" s="59"/>
      <c r="P128" s="160">
        <f t="shared" si="1"/>
        <v>0</v>
      </c>
      <c r="Q128" s="160">
        <v>0</v>
      </c>
      <c r="R128" s="160">
        <f t="shared" si="2"/>
        <v>0</v>
      </c>
      <c r="S128" s="160">
        <v>0</v>
      </c>
      <c r="T128" s="161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2" t="s">
        <v>248</v>
      </c>
      <c r="AT128" s="162" t="s">
        <v>162</v>
      </c>
      <c r="AU128" s="162" t="s">
        <v>82</v>
      </c>
      <c r="AY128" s="18" t="s">
        <v>160</v>
      </c>
      <c r="BE128" s="163">
        <f t="shared" si="4"/>
        <v>0</v>
      </c>
      <c r="BF128" s="163">
        <f t="shared" si="5"/>
        <v>0</v>
      </c>
      <c r="BG128" s="163">
        <f t="shared" si="6"/>
        <v>0</v>
      </c>
      <c r="BH128" s="163">
        <f t="shared" si="7"/>
        <v>0</v>
      </c>
      <c r="BI128" s="163">
        <f t="shared" si="8"/>
        <v>0</v>
      </c>
      <c r="BJ128" s="18" t="s">
        <v>97</v>
      </c>
      <c r="BK128" s="163">
        <f t="shared" si="9"/>
        <v>0</v>
      </c>
      <c r="BL128" s="18" t="s">
        <v>248</v>
      </c>
      <c r="BM128" s="162" t="s">
        <v>213</v>
      </c>
    </row>
    <row r="129" spans="1:65" s="2" customFormat="1" ht="16.5" customHeight="1">
      <c r="A129" s="33"/>
      <c r="B129" s="149"/>
      <c r="C129" s="150" t="s">
        <v>194</v>
      </c>
      <c r="D129" s="150" t="s">
        <v>162</v>
      </c>
      <c r="E129" s="151" t="s">
        <v>2191</v>
      </c>
      <c r="F129" s="152" t="s">
        <v>2192</v>
      </c>
      <c r="G129" s="153" t="s">
        <v>226</v>
      </c>
      <c r="H129" s="154">
        <v>10</v>
      </c>
      <c r="I129" s="155"/>
      <c r="J129" s="156">
        <f t="shared" si="0"/>
        <v>0</v>
      </c>
      <c r="K129" s="157"/>
      <c r="L129" s="34"/>
      <c r="M129" s="158" t="s">
        <v>1</v>
      </c>
      <c r="N129" s="159" t="s">
        <v>43</v>
      </c>
      <c r="O129" s="59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2" t="s">
        <v>248</v>
      </c>
      <c r="AT129" s="162" t="s">
        <v>162</v>
      </c>
      <c r="AU129" s="162" t="s">
        <v>82</v>
      </c>
      <c r="AY129" s="18" t="s">
        <v>160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8" t="s">
        <v>97</v>
      </c>
      <c r="BK129" s="163">
        <f t="shared" si="9"/>
        <v>0</v>
      </c>
      <c r="BL129" s="18" t="s">
        <v>248</v>
      </c>
      <c r="BM129" s="162" t="s">
        <v>8</v>
      </c>
    </row>
    <row r="130" spans="1:65" s="2" customFormat="1" ht="16.5" customHeight="1">
      <c r="A130" s="33"/>
      <c r="B130" s="149"/>
      <c r="C130" s="150" t="s">
        <v>199</v>
      </c>
      <c r="D130" s="150" t="s">
        <v>162</v>
      </c>
      <c r="E130" s="151" t="s">
        <v>2193</v>
      </c>
      <c r="F130" s="152" t="s">
        <v>2194</v>
      </c>
      <c r="G130" s="153" t="s">
        <v>262</v>
      </c>
      <c r="H130" s="154">
        <v>18</v>
      </c>
      <c r="I130" s="155"/>
      <c r="J130" s="156">
        <f t="shared" si="0"/>
        <v>0</v>
      </c>
      <c r="K130" s="157"/>
      <c r="L130" s="34"/>
      <c r="M130" s="158" t="s">
        <v>1</v>
      </c>
      <c r="N130" s="159" t="s">
        <v>43</v>
      </c>
      <c r="O130" s="59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2" t="s">
        <v>248</v>
      </c>
      <c r="AT130" s="162" t="s">
        <v>162</v>
      </c>
      <c r="AU130" s="162" t="s">
        <v>82</v>
      </c>
      <c r="AY130" s="18" t="s">
        <v>160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8" t="s">
        <v>97</v>
      </c>
      <c r="BK130" s="163">
        <f t="shared" si="9"/>
        <v>0</v>
      </c>
      <c r="BL130" s="18" t="s">
        <v>248</v>
      </c>
      <c r="BM130" s="162" t="s">
        <v>238</v>
      </c>
    </row>
    <row r="131" spans="1:65" s="2" customFormat="1" ht="16.5" customHeight="1">
      <c r="A131" s="33"/>
      <c r="B131" s="149"/>
      <c r="C131" s="188" t="s">
        <v>204</v>
      </c>
      <c r="D131" s="188" t="s">
        <v>249</v>
      </c>
      <c r="E131" s="189" t="s">
        <v>2195</v>
      </c>
      <c r="F131" s="190" t="s">
        <v>2196</v>
      </c>
      <c r="G131" s="191" t="s">
        <v>262</v>
      </c>
      <c r="H131" s="192">
        <v>12</v>
      </c>
      <c r="I131" s="193"/>
      <c r="J131" s="194">
        <f t="shared" si="0"/>
        <v>0</v>
      </c>
      <c r="K131" s="195"/>
      <c r="L131" s="196"/>
      <c r="M131" s="197" t="s">
        <v>1</v>
      </c>
      <c r="N131" s="198" t="s">
        <v>43</v>
      </c>
      <c r="O131" s="59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2" t="s">
        <v>331</v>
      </c>
      <c r="AT131" s="162" t="s">
        <v>249</v>
      </c>
      <c r="AU131" s="162" t="s">
        <v>82</v>
      </c>
      <c r="AY131" s="18" t="s">
        <v>160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8" t="s">
        <v>97</v>
      </c>
      <c r="BK131" s="163">
        <f t="shared" si="9"/>
        <v>0</v>
      </c>
      <c r="BL131" s="18" t="s">
        <v>248</v>
      </c>
      <c r="BM131" s="162" t="s">
        <v>248</v>
      </c>
    </row>
    <row r="132" spans="1:65" s="2" customFormat="1" ht="16.5" customHeight="1">
      <c r="A132" s="33"/>
      <c r="B132" s="149"/>
      <c r="C132" s="188" t="s">
        <v>209</v>
      </c>
      <c r="D132" s="188" t="s">
        <v>249</v>
      </c>
      <c r="E132" s="189" t="s">
        <v>2197</v>
      </c>
      <c r="F132" s="190" t="s">
        <v>2198</v>
      </c>
      <c r="G132" s="191" t="s">
        <v>262</v>
      </c>
      <c r="H132" s="192">
        <v>6</v>
      </c>
      <c r="I132" s="193"/>
      <c r="J132" s="194">
        <f t="shared" si="0"/>
        <v>0</v>
      </c>
      <c r="K132" s="195"/>
      <c r="L132" s="196"/>
      <c r="M132" s="197" t="s">
        <v>1</v>
      </c>
      <c r="N132" s="198" t="s">
        <v>43</v>
      </c>
      <c r="O132" s="59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331</v>
      </c>
      <c r="AT132" s="162" t="s">
        <v>249</v>
      </c>
      <c r="AU132" s="162" t="s">
        <v>82</v>
      </c>
      <c r="AY132" s="18" t="s">
        <v>160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8" t="s">
        <v>97</v>
      </c>
      <c r="BK132" s="163">
        <f t="shared" si="9"/>
        <v>0</v>
      </c>
      <c r="BL132" s="18" t="s">
        <v>248</v>
      </c>
      <c r="BM132" s="162" t="s">
        <v>259</v>
      </c>
    </row>
    <row r="133" spans="1:65" s="14" customFormat="1">
      <c r="B133" s="172"/>
      <c r="D133" s="165" t="s">
        <v>168</v>
      </c>
      <c r="E133" s="173" t="s">
        <v>1</v>
      </c>
      <c r="F133" s="174" t="s">
        <v>2199</v>
      </c>
      <c r="H133" s="175">
        <v>6</v>
      </c>
      <c r="I133" s="176"/>
      <c r="L133" s="172"/>
      <c r="M133" s="177"/>
      <c r="N133" s="178"/>
      <c r="O133" s="178"/>
      <c r="P133" s="178"/>
      <c r="Q133" s="178"/>
      <c r="R133" s="178"/>
      <c r="S133" s="178"/>
      <c r="T133" s="179"/>
      <c r="AT133" s="173" t="s">
        <v>168</v>
      </c>
      <c r="AU133" s="173" t="s">
        <v>82</v>
      </c>
      <c r="AV133" s="14" t="s">
        <v>97</v>
      </c>
      <c r="AW133" s="14" t="s">
        <v>32</v>
      </c>
      <c r="AX133" s="14" t="s">
        <v>77</v>
      </c>
      <c r="AY133" s="173" t="s">
        <v>160</v>
      </c>
    </row>
    <row r="134" spans="1:65" s="15" customFormat="1">
      <c r="B134" s="180"/>
      <c r="D134" s="165" t="s">
        <v>168</v>
      </c>
      <c r="E134" s="181" t="s">
        <v>1</v>
      </c>
      <c r="F134" s="182" t="s">
        <v>173</v>
      </c>
      <c r="H134" s="183">
        <v>6</v>
      </c>
      <c r="I134" s="184"/>
      <c r="L134" s="180"/>
      <c r="M134" s="185"/>
      <c r="N134" s="186"/>
      <c r="O134" s="186"/>
      <c r="P134" s="186"/>
      <c r="Q134" s="186"/>
      <c r="R134" s="186"/>
      <c r="S134" s="186"/>
      <c r="T134" s="187"/>
      <c r="AT134" s="181" t="s">
        <v>168</v>
      </c>
      <c r="AU134" s="181" t="s">
        <v>82</v>
      </c>
      <c r="AV134" s="15" t="s">
        <v>166</v>
      </c>
      <c r="AW134" s="15" t="s">
        <v>32</v>
      </c>
      <c r="AX134" s="15" t="s">
        <v>82</v>
      </c>
      <c r="AY134" s="181" t="s">
        <v>160</v>
      </c>
    </row>
    <row r="135" spans="1:65" s="2" customFormat="1" ht="16.5" customHeight="1">
      <c r="A135" s="33"/>
      <c r="B135" s="149"/>
      <c r="C135" s="150" t="s">
        <v>213</v>
      </c>
      <c r="D135" s="150" t="s">
        <v>162</v>
      </c>
      <c r="E135" s="151" t="s">
        <v>2200</v>
      </c>
      <c r="F135" s="152" t="s">
        <v>2201</v>
      </c>
      <c r="G135" s="153" t="s">
        <v>262</v>
      </c>
      <c r="H135" s="154">
        <v>644</v>
      </c>
      <c r="I135" s="155"/>
      <c r="J135" s="156">
        <f t="shared" ref="J135:J156" si="10">ROUND(I135*H135,2)</f>
        <v>0</v>
      </c>
      <c r="K135" s="157"/>
      <c r="L135" s="34"/>
      <c r="M135" s="158" t="s">
        <v>1</v>
      </c>
      <c r="N135" s="159" t="s">
        <v>43</v>
      </c>
      <c r="O135" s="59"/>
      <c r="P135" s="160">
        <f t="shared" ref="P135:P156" si="11">O135*H135</f>
        <v>0</v>
      </c>
      <c r="Q135" s="160">
        <v>0</v>
      </c>
      <c r="R135" s="160">
        <f t="shared" ref="R135:R156" si="12">Q135*H135</f>
        <v>0</v>
      </c>
      <c r="S135" s="160">
        <v>0</v>
      </c>
      <c r="T135" s="161">
        <f t="shared" ref="T135:T156" si="13"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2" t="s">
        <v>248</v>
      </c>
      <c r="AT135" s="162" t="s">
        <v>162</v>
      </c>
      <c r="AU135" s="162" t="s">
        <v>82</v>
      </c>
      <c r="AY135" s="18" t="s">
        <v>160</v>
      </c>
      <c r="BE135" s="163">
        <f t="shared" ref="BE135:BE156" si="14">IF(N135="základní",J135,0)</f>
        <v>0</v>
      </c>
      <c r="BF135" s="163">
        <f t="shared" ref="BF135:BF156" si="15">IF(N135="snížená",J135,0)</f>
        <v>0</v>
      </c>
      <c r="BG135" s="163">
        <f t="shared" ref="BG135:BG156" si="16">IF(N135="zákl. přenesená",J135,0)</f>
        <v>0</v>
      </c>
      <c r="BH135" s="163">
        <f t="shared" ref="BH135:BH156" si="17">IF(N135="sníž. přenesená",J135,0)</f>
        <v>0</v>
      </c>
      <c r="BI135" s="163">
        <f t="shared" ref="BI135:BI156" si="18">IF(N135="nulová",J135,0)</f>
        <v>0</v>
      </c>
      <c r="BJ135" s="18" t="s">
        <v>97</v>
      </c>
      <c r="BK135" s="163">
        <f t="shared" ref="BK135:BK156" si="19">ROUND(I135*H135,2)</f>
        <v>0</v>
      </c>
      <c r="BL135" s="18" t="s">
        <v>248</v>
      </c>
      <c r="BM135" s="162" t="s">
        <v>270</v>
      </c>
    </row>
    <row r="136" spans="1:65" s="2" customFormat="1" ht="16.5" customHeight="1">
      <c r="A136" s="33"/>
      <c r="B136" s="149"/>
      <c r="C136" s="188" t="s">
        <v>223</v>
      </c>
      <c r="D136" s="188" t="s">
        <v>249</v>
      </c>
      <c r="E136" s="189" t="s">
        <v>2202</v>
      </c>
      <c r="F136" s="190" t="s">
        <v>2203</v>
      </c>
      <c r="G136" s="191" t="s">
        <v>262</v>
      </c>
      <c r="H136" s="192">
        <v>644</v>
      </c>
      <c r="I136" s="193"/>
      <c r="J136" s="194">
        <f t="shared" si="10"/>
        <v>0</v>
      </c>
      <c r="K136" s="195"/>
      <c r="L136" s="196"/>
      <c r="M136" s="197" t="s">
        <v>1</v>
      </c>
      <c r="N136" s="198" t="s">
        <v>43</v>
      </c>
      <c r="O136" s="59"/>
      <c r="P136" s="160">
        <f t="shared" si="11"/>
        <v>0</v>
      </c>
      <c r="Q136" s="160">
        <v>0</v>
      </c>
      <c r="R136" s="160">
        <f t="shared" si="12"/>
        <v>0</v>
      </c>
      <c r="S136" s="160">
        <v>0</v>
      </c>
      <c r="T136" s="161">
        <f t="shared" si="1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2" t="s">
        <v>331</v>
      </c>
      <c r="AT136" s="162" t="s">
        <v>249</v>
      </c>
      <c r="AU136" s="162" t="s">
        <v>82</v>
      </c>
      <c r="AY136" s="18" t="s">
        <v>160</v>
      </c>
      <c r="BE136" s="163">
        <f t="shared" si="14"/>
        <v>0</v>
      </c>
      <c r="BF136" s="163">
        <f t="shared" si="15"/>
        <v>0</v>
      </c>
      <c r="BG136" s="163">
        <f t="shared" si="16"/>
        <v>0</v>
      </c>
      <c r="BH136" s="163">
        <f t="shared" si="17"/>
        <v>0</v>
      </c>
      <c r="BI136" s="163">
        <f t="shared" si="18"/>
        <v>0</v>
      </c>
      <c r="BJ136" s="18" t="s">
        <v>97</v>
      </c>
      <c r="BK136" s="163">
        <f t="shared" si="19"/>
        <v>0</v>
      </c>
      <c r="BL136" s="18" t="s">
        <v>248</v>
      </c>
      <c r="BM136" s="162" t="s">
        <v>279</v>
      </c>
    </row>
    <row r="137" spans="1:65" s="2" customFormat="1" ht="24.15" customHeight="1">
      <c r="A137" s="33"/>
      <c r="B137" s="149"/>
      <c r="C137" s="150" t="s">
        <v>8</v>
      </c>
      <c r="D137" s="150" t="s">
        <v>162</v>
      </c>
      <c r="E137" s="151" t="s">
        <v>2204</v>
      </c>
      <c r="F137" s="152" t="s">
        <v>2205</v>
      </c>
      <c r="G137" s="153" t="s">
        <v>268</v>
      </c>
      <c r="H137" s="154">
        <v>5</v>
      </c>
      <c r="I137" s="155"/>
      <c r="J137" s="156">
        <f t="shared" si="10"/>
        <v>0</v>
      </c>
      <c r="K137" s="157"/>
      <c r="L137" s="34"/>
      <c r="M137" s="158" t="s">
        <v>1</v>
      </c>
      <c r="N137" s="159" t="s">
        <v>43</v>
      </c>
      <c r="O137" s="59"/>
      <c r="P137" s="160">
        <f t="shared" si="11"/>
        <v>0</v>
      </c>
      <c r="Q137" s="160">
        <v>0</v>
      </c>
      <c r="R137" s="160">
        <f t="shared" si="12"/>
        <v>0</v>
      </c>
      <c r="S137" s="160">
        <v>0</v>
      </c>
      <c r="T137" s="161">
        <f t="shared" si="1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2" t="s">
        <v>248</v>
      </c>
      <c r="AT137" s="162" t="s">
        <v>162</v>
      </c>
      <c r="AU137" s="162" t="s">
        <v>82</v>
      </c>
      <c r="AY137" s="18" t="s">
        <v>160</v>
      </c>
      <c r="BE137" s="163">
        <f t="shared" si="14"/>
        <v>0</v>
      </c>
      <c r="BF137" s="163">
        <f t="shared" si="15"/>
        <v>0</v>
      </c>
      <c r="BG137" s="163">
        <f t="shared" si="16"/>
        <v>0</v>
      </c>
      <c r="BH137" s="163">
        <f t="shared" si="17"/>
        <v>0</v>
      </c>
      <c r="BI137" s="163">
        <f t="shared" si="18"/>
        <v>0</v>
      </c>
      <c r="BJ137" s="18" t="s">
        <v>97</v>
      </c>
      <c r="BK137" s="163">
        <f t="shared" si="19"/>
        <v>0</v>
      </c>
      <c r="BL137" s="18" t="s">
        <v>248</v>
      </c>
      <c r="BM137" s="162" t="s">
        <v>289</v>
      </c>
    </row>
    <row r="138" spans="1:65" s="2" customFormat="1" ht="21.75" customHeight="1">
      <c r="A138" s="33"/>
      <c r="B138" s="149"/>
      <c r="C138" s="188" t="s">
        <v>233</v>
      </c>
      <c r="D138" s="188" t="s">
        <v>249</v>
      </c>
      <c r="E138" s="189" t="s">
        <v>213</v>
      </c>
      <c r="F138" s="190" t="s">
        <v>2206</v>
      </c>
      <c r="G138" s="191" t="s">
        <v>268</v>
      </c>
      <c r="H138" s="192">
        <v>1</v>
      </c>
      <c r="I138" s="193"/>
      <c r="J138" s="194">
        <f t="shared" si="10"/>
        <v>0</v>
      </c>
      <c r="K138" s="195"/>
      <c r="L138" s="196"/>
      <c r="M138" s="197" t="s">
        <v>1</v>
      </c>
      <c r="N138" s="198" t="s">
        <v>43</v>
      </c>
      <c r="O138" s="59"/>
      <c r="P138" s="160">
        <f t="shared" si="11"/>
        <v>0</v>
      </c>
      <c r="Q138" s="160">
        <v>0</v>
      </c>
      <c r="R138" s="160">
        <f t="shared" si="12"/>
        <v>0</v>
      </c>
      <c r="S138" s="160">
        <v>0</v>
      </c>
      <c r="T138" s="161">
        <f t="shared" si="1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2" t="s">
        <v>331</v>
      </c>
      <c r="AT138" s="162" t="s">
        <v>249</v>
      </c>
      <c r="AU138" s="162" t="s">
        <v>82</v>
      </c>
      <c r="AY138" s="18" t="s">
        <v>160</v>
      </c>
      <c r="BE138" s="163">
        <f t="shared" si="14"/>
        <v>0</v>
      </c>
      <c r="BF138" s="163">
        <f t="shared" si="15"/>
        <v>0</v>
      </c>
      <c r="BG138" s="163">
        <f t="shared" si="16"/>
        <v>0</v>
      </c>
      <c r="BH138" s="163">
        <f t="shared" si="17"/>
        <v>0</v>
      </c>
      <c r="BI138" s="163">
        <f t="shared" si="18"/>
        <v>0</v>
      </c>
      <c r="BJ138" s="18" t="s">
        <v>97</v>
      </c>
      <c r="BK138" s="163">
        <f t="shared" si="19"/>
        <v>0</v>
      </c>
      <c r="BL138" s="18" t="s">
        <v>248</v>
      </c>
      <c r="BM138" s="162" t="s">
        <v>300</v>
      </c>
    </row>
    <row r="139" spans="1:65" s="2" customFormat="1" ht="16.5" customHeight="1">
      <c r="A139" s="33"/>
      <c r="B139" s="149"/>
      <c r="C139" s="188" t="s">
        <v>238</v>
      </c>
      <c r="D139" s="188" t="s">
        <v>249</v>
      </c>
      <c r="E139" s="189" t="s">
        <v>2207</v>
      </c>
      <c r="F139" s="190" t="s">
        <v>2208</v>
      </c>
      <c r="G139" s="191" t="s">
        <v>268</v>
      </c>
      <c r="H139" s="192">
        <v>4</v>
      </c>
      <c r="I139" s="193"/>
      <c r="J139" s="194">
        <f t="shared" si="10"/>
        <v>0</v>
      </c>
      <c r="K139" s="195"/>
      <c r="L139" s="196"/>
      <c r="M139" s="197" t="s">
        <v>1</v>
      </c>
      <c r="N139" s="198" t="s">
        <v>43</v>
      </c>
      <c r="O139" s="59"/>
      <c r="P139" s="160">
        <f t="shared" si="11"/>
        <v>0</v>
      </c>
      <c r="Q139" s="160">
        <v>0</v>
      </c>
      <c r="R139" s="160">
        <f t="shared" si="12"/>
        <v>0</v>
      </c>
      <c r="S139" s="160">
        <v>0</v>
      </c>
      <c r="T139" s="161">
        <f t="shared" si="1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2" t="s">
        <v>331</v>
      </c>
      <c r="AT139" s="162" t="s">
        <v>249</v>
      </c>
      <c r="AU139" s="162" t="s">
        <v>82</v>
      </c>
      <c r="AY139" s="18" t="s">
        <v>160</v>
      </c>
      <c r="BE139" s="163">
        <f t="shared" si="14"/>
        <v>0</v>
      </c>
      <c r="BF139" s="163">
        <f t="shared" si="15"/>
        <v>0</v>
      </c>
      <c r="BG139" s="163">
        <f t="shared" si="16"/>
        <v>0</v>
      </c>
      <c r="BH139" s="163">
        <f t="shared" si="17"/>
        <v>0</v>
      </c>
      <c r="BI139" s="163">
        <f t="shared" si="18"/>
        <v>0</v>
      </c>
      <c r="BJ139" s="18" t="s">
        <v>97</v>
      </c>
      <c r="BK139" s="163">
        <f t="shared" si="19"/>
        <v>0</v>
      </c>
      <c r="BL139" s="18" t="s">
        <v>248</v>
      </c>
      <c r="BM139" s="162" t="s">
        <v>310</v>
      </c>
    </row>
    <row r="140" spans="1:65" s="2" customFormat="1" ht="16.5" customHeight="1">
      <c r="A140" s="33"/>
      <c r="B140" s="149"/>
      <c r="C140" s="188" t="s">
        <v>243</v>
      </c>
      <c r="D140" s="188" t="s">
        <v>249</v>
      </c>
      <c r="E140" s="189" t="s">
        <v>233</v>
      </c>
      <c r="F140" s="190" t="s">
        <v>2209</v>
      </c>
      <c r="G140" s="191" t="s">
        <v>268</v>
      </c>
      <c r="H140" s="192">
        <v>1</v>
      </c>
      <c r="I140" s="193"/>
      <c r="J140" s="194">
        <f t="shared" si="10"/>
        <v>0</v>
      </c>
      <c r="K140" s="195"/>
      <c r="L140" s="196"/>
      <c r="M140" s="197" t="s">
        <v>1</v>
      </c>
      <c r="N140" s="198" t="s">
        <v>43</v>
      </c>
      <c r="O140" s="59"/>
      <c r="P140" s="160">
        <f t="shared" si="11"/>
        <v>0</v>
      </c>
      <c r="Q140" s="160">
        <v>0</v>
      </c>
      <c r="R140" s="160">
        <f t="shared" si="12"/>
        <v>0</v>
      </c>
      <c r="S140" s="160">
        <v>0</v>
      </c>
      <c r="T140" s="161">
        <f t="shared" si="1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2" t="s">
        <v>331</v>
      </c>
      <c r="AT140" s="162" t="s">
        <v>249</v>
      </c>
      <c r="AU140" s="162" t="s">
        <v>82</v>
      </c>
      <c r="AY140" s="18" t="s">
        <v>160</v>
      </c>
      <c r="BE140" s="163">
        <f t="shared" si="14"/>
        <v>0</v>
      </c>
      <c r="BF140" s="163">
        <f t="shared" si="15"/>
        <v>0</v>
      </c>
      <c r="BG140" s="163">
        <f t="shared" si="16"/>
        <v>0</v>
      </c>
      <c r="BH140" s="163">
        <f t="shared" si="17"/>
        <v>0</v>
      </c>
      <c r="BI140" s="163">
        <f t="shared" si="18"/>
        <v>0</v>
      </c>
      <c r="BJ140" s="18" t="s">
        <v>97</v>
      </c>
      <c r="BK140" s="163">
        <f t="shared" si="19"/>
        <v>0</v>
      </c>
      <c r="BL140" s="18" t="s">
        <v>248</v>
      </c>
      <c r="BM140" s="162" t="s">
        <v>320</v>
      </c>
    </row>
    <row r="141" spans="1:65" s="2" customFormat="1" ht="16.5" customHeight="1">
      <c r="A141" s="33"/>
      <c r="B141" s="149"/>
      <c r="C141" s="188" t="s">
        <v>248</v>
      </c>
      <c r="D141" s="188" t="s">
        <v>249</v>
      </c>
      <c r="E141" s="189" t="s">
        <v>957</v>
      </c>
      <c r="F141" s="190" t="s">
        <v>2210</v>
      </c>
      <c r="G141" s="191" t="s">
        <v>268</v>
      </c>
      <c r="H141" s="192">
        <v>1</v>
      </c>
      <c r="I141" s="193"/>
      <c r="J141" s="194">
        <f t="shared" si="10"/>
        <v>0</v>
      </c>
      <c r="K141" s="195"/>
      <c r="L141" s="196"/>
      <c r="M141" s="197" t="s">
        <v>1</v>
      </c>
      <c r="N141" s="198" t="s">
        <v>43</v>
      </c>
      <c r="O141" s="59"/>
      <c r="P141" s="160">
        <f t="shared" si="11"/>
        <v>0</v>
      </c>
      <c r="Q141" s="160">
        <v>0</v>
      </c>
      <c r="R141" s="160">
        <f t="shared" si="12"/>
        <v>0</v>
      </c>
      <c r="S141" s="160">
        <v>0</v>
      </c>
      <c r="T141" s="161">
        <f t="shared" si="1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2" t="s">
        <v>331</v>
      </c>
      <c r="AT141" s="162" t="s">
        <v>249</v>
      </c>
      <c r="AU141" s="162" t="s">
        <v>82</v>
      </c>
      <c r="AY141" s="18" t="s">
        <v>160</v>
      </c>
      <c r="BE141" s="163">
        <f t="shared" si="14"/>
        <v>0</v>
      </c>
      <c r="BF141" s="163">
        <f t="shared" si="15"/>
        <v>0</v>
      </c>
      <c r="BG141" s="163">
        <f t="shared" si="16"/>
        <v>0</v>
      </c>
      <c r="BH141" s="163">
        <f t="shared" si="17"/>
        <v>0</v>
      </c>
      <c r="BI141" s="163">
        <f t="shared" si="18"/>
        <v>0</v>
      </c>
      <c r="BJ141" s="18" t="s">
        <v>97</v>
      </c>
      <c r="BK141" s="163">
        <f t="shared" si="19"/>
        <v>0</v>
      </c>
      <c r="BL141" s="18" t="s">
        <v>248</v>
      </c>
      <c r="BM141" s="162" t="s">
        <v>331</v>
      </c>
    </row>
    <row r="142" spans="1:65" s="2" customFormat="1" ht="16.5" customHeight="1">
      <c r="A142" s="33"/>
      <c r="B142" s="149"/>
      <c r="C142" s="188" t="s">
        <v>254</v>
      </c>
      <c r="D142" s="188" t="s">
        <v>249</v>
      </c>
      <c r="E142" s="189" t="s">
        <v>2211</v>
      </c>
      <c r="F142" s="190" t="s">
        <v>2212</v>
      </c>
      <c r="G142" s="191" t="s">
        <v>268</v>
      </c>
      <c r="H142" s="192">
        <v>41</v>
      </c>
      <c r="I142" s="193"/>
      <c r="J142" s="194">
        <f t="shared" si="10"/>
        <v>0</v>
      </c>
      <c r="K142" s="195"/>
      <c r="L142" s="196"/>
      <c r="M142" s="197" t="s">
        <v>1</v>
      </c>
      <c r="N142" s="198" t="s">
        <v>43</v>
      </c>
      <c r="O142" s="59"/>
      <c r="P142" s="160">
        <f t="shared" si="11"/>
        <v>0</v>
      </c>
      <c r="Q142" s="160">
        <v>0</v>
      </c>
      <c r="R142" s="160">
        <f t="shared" si="12"/>
        <v>0</v>
      </c>
      <c r="S142" s="160">
        <v>0</v>
      </c>
      <c r="T142" s="161">
        <f t="shared" si="1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2" t="s">
        <v>331</v>
      </c>
      <c r="AT142" s="162" t="s">
        <v>249</v>
      </c>
      <c r="AU142" s="162" t="s">
        <v>82</v>
      </c>
      <c r="AY142" s="18" t="s">
        <v>160</v>
      </c>
      <c r="BE142" s="163">
        <f t="shared" si="14"/>
        <v>0</v>
      </c>
      <c r="BF142" s="163">
        <f t="shared" si="15"/>
        <v>0</v>
      </c>
      <c r="BG142" s="163">
        <f t="shared" si="16"/>
        <v>0</v>
      </c>
      <c r="BH142" s="163">
        <f t="shared" si="17"/>
        <v>0</v>
      </c>
      <c r="BI142" s="163">
        <f t="shared" si="18"/>
        <v>0</v>
      </c>
      <c r="BJ142" s="18" t="s">
        <v>97</v>
      </c>
      <c r="BK142" s="163">
        <f t="shared" si="19"/>
        <v>0</v>
      </c>
      <c r="BL142" s="18" t="s">
        <v>248</v>
      </c>
      <c r="BM142" s="162" t="s">
        <v>340</v>
      </c>
    </row>
    <row r="143" spans="1:65" s="2" customFormat="1" ht="16.5" customHeight="1">
      <c r="A143" s="33"/>
      <c r="B143" s="149"/>
      <c r="C143" s="150" t="s">
        <v>259</v>
      </c>
      <c r="D143" s="150" t="s">
        <v>162</v>
      </c>
      <c r="E143" s="151" t="s">
        <v>2213</v>
      </c>
      <c r="F143" s="152" t="s">
        <v>2214</v>
      </c>
      <c r="G143" s="153" t="s">
        <v>165</v>
      </c>
      <c r="H143" s="154">
        <v>1</v>
      </c>
      <c r="I143" s="155"/>
      <c r="J143" s="156">
        <f t="shared" si="10"/>
        <v>0</v>
      </c>
      <c r="K143" s="157"/>
      <c r="L143" s="34"/>
      <c r="M143" s="158" t="s">
        <v>1</v>
      </c>
      <c r="N143" s="159" t="s">
        <v>43</v>
      </c>
      <c r="O143" s="59"/>
      <c r="P143" s="160">
        <f t="shared" si="11"/>
        <v>0</v>
      </c>
      <c r="Q143" s="160">
        <v>0</v>
      </c>
      <c r="R143" s="160">
        <f t="shared" si="12"/>
        <v>0</v>
      </c>
      <c r="S143" s="160">
        <v>0</v>
      </c>
      <c r="T143" s="161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2" t="s">
        <v>248</v>
      </c>
      <c r="AT143" s="162" t="s">
        <v>162</v>
      </c>
      <c r="AU143" s="162" t="s">
        <v>82</v>
      </c>
      <c r="AY143" s="18" t="s">
        <v>160</v>
      </c>
      <c r="BE143" s="163">
        <f t="shared" si="14"/>
        <v>0</v>
      </c>
      <c r="BF143" s="163">
        <f t="shared" si="15"/>
        <v>0</v>
      </c>
      <c r="BG143" s="163">
        <f t="shared" si="16"/>
        <v>0</v>
      </c>
      <c r="BH143" s="163">
        <f t="shared" si="17"/>
        <v>0</v>
      </c>
      <c r="BI143" s="163">
        <f t="shared" si="18"/>
        <v>0</v>
      </c>
      <c r="BJ143" s="18" t="s">
        <v>97</v>
      </c>
      <c r="BK143" s="163">
        <f t="shared" si="19"/>
        <v>0</v>
      </c>
      <c r="BL143" s="18" t="s">
        <v>248</v>
      </c>
      <c r="BM143" s="162" t="s">
        <v>353</v>
      </c>
    </row>
    <row r="144" spans="1:65" s="2" customFormat="1" ht="16.5" customHeight="1">
      <c r="A144" s="33"/>
      <c r="B144" s="149"/>
      <c r="C144" s="188" t="s">
        <v>265</v>
      </c>
      <c r="D144" s="188" t="s">
        <v>249</v>
      </c>
      <c r="E144" s="189" t="s">
        <v>2215</v>
      </c>
      <c r="F144" s="190" t="s">
        <v>2216</v>
      </c>
      <c r="G144" s="191" t="s">
        <v>547</v>
      </c>
      <c r="H144" s="192">
        <v>86</v>
      </c>
      <c r="I144" s="193"/>
      <c r="J144" s="194">
        <f t="shared" si="10"/>
        <v>0</v>
      </c>
      <c r="K144" s="195"/>
      <c r="L144" s="196"/>
      <c r="M144" s="197" t="s">
        <v>1</v>
      </c>
      <c r="N144" s="198" t="s">
        <v>43</v>
      </c>
      <c r="O144" s="59"/>
      <c r="P144" s="160">
        <f t="shared" si="11"/>
        <v>0</v>
      </c>
      <c r="Q144" s="160">
        <v>0</v>
      </c>
      <c r="R144" s="160">
        <f t="shared" si="12"/>
        <v>0</v>
      </c>
      <c r="S144" s="160">
        <v>0</v>
      </c>
      <c r="T144" s="161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2" t="s">
        <v>331</v>
      </c>
      <c r="AT144" s="162" t="s">
        <v>249</v>
      </c>
      <c r="AU144" s="162" t="s">
        <v>82</v>
      </c>
      <c r="AY144" s="18" t="s">
        <v>160</v>
      </c>
      <c r="BE144" s="163">
        <f t="shared" si="14"/>
        <v>0</v>
      </c>
      <c r="BF144" s="163">
        <f t="shared" si="15"/>
        <v>0</v>
      </c>
      <c r="BG144" s="163">
        <f t="shared" si="16"/>
        <v>0</v>
      </c>
      <c r="BH144" s="163">
        <f t="shared" si="17"/>
        <v>0</v>
      </c>
      <c r="BI144" s="163">
        <f t="shared" si="18"/>
        <v>0</v>
      </c>
      <c r="BJ144" s="18" t="s">
        <v>97</v>
      </c>
      <c r="BK144" s="163">
        <f t="shared" si="19"/>
        <v>0</v>
      </c>
      <c r="BL144" s="18" t="s">
        <v>248</v>
      </c>
      <c r="BM144" s="162" t="s">
        <v>364</v>
      </c>
    </row>
    <row r="145" spans="1:65" s="2" customFormat="1" ht="16.5" customHeight="1">
      <c r="A145" s="33"/>
      <c r="B145" s="149"/>
      <c r="C145" s="150" t="s">
        <v>270</v>
      </c>
      <c r="D145" s="150" t="s">
        <v>162</v>
      </c>
      <c r="E145" s="151" t="s">
        <v>223</v>
      </c>
      <c r="F145" s="152" t="s">
        <v>2217</v>
      </c>
      <c r="G145" s="153" t="s">
        <v>2083</v>
      </c>
      <c r="H145" s="154">
        <v>1</v>
      </c>
      <c r="I145" s="155"/>
      <c r="J145" s="156">
        <f t="shared" si="10"/>
        <v>0</v>
      </c>
      <c r="K145" s="157"/>
      <c r="L145" s="34"/>
      <c r="M145" s="158" t="s">
        <v>1</v>
      </c>
      <c r="N145" s="159" t="s">
        <v>43</v>
      </c>
      <c r="O145" s="59"/>
      <c r="P145" s="160">
        <f t="shared" si="11"/>
        <v>0</v>
      </c>
      <c r="Q145" s="160">
        <v>0</v>
      </c>
      <c r="R145" s="160">
        <f t="shared" si="12"/>
        <v>0</v>
      </c>
      <c r="S145" s="160">
        <v>0</v>
      </c>
      <c r="T145" s="161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2" t="s">
        <v>248</v>
      </c>
      <c r="AT145" s="162" t="s">
        <v>162</v>
      </c>
      <c r="AU145" s="162" t="s">
        <v>82</v>
      </c>
      <c r="AY145" s="18" t="s">
        <v>160</v>
      </c>
      <c r="BE145" s="163">
        <f t="shared" si="14"/>
        <v>0</v>
      </c>
      <c r="BF145" s="163">
        <f t="shared" si="15"/>
        <v>0</v>
      </c>
      <c r="BG145" s="163">
        <f t="shared" si="16"/>
        <v>0</v>
      </c>
      <c r="BH145" s="163">
        <f t="shared" si="17"/>
        <v>0</v>
      </c>
      <c r="BI145" s="163">
        <f t="shared" si="18"/>
        <v>0</v>
      </c>
      <c r="BJ145" s="18" t="s">
        <v>97</v>
      </c>
      <c r="BK145" s="163">
        <f t="shared" si="19"/>
        <v>0</v>
      </c>
      <c r="BL145" s="18" t="s">
        <v>248</v>
      </c>
      <c r="BM145" s="162" t="s">
        <v>372</v>
      </c>
    </row>
    <row r="146" spans="1:65" s="2" customFormat="1" ht="16.5" customHeight="1">
      <c r="A146" s="33"/>
      <c r="B146" s="149"/>
      <c r="C146" s="150" t="s">
        <v>7</v>
      </c>
      <c r="D146" s="150" t="s">
        <v>162</v>
      </c>
      <c r="E146" s="151" t="s">
        <v>2218</v>
      </c>
      <c r="F146" s="152" t="s">
        <v>2219</v>
      </c>
      <c r="G146" s="153" t="s">
        <v>268</v>
      </c>
      <c r="H146" s="154">
        <v>10</v>
      </c>
      <c r="I146" s="155"/>
      <c r="J146" s="156">
        <f t="shared" si="10"/>
        <v>0</v>
      </c>
      <c r="K146" s="157"/>
      <c r="L146" s="34"/>
      <c r="M146" s="158" t="s">
        <v>1</v>
      </c>
      <c r="N146" s="159" t="s">
        <v>43</v>
      </c>
      <c r="O146" s="59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2" t="s">
        <v>248</v>
      </c>
      <c r="AT146" s="162" t="s">
        <v>162</v>
      </c>
      <c r="AU146" s="162" t="s">
        <v>82</v>
      </c>
      <c r="AY146" s="18" t="s">
        <v>160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8" t="s">
        <v>97</v>
      </c>
      <c r="BK146" s="163">
        <f t="shared" si="19"/>
        <v>0</v>
      </c>
      <c r="BL146" s="18" t="s">
        <v>248</v>
      </c>
      <c r="BM146" s="162" t="s">
        <v>387</v>
      </c>
    </row>
    <row r="147" spans="1:65" s="2" customFormat="1" ht="16.5" customHeight="1">
      <c r="A147" s="33"/>
      <c r="B147" s="149"/>
      <c r="C147" s="150" t="s">
        <v>279</v>
      </c>
      <c r="D147" s="150" t="s">
        <v>162</v>
      </c>
      <c r="E147" s="151" t="s">
        <v>2220</v>
      </c>
      <c r="F147" s="152" t="s">
        <v>2221</v>
      </c>
      <c r="G147" s="153" t="s">
        <v>268</v>
      </c>
      <c r="H147" s="154">
        <v>4</v>
      </c>
      <c r="I147" s="155"/>
      <c r="J147" s="156">
        <f t="shared" si="10"/>
        <v>0</v>
      </c>
      <c r="K147" s="157"/>
      <c r="L147" s="34"/>
      <c r="M147" s="158" t="s">
        <v>1</v>
      </c>
      <c r="N147" s="159" t="s">
        <v>43</v>
      </c>
      <c r="O147" s="59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2" t="s">
        <v>248</v>
      </c>
      <c r="AT147" s="162" t="s">
        <v>162</v>
      </c>
      <c r="AU147" s="162" t="s">
        <v>82</v>
      </c>
      <c r="AY147" s="18" t="s">
        <v>160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8" t="s">
        <v>97</v>
      </c>
      <c r="BK147" s="163">
        <f t="shared" si="19"/>
        <v>0</v>
      </c>
      <c r="BL147" s="18" t="s">
        <v>248</v>
      </c>
      <c r="BM147" s="162" t="s">
        <v>397</v>
      </c>
    </row>
    <row r="148" spans="1:65" s="2" customFormat="1" ht="16.5" customHeight="1">
      <c r="A148" s="33"/>
      <c r="B148" s="149"/>
      <c r="C148" s="150" t="s">
        <v>283</v>
      </c>
      <c r="D148" s="150" t="s">
        <v>162</v>
      </c>
      <c r="E148" s="151" t="s">
        <v>2222</v>
      </c>
      <c r="F148" s="152" t="s">
        <v>2223</v>
      </c>
      <c r="G148" s="153" t="s">
        <v>268</v>
      </c>
      <c r="H148" s="154">
        <v>211</v>
      </c>
      <c r="I148" s="155"/>
      <c r="J148" s="156">
        <f t="shared" si="10"/>
        <v>0</v>
      </c>
      <c r="K148" s="157"/>
      <c r="L148" s="34"/>
      <c r="M148" s="158" t="s">
        <v>1</v>
      </c>
      <c r="N148" s="159" t="s">
        <v>43</v>
      </c>
      <c r="O148" s="59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2" t="s">
        <v>248</v>
      </c>
      <c r="AT148" s="162" t="s">
        <v>162</v>
      </c>
      <c r="AU148" s="162" t="s">
        <v>82</v>
      </c>
      <c r="AY148" s="18" t="s">
        <v>160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8" t="s">
        <v>97</v>
      </c>
      <c r="BK148" s="163">
        <f t="shared" si="19"/>
        <v>0</v>
      </c>
      <c r="BL148" s="18" t="s">
        <v>248</v>
      </c>
      <c r="BM148" s="162" t="s">
        <v>406</v>
      </c>
    </row>
    <row r="149" spans="1:65" s="2" customFormat="1" ht="16.5" customHeight="1">
      <c r="A149" s="33"/>
      <c r="B149" s="149"/>
      <c r="C149" s="188" t="s">
        <v>289</v>
      </c>
      <c r="D149" s="188" t="s">
        <v>249</v>
      </c>
      <c r="E149" s="189" t="s">
        <v>2224</v>
      </c>
      <c r="F149" s="190" t="s">
        <v>2225</v>
      </c>
      <c r="G149" s="191" t="s">
        <v>268</v>
      </c>
      <c r="H149" s="192">
        <v>64</v>
      </c>
      <c r="I149" s="193"/>
      <c r="J149" s="194">
        <f t="shared" si="10"/>
        <v>0</v>
      </c>
      <c r="K149" s="195"/>
      <c r="L149" s="196"/>
      <c r="M149" s="197" t="s">
        <v>1</v>
      </c>
      <c r="N149" s="198" t="s">
        <v>43</v>
      </c>
      <c r="O149" s="59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331</v>
      </c>
      <c r="AT149" s="162" t="s">
        <v>249</v>
      </c>
      <c r="AU149" s="162" t="s">
        <v>82</v>
      </c>
      <c r="AY149" s="18" t="s">
        <v>160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8" t="s">
        <v>97</v>
      </c>
      <c r="BK149" s="163">
        <f t="shared" si="19"/>
        <v>0</v>
      </c>
      <c r="BL149" s="18" t="s">
        <v>248</v>
      </c>
      <c r="BM149" s="162" t="s">
        <v>415</v>
      </c>
    </row>
    <row r="150" spans="1:65" s="2" customFormat="1" ht="16.5" customHeight="1">
      <c r="A150" s="33"/>
      <c r="B150" s="149"/>
      <c r="C150" s="188" t="s">
        <v>294</v>
      </c>
      <c r="D150" s="188" t="s">
        <v>249</v>
      </c>
      <c r="E150" s="189" t="s">
        <v>2226</v>
      </c>
      <c r="F150" s="190" t="s">
        <v>2227</v>
      </c>
      <c r="G150" s="191" t="s">
        <v>268</v>
      </c>
      <c r="H150" s="192">
        <v>147</v>
      </c>
      <c r="I150" s="193"/>
      <c r="J150" s="194">
        <f t="shared" si="10"/>
        <v>0</v>
      </c>
      <c r="K150" s="195"/>
      <c r="L150" s="196"/>
      <c r="M150" s="197" t="s">
        <v>1</v>
      </c>
      <c r="N150" s="198" t="s">
        <v>43</v>
      </c>
      <c r="O150" s="59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2" t="s">
        <v>331</v>
      </c>
      <c r="AT150" s="162" t="s">
        <v>249</v>
      </c>
      <c r="AU150" s="162" t="s">
        <v>82</v>
      </c>
      <c r="AY150" s="18" t="s">
        <v>160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8" t="s">
        <v>97</v>
      </c>
      <c r="BK150" s="163">
        <f t="shared" si="19"/>
        <v>0</v>
      </c>
      <c r="BL150" s="18" t="s">
        <v>248</v>
      </c>
      <c r="BM150" s="162" t="s">
        <v>427</v>
      </c>
    </row>
    <row r="151" spans="1:65" s="2" customFormat="1" ht="16.5" customHeight="1">
      <c r="A151" s="33"/>
      <c r="B151" s="149"/>
      <c r="C151" s="150" t="s">
        <v>300</v>
      </c>
      <c r="D151" s="150" t="s">
        <v>162</v>
      </c>
      <c r="E151" s="151" t="s">
        <v>2228</v>
      </c>
      <c r="F151" s="152" t="s">
        <v>2229</v>
      </c>
      <c r="G151" s="153" t="s">
        <v>268</v>
      </c>
      <c r="H151" s="154">
        <v>34</v>
      </c>
      <c r="I151" s="155"/>
      <c r="J151" s="156">
        <f t="shared" si="10"/>
        <v>0</v>
      </c>
      <c r="K151" s="157"/>
      <c r="L151" s="34"/>
      <c r="M151" s="158" t="s">
        <v>1</v>
      </c>
      <c r="N151" s="159" t="s">
        <v>43</v>
      </c>
      <c r="O151" s="59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2" t="s">
        <v>248</v>
      </c>
      <c r="AT151" s="162" t="s">
        <v>162</v>
      </c>
      <c r="AU151" s="162" t="s">
        <v>82</v>
      </c>
      <c r="AY151" s="18" t="s">
        <v>160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8" t="s">
        <v>97</v>
      </c>
      <c r="BK151" s="163">
        <f t="shared" si="19"/>
        <v>0</v>
      </c>
      <c r="BL151" s="18" t="s">
        <v>248</v>
      </c>
      <c r="BM151" s="162" t="s">
        <v>438</v>
      </c>
    </row>
    <row r="152" spans="1:65" s="2" customFormat="1" ht="16.5" customHeight="1">
      <c r="A152" s="33"/>
      <c r="B152" s="149"/>
      <c r="C152" s="188" t="s">
        <v>305</v>
      </c>
      <c r="D152" s="188" t="s">
        <v>249</v>
      </c>
      <c r="E152" s="189" t="s">
        <v>2230</v>
      </c>
      <c r="F152" s="190" t="s">
        <v>2231</v>
      </c>
      <c r="G152" s="191" t="s">
        <v>268</v>
      </c>
      <c r="H152" s="192">
        <v>34</v>
      </c>
      <c r="I152" s="193"/>
      <c r="J152" s="194">
        <f t="shared" si="10"/>
        <v>0</v>
      </c>
      <c r="K152" s="195"/>
      <c r="L152" s="196"/>
      <c r="M152" s="197" t="s">
        <v>1</v>
      </c>
      <c r="N152" s="198" t="s">
        <v>43</v>
      </c>
      <c r="O152" s="59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2" t="s">
        <v>331</v>
      </c>
      <c r="AT152" s="162" t="s">
        <v>249</v>
      </c>
      <c r="AU152" s="162" t="s">
        <v>82</v>
      </c>
      <c r="AY152" s="18" t="s">
        <v>160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8" t="s">
        <v>97</v>
      </c>
      <c r="BK152" s="163">
        <f t="shared" si="19"/>
        <v>0</v>
      </c>
      <c r="BL152" s="18" t="s">
        <v>248</v>
      </c>
      <c r="BM152" s="162" t="s">
        <v>448</v>
      </c>
    </row>
    <row r="153" spans="1:65" s="2" customFormat="1" ht="16.5" customHeight="1">
      <c r="A153" s="33"/>
      <c r="B153" s="149"/>
      <c r="C153" s="150" t="s">
        <v>310</v>
      </c>
      <c r="D153" s="150" t="s">
        <v>162</v>
      </c>
      <c r="E153" s="151" t="s">
        <v>2232</v>
      </c>
      <c r="F153" s="152" t="s">
        <v>2233</v>
      </c>
      <c r="G153" s="153" t="s">
        <v>262</v>
      </c>
      <c r="H153" s="154">
        <v>50</v>
      </c>
      <c r="I153" s="155"/>
      <c r="J153" s="156">
        <f t="shared" si="10"/>
        <v>0</v>
      </c>
      <c r="K153" s="157"/>
      <c r="L153" s="34"/>
      <c r="M153" s="158" t="s">
        <v>1</v>
      </c>
      <c r="N153" s="159" t="s">
        <v>43</v>
      </c>
      <c r="O153" s="59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2" t="s">
        <v>248</v>
      </c>
      <c r="AT153" s="162" t="s">
        <v>162</v>
      </c>
      <c r="AU153" s="162" t="s">
        <v>82</v>
      </c>
      <c r="AY153" s="18" t="s">
        <v>160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8" t="s">
        <v>97</v>
      </c>
      <c r="BK153" s="163">
        <f t="shared" si="19"/>
        <v>0</v>
      </c>
      <c r="BL153" s="18" t="s">
        <v>248</v>
      </c>
      <c r="BM153" s="162" t="s">
        <v>468</v>
      </c>
    </row>
    <row r="154" spans="1:65" s="2" customFormat="1" ht="16.5" customHeight="1">
      <c r="A154" s="33"/>
      <c r="B154" s="149"/>
      <c r="C154" s="188" t="s">
        <v>315</v>
      </c>
      <c r="D154" s="188" t="s">
        <v>249</v>
      </c>
      <c r="E154" s="189" t="s">
        <v>2234</v>
      </c>
      <c r="F154" s="190" t="s">
        <v>2235</v>
      </c>
      <c r="G154" s="191" t="s">
        <v>262</v>
      </c>
      <c r="H154" s="192">
        <v>50</v>
      </c>
      <c r="I154" s="193"/>
      <c r="J154" s="194">
        <f t="shared" si="10"/>
        <v>0</v>
      </c>
      <c r="K154" s="195"/>
      <c r="L154" s="196"/>
      <c r="M154" s="197" t="s">
        <v>1</v>
      </c>
      <c r="N154" s="198" t="s">
        <v>43</v>
      </c>
      <c r="O154" s="59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2" t="s">
        <v>331</v>
      </c>
      <c r="AT154" s="162" t="s">
        <v>249</v>
      </c>
      <c r="AU154" s="162" t="s">
        <v>82</v>
      </c>
      <c r="AY154" s="18" t="s">
        <v>160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8" t="s">
        <v>97</v>
      </c>
      <c r="BK154" s="163">
        <f t="shared" si="19"/>
        <v>0</v>
      </c>
      <c r="BL154" s="18" t="s">
        <v>248</v>
      </c>
      <c r="BM154" s="162" t="s">
        <v>478</v>
      </c>
    </row>
    <row r="155" spans="1:65" s="2" customFormat="1" ht="21.75" customHeight="1">
      <c r="A155" s="33"/>
      <c r="B155" s="149"/>
      <c r="C155" s="150" t="s">
        <v>320</v>
      </c>
      <c r="D155" s="150" t="s">
        <v>162</v>
      </c>
      <c r="E155" s="151" t="s">
        <v>2236</v>
      </c>
      <c r="F155" s="152" t="s">
        <v>2237</v>
      </c>
      <c r="G155" s="153" t="s">
        <v>262</v>
      </c>
      <c r="H155" s="154">
        <v>190</v>
      </c>
      <c r="I155" s="155"/>
      <c r="J155" s="156">
        <f t="shared" si="10"/>
        <v>0</v>
      </c>
      <c r="K155" s="157"/>
      <c r="L155" s="34"/>
      <c r="M155" s="158" t="s">
        <v>1</v>
      </c>
      <c r="N155" s="159" t="s">
        <v>43</v>
      </c>
      <c r="O155" s="59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2" t="s">
        <v>248</v>
      </c>
      <c r="AT155" s="162" t="s">
        <v>162</v>
      </c>
      <c r="AU155" s="162" t="s">
        <v>82</v>
      </c>
      <c r="AY155" s="18" t="s">
        <v>160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8" t="s">
        <v>97</v>
      </c>
      <c r="BK155" s="163">
        <f t="shared" si="19"/>
        <v>0</v>
      </c>
      <c r="BL155" s="18" t="s">
        <v>248</v>
      </c>
      <c r="BM155" s="162" t="s">
        <v>493</v>
      </c>
    </row>
    <row r="156" spans="1:65" s="2" customFormat="1" ht="16.5" customHeight="1">
      <c r="A156" s="33"/>
      <c r="B156" s="149"/>
      <c r="C156" s="188" t="s">
        <v>327</v>
      </c>
      <c r="D156" s="188" t="s">
        <v>249</v>
      </c>
      <c r="E156" s="189" t="s">
        <v>2238</v>
      </c>
      <c r="F156" s="190" t="s">
        <v>2239</v>
      </c>
      <c r="G156" s="191" t="s">
        <v>262</v>
      </c>
      <c r="H156" s="192">
        <v>190</v>
      </c>
      <c r="I156" s="193"/>
      <c r="J156" s="194">
        <f t="shared" si="10"/>
        <v>0</v>
      </c>
      <c r="K156" s="195"/>
      <c r="L156" s="196"/>
      <c r="M156" s="197" t="s">
        <v>1</v>
      </c>
      <c r="N156" s="198" t="s">
        <v>43</v>
      </c>
      <c r="O156" s="59"/>
      <c r="P156" s="160">
        <f t="shared" si="11"/>
        <v>0</v>
      </c>
      <c r="Q156" s="160">
        <v>0</v>
      </c>
      <c r="R156" s="160">
        <f t="shared" si="12"/>
        <v>0</v>
      </c>
      <c r="S156" s="160">
        <v>0</v>
      </c>
      <c r="T156" s="161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2" t="s">
        <v>331</v>
      </c>
      <c r="AT156" s="162" t="s">
        <v>249</v>
      </c>
      <c r="AU156" s="162" t="s">
        <v>82</v>
      </c>
      <c r="AY156" s="18" t="s">
        <v>160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8" t="s">
        <v>97</v>
      </c>
      <c r="BK156" s="163">
        <f t="shared" si="19"/>
        <v>0</v>
      </c>
      <c r="BL156" s="18" t="s">
        <v>248</v>
      </c>
      <c r="BM156" s="162" t="s">
        <v>503</v>
      </c>
    </row>
    <row r="157" spans="1:65" s="14" customFormat="1">
      <c r="B157" s="172"/>
      <c r="D157" s="165" t="s">
        <v>168</v>
      </c>
      <c r="E157" s="173" t="s">
        <v>1</v>
      </c>
      <c r="F157" s="174" t="s">
        <v>2240</v>
      </c>
      <c r="H157" s="175">
        <v>190</v>
      </c>
      <c r="I157" s="176"/>
      <c r="L157" s="172"/>
      <c r="M157" s="177"/>
      <c r="N157" s="178"/>
      <c r="O157" s="178"/>
      <c r="P157" s="178"/>
      <c r="Q157" s="178"/>
      <c r="R157" s="178"/>
      <c r="S157" s="178"/>
      <c r="T157" s="179"/>
      <c r="AT157" s="173" t="s">
        <v>168</v>
      </c>
      <c r="AU157" s="173" t="s">
        <v>82</v>
      </c>
      <c r="AV157" s="14" t="s">
        <v>97</v>
      </c>
      <c r="AW157" s="14" t="s">
        <v>32</v>
      </c>
      <c r="AX157" s="14" t="s">
        <v>77</v>
      </c>
      <c r="AY157" s="173" t="s">
        <v>160</v>
      </c>
    </row>
    <row r="158" spans="1:65" s="15" customFormat="1">
      <c r="B158" s="180"/>
      <c r="D158" s="165" t="s">
        <v>168</v>
      </c>
      <c r="E158" s="181" t="s">
        <v>1</v>
      </c>
      <c r="F158" s="182" t="s">
        <v>173</v>
      </c>
      <c r="H158" s="183">
        <v>190</v>
      </c>
      <c r="I158" s="184"/>
      <c r="L158" s="180"/>
      <c r="M158" s="185"/>
      <c r="N158" s="186"/>
      <c r="O158" s="186"/>
      <c r="P158" s="186"/>
      <c r="Q158" s="186"/>
      <c r="R158" s="186"/>
      <c r="S158" s="186"/>
      <c r="T158" s="187"/>
      <c r="AT158" s="181" t="s">
        <v>168</v>
      </c>
      <c r="AU158" s="181" t="s">
        <v>82</v>
      </c>
      <c r="AV158" s="15" t="s">
        <v>166</v>
      </c>
      <c r="AW158" s="15" t="s">
        <v>32</v>
      </c>
      <c r="AX158" s="15" t="s">
        <v>82</v>
      </c>
      <c r="AY158" s="181" t="s">
        <v>160</v>
      </c>
    </row>
    <row r="159" spans="1:65" s="2" customFormat="1" ht="21.75" customHeight="1">
      <c r="A159" s="33"/>
      <c r="B159" s="149"/>
      <c r="C159" s="150" t="s">
        <v>331</v>
      </c>
      <c r="D159" s="150" t="s">
        <v>162</v>
      </c>
      <c r="E159" s="151" t="s">
        <v>2236</v>
      </c>
      <c r="F159" s="152" t="s">
        <v>2237</v>
      </c>
      <c r="G159" s="153" t="s">
        <v>262</v>
      </c>
      <c r="H159" s="154">
        <v>250</v>
      </c>
      <c r="I159" s="155"/>
      <c r="J159" s="156">
        <f>ROUND(I159*H159,2)</f>
        <v>0</v>
      </c>
      <c r="K159" s="157"/>
      <c r="L159" s="34"/>
      <c r="M159" s="158" t="s">
        <v>1</v>
      </c>
      <c r="N159" s="159" t="s">
        <v>43</v>
      </c>
      <c r="O159" s="59"/>
      <c r="P159" s="160">
        <f>O159*H159</f>
        <v>0</v>
      </c>
      <c r="Q159" s="160">
        <v>0</v>
      </c>
      <c r="R159" s="160">
        <f>Q159*H159</f>
        <v>0</v>
      </c>
      <c r="S159" s="160">
        <v>0</v>
      </c>
      <c r="T159" s="161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2" t="s">
        <v>248</v>
      </c>
      <c r="AT159" s="162" t="s">
        <v>162</v>
      </c>
      <c r="AU159" s="162" t="s">
        <v>82</v>
      </c>
      <c r="AY159" s="18" t="s">
        <v>160</v>
      </c>
      <c r="BE159" s="163">
        <f>IF(N159="základní",J159,0)</f>
        <v>0</v>
      </c>
      <c r="BF159" s="163">
        <f>IF(N159="snížená",J159,0)</f>
        <v>0</v>
      </c>
      <c r="BG159" s="163">
        <f>IF(N159="zákl. přenesená",J159,0)</f>
        <v>0</v>
      </c>
      <c r="BH159" s="163">
        <f>IF(N159="sníž. přenesená",J159,0)</f>
        <v>0</v>
      </c>
      <c r="BI159" s="163">
        <f>IF(N159="nulová",J159,0)</f>
        <v>0</v>
      </c>
      <c r="BJ159" s="18" t="s">
        <v>97</v>
      </c>
      <c r="BK159" s="163">
        <f>ROUND(I159*H159,2)</f>
        <v>0</v>
      </c>
      <c r="BL159" s="18" t="s">
        <v>248</v>
      </c>
      <c r="BM159" s="162" t="s">
        <v>511</v>
      </c>
    </row>
    <row r="160" spans="1:65" s="2" customFormat="1" ht="16.5" customHeight="1">
      <c r="A160" s="33"/>
      <c r="B160" s="149"/>
      <c r="C160" s="188" t="s">
        <v>335</v>
      </c>
      <c r="D160" s="188" t="s">
        <v>249</v>
      </c>
      <c r="E160" s="189" t="s">
        <v>2241</v>
      </c>
      <c r="F160" s="190" t="s">
        <v>2242</v>
      </c>
      <c r="G160" s="191" t="s">
        <v>262</v>
      </c>
      <c r="H160" s="192">
        <v>250</v>
      </c>
      <c r="I160" s="193"/>
      <c r="J160" s="194">
        <f>ROUND(I160*H160,2)</f>
        <v>0</v>
      </c>
      <c r="K160" s="195"/>
      <c r="L160" s="196"/>
      <c r="M160" s="197" t="s">
        <v>1</v>
      </c>
      <c r="N160" s="198" t="s">
        <v>43</v>
      </c>
      <c r="O160" s="59"/>
      <c r="P160" s="160">
        <f>O160*H160</f>
        <v>0</v>
      </c>
      <c r="Q160" s="160">
        <v>0</v>
      </c>
      <c r="R160" s="160">
        <f>Q160*H160</f>
        <v>0</v>
      </c>
      <c r="S160" s="160">
        <v>0</v>
      </c>
      <c r="T160" s="161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2" t="s">
        <v>331</v>
      </c>
      <c r="AT160" s="162" t="s">
        <v>249</v>
      </c>
      <c r="AU160" s="162" t="s">
        <v>82</v>
      </c>
      <c r="AY160" s="18" t="s">
        <v>160</v>
      </c>
      <c r="BE160" s="163">
        <f>IF(N160="základní",J160,0)</f>
        <v>0</v>
      </c>
      <c r="BF160" s="163">
        <f>IF(N160="snížená",J160,0)</f>
        <v>0</v>
      </c>
      <c r="BG160" s="163">
        <f>IF(N160="zákl. přenesená",J160,0)</f>
        <v>0</v>
      </c>
      <c r="BH160" s="163">
        <f>IF(N160="sníž. přenesená",J160,0)</f>
        <v>0</v>
      </c>
      <c r="BI160" s="163">
        <f>IF(N160="nulová",J160,0)</f>
        <v>0</v>
      </c>
      <c r="BJ160" s="18" t="s">
        <v>97</v>
      </c>
      <c r="BK160" s="163">
        <f>ROUND(I160*H160,2)</f>
        <v>0</v>
      </c>
      <c r="BL160" s="18" t="s">
        <v>248</v>
      </c>
      <c r="BM160" s="162" t="s">
        <v>519</v>
      </c>
    </row>
    <row r="161" spans="1:65" s="14" customFormat="1">
      <c r="B161" s="172"/>
      <c r="D161" s="165" t="s">
        <v>168</v>
      </c>
      <c r="E161" s="173" t="s">
        <v>1</v>
      </c>
      <c r="F161" s="174" t="s">
        <v>2243</v>
      </c>
      <c r="H161" s="175">
        <v>250</v>
      </c>
      <c r="I161" s="176"/>
      <c r="L161" s="172"/>
      <c r="M161" s="177"/>
      <c r="N161" s="178"/>
      <c r="O161" s="178"/>
      <c r="P161" s="178"/>
      <c r="Q161" s="178"/>
      <c r="R161" s="178"/>
      <c r="S161" s="178"/>
      <c r="T161" s="179"/>
      <c r="AT161" s="173" t="s">
        <v>168</v>
      </c>
      <c r="AU161" s="173" t="s">
        <v>82</v>
      </c>
      <c r="AV161" s="14" t="s">
        <v>97</v>
      </c>
      <c r="AW161" s="14" t="s">
        <v>32</v>
      </c>
      <c r="AX161" s="14" t="s">
        <v>77</v>
      </c>
      <c r="AY161" s="173" t="s">
        <v>160</v>
      </c>
    </row>
    <row r="162" spans="1:65" s="15" customFormat="1">
      <c r="B162" s="180"/>
      <c r="D162" s="165" t="s">
        <v>168</v>
      </c>
      <c r="E162" s="181" t="s">
        <v>1</v>
      </c>
      <c r="F162" s="182" t="s">
        <v>173</v>
      </c>
      <c r="H162" s="183">
        <v>250</v>
      </c>
      <c r="I162" s="184"/>
      <c r="L162" s="180"/>
      <c r="M162" s="185"/>
      <c r="N162" s="186"/>
      <c r="O162" s="186"/>
      <c r="P162" s="186"/>
      <c r="Q162" s="186"/>
      <c r="R162" s="186"/>
      <c r="S162" s="186"/>
      <c r="T162" s="187"/>
      <c r="AT162" s="181" t="s">
        <v>168</v>
      </c>
      <c r="AU162" s="181" t="s">
        <v>82</v>
      </c>
      <c r="AV162" s="15" t="s">
        <v>166</v>
      </c>
      <c r="AW162" s="15" t="s">
        <v>32</v>
      </c>
      <c r="AX162" s="15" t="s">
        <v>82</v>
      </c>
      <c r="AY162" s="181" t="s">
        <v>160</v>
      </c>
    </row>
    <row r="163" spans="1:65" s="2" customFormat="1" ht="16.5" customHeight="1">
      <c r="A163" s="33"/>
      <c r="B163" s="149"/>
      <c r="C163" s="150" t="s">
        <v>340</v>
      </c>
      <c r="D163" s="150" t="s">
        <v>162</v>
      </c>
      <c r="E163" s="151" t="s">
        <v>2244</v>
      </c>
      <c r="F163" s="152" t="s">
        <v>2245</v>
      </c>
      <c r="G163" s="153" t="s">
        <v>268</v>
      </c>
      <c r="H163" s="154">
        <v>20</v>
      </c>
      <c r="I163" s="155"/>
      <c r="J163" s="156">
        <f t="shared" ref="J163:J203" si="20">ROUND(I163*H163,2)</f>
        <v>0</v>
      </c>
      <c r="K163" s="157"/>
      <c r="L163" s="34"/>
      <c r="M163" s="158" t="s">
        <v>1</v>
      </c>
      <c r="N163" s="159" t="s">
        <v>43</v>
      </c>
      <c r="O163" s="59"/>
      <c r="P163" s="160">
        <f t="shared" ref="P163:P203" si="21">O163*H163</f>
        <v>0</v>
      </c>
      <c r="Q163" s="160">
        <v>0</v>
      </c>
      <c r="R163" s="160">
        <f t="shared" ref="R163:R203" si="22">Q163*H163</f>
        <v>0</v>
      </c>
      <c r="S163" s="160">
        <v>0</v>
      </c>
      <c r="T163" s="161">
        <f t="shared" ref="T163:T203" si="23"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2" t="s">
        <v>248</v>
      </c>
      <c r="AT163" s="162" t="s">
        <v>162</v>
      </c>
      <c r="AU163" s="162" t="s">
        <v>82</v>
      </c>
      <c r="AY163" s="18" t="s">
        <v>160</v>
      </c>
      <c r="BE163" s="163">
        <f t="shared" ref="BE163:BE203" si="24">IF(N163="základní",J163,0)</f>
        <v>0</v>
      </c>
      <c r="BF163" s="163">
        <f t="shared" ref="BF163:BF203" si="25">IF(N163="snížená",J163,0)</f>
        <v>0</v>
      </c>
      <c r="BG163" s="163">
        <f t="shared" ref="BG163:BG203" si="26">IF(N163="zákl. přenesená",J163,0)</f>
        <v>0</v>
      </c>
      <c r="BH163" s="163">
        <f t="shared" ref="BH163:BH203" si="27">IF(N163="sníž. přenesená",J163,0)</f>
        <v>0</v>
      </c>
      <c r="BI163" s="163">
        <f t="shared" ref="BI163:BI203" si="28">IF(N163="nulová",J163,0)</f>
        <v>0</v>
      </c>
      <c r="BJ163" s="18" t="s">
        <v>97</v>
      </c>
      <c r="BK163" s="163">
        <f t="shared" ref="BK163:BK203" si="29">ROUND(I163*H163,2)</f>
        <v>0</v>
      </c>
      <c r="BL163" s="18" t="s">
        <v>248</v>
      </c>
      <c r="BM163" s="162" t="s">
        <v>529</v>
      </c>
    </row>
    <row r="164" spans="1:65" s="2" customFormat="1" ht="24.15" customHeight="1">
      <c r="A164" s="33"/>
      <c r="B164" s="149"/>
      <c r="C164" s="188" t="s">
        <v>347</v>
      </c>
      <c r="D164" s="188" t="s">
        <v>249</v>
      </c>
      <c r="E164" s="189" t="s">
        <v>2246</v>
      </c>
      <c r="F164" s="190" t="s">
        <v>2247</v>
      </c>
      <c r="G164" s="191" t="s">
        <v>268</v>
      </c>
      <c r="H164" s="192">
        <v>20</v>
      </c>
      <c r="I164" s="193"/>
      <c r="J164" s="194">
        <f t="shared" si="20"/>
        <v>0</v>
      </c>
      <c r="K164" s="195"/>
      <c r="L164" s="196"/>
      <c r="M164" s="197" t="s">
        <v>1</v>
      </c>
      <c r="N164" s="198" t="s">
        <v>43</v>
      </c>
      <c r="O164" s="59"/>
      <c r="P164" s="160">
        <f t="shared" si="21"/>
        <v>0</v>
      </c>
      <c r="Q164" s="160">
        <v>0</v>
      </c>
      <c r="R164" s="160">
        <f t="shared" si="22"/>
        <v>0</v>
      </c>
      <c r="S164" s="160">
        <v>0</v>
      </c>
      <c r="T164" s="161">
        <f t="shared" si="2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2" t="s">
        <v>331</v>
      </c>
      <c r="AT164" s="162" t="s">
        <v>249</v>
      </c>
      <c r="AU164" s="162" t="s">
        <v>82</v>
      </c>
      <c r="AY164" s="18" t="s">
        <v>160</v>
      </c>
      <c r="BE164" s="163">
        <f t="shared" si="24"/>
        <v>0</v>
      </c>
      <c r="BF164" s="163">
        <f t="shared" si="25"/>
        <v>0</v>
      </c>
      <c r="BG164" s="163">
        <f t="shared" si="26"/>
        <v>0</v>
      </c>
      <c r="BH164" s="163">
        <f t="shared" si="27"/>
        <v>0</v>
      </c>
      <c r="BI164" s="163">
        <f t="shared" si="28"/>
        <v>0</v>
      </c>
      <c r="BJ164" s="18" t="s">
        <v>97</v>
      </c>
      <c r="BK164" s="163">
        <f t="shared" si="29"/>
        <v>0</v>
      </c>
      <c r="BL164" s="18" t="s">
        <v>248</v>
      </c>
      <c r="BM164" s="162" t="s">
        <v>539</v>
      </c>
    </row>
    <row r="165" spans="1:65" s="2" customFormat="1" ht="16.5" customHeight="1">
      <c r="A165" s="33"/>
      <c r="B165" s="149"/>
      <c r="C165" s="150" t="s">
        <v>353</v>
      </c>
      <c r="D165" s="150" t="s">
        <v>162</v>
      </c>
      <c r="E165" s="151" t="s">
        <v>2248</v>
      </c>
      <c r="F165" s="152" t="s">
        <v>2249</v>
      </c>
      <c r="G165" s="153" t="s">
        <v>268</v>
      </c>
      <c r="H165" s="154">
        <v>228</v>
      </c>
      <c r="I165" s="155"/>
      <c r="J165" s="156">
        <f t="shared" si="20"/>
        <v>0</v>
      </c>
      <c r="K165" s="157"/>
      <c r="L165" s="34"/>
      <c r="M165" s="158" t="s">
        <v>1</v>
      </c>
      <c r="N165" s="159" t="s">
        <v>43</v>
      </c>
      <c r="O165" s="59"/>
      <c r="P165" s="160">
        <f t="shared" si="21"/>
        <v>0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2" t="s">
        <v>248</v>
      </c>
      <c r="AT165" s="162" t="s">
        <v>162</v>
      </c>
      <c r="AU165" s="162" t="s">
        <v>82</v>
      </c>
      <c r="AY165" s="18" t="s">
        <v>160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8" t="s">
        <v>97</v>
      </c>
      <c r="BK165" s="163">
        <f t="shared" si="29"/>
        <v>0</v>
      </c>
      <c r="BL165" s="18" t="s">
        <v>248</v>
      </c>
      <c r="BM165" s="162" t="s">
        <v>550</v>
      </c>
    </row>
    <row r="166" spans="1:65" s="2" customFormat="1" ht="16.5" customHeight="1">
      <c r="A166" s="33"/>
      <c r="B166" s="149"/>
      <c r="C166" s="150" t="s">
        <v>358</v>
      </c>
      <c r="D166" s="150" t="s">
        <v>162</v>
      </c>
      <c r="E166" s="151" t="s">
        <v>2250</v>
      </c>
      <c r="F166" s="152" t="s">
        <v>2251</v>
      </c>
      <c r="G166" s="153" t="s">
        <v>268</v>
      </c>
      <c r="H166" s="154">
        <v>42</v>
      </c>
      <c r="I166" s="155"/>
      <c r="J166" s="156">
        <f t="shared" si="20"/>
        <v>0</v>
      </c>
      <c r="K166" s="157"/>
      <c r="L166" s="34"/>
      <c r="M166" s="158" t="s">
        <v>1</v>
      </c>
      <c r="N166" s="159" t="s">
        <v>43</v>
      </c>
      <c r="O166" s="59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2" t="s">
        <v>248</v>
      </c>
      <c r="AT166" s="162" t="s">
        <v>162</v>
      </c>
      <c r="AU166" s="162" t="s">
        <v>82</v>
      </c>
      <c r="AY166" s="18" t="s">
        <v>160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8" t="s">
        <v>97</v>
      </c>
      <c r="BK166" s="163">
        <f t="shared" si="29"/>
        <v>0</v>
      </c>
      <c r="BL166" s="18" t="s">
        <v>248</v>
      </c>
      <c r="BM166" s="162" t="s">
        <v>559</v>
      </c>
    </row>
    <row r="167" spans="1:65" s="2" customFormat="1" ht="21.75" customHeight="1">
      <c r="A167" s="33"/>
      <c r="B167" s="149"/>
      <c r="C167" s="150" t="s">
        <v>364</v>
      </c>
      <c r="D167" s="150" t="s">
        <v>162</v>
      </c>
      <c r="E167" s="151" t="s">
        <v>2252</v>
      </c>
      <c r="F167" s="152" t="s">
        <v>2253</v>
      </c>
      <c r="G167" s="153" t="s">
        <v>268</v>
      </c>
      <c r="H167" s="154">
        <v>16</v>
      </c>
      <c r="I167" s="155"/>
      <c r="J167" s="156">
        <f t="shared" si="20"/>
        <v>0</v>
      </c>
      <c r="K167" s="157"/>
      <c r="L167" s="34"/>
      <c r="M167" s="158" t="s">
        <v>1</v>
      </c>
      <c r="N167" s="159" t="s">
        <v>43</v>
      </c>
      <c r="O167" s="59"/>
      <c r="P167" s="160">
        <f t="shared" si="21"/>
        <v>0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2" t="s">
        <v>248</v>
      </c>
      <c r="AT167" s="162" t="s">
        <v>162</v>
      </c>
      <c r="AU167" s="162" t="s">
        <v>82</v>
      </c>
      <c r="AY167" s="18" t="s">
        <v>160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8" t="s">
        <v>97</v>
      </c>
      <c r="BK167" s="163">
        <f t="shared" si="29"/>
        <v>0</v>
      </c>
      <c r="BL167" s="18" t="s">
        <v>248</v>
      </c>
      <c r="BM167" s="162" t="s">
        <v>570</v>
      </c>
    </row>
    <row r="168" spans="1:65" s="2" customFormat="1" ht="16.5" customHeight="1">
      <c r="A168" s="33"/>
      <c r="B168" s="149"/>
      <c r="C168" s="150" t="s">
        <v>368</v>
      </c>
      <c r="D168" s="150" t="s">
        <v>162</v>
      </c>
      <c r="E168" s="151" t="s">
        <v>2254</v>
      </c>
      <c r="F168" s="152" t="s">
        <v>2255</v>
      </c>
      <c r="G168" s="153" t="s">
        <v>268</v>
      </c>
      <c r="H168" s="154">
        <v>2</v>
      </c>
      <c r="I168" s="155"/>
      <c r="J168" s="156">
        <f t="shared" si="20"/>
        <v>0</v>
      </c>
      <c r="K168" s="157"/>
      <c r="L168" s="34"/>
      <c r="M168" s="158" t="s">
        <v>1</v>
      </c>
      <c r="N168" s="159" t="s">
        <v>43</v>
      </c>
      <c r="O168" s="59"/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2" t="s">
        <v>248</v>
      </c>
      <c r="AT168" s="162" t="s">
        <v>162</v>
      </c>
      <c r="AU168" s="162" t="s">
        <v>82</v>
      </c>
      <c r="AY168" s="18" t="s">
        <v>160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8" t="s">
        <v>97</v>
      </c>
      <c r="BK168" s="163">
        <f t="shared" si="29"/>
        <v>0</v>
      </c>
      <c r="BL168" s="18" t="s">
        <v>248</v>
      </c>
      <c r="BM168" s="162" t="s">
        <v>579</v>
      </c>
    </row>
    <row r="169" spans="1:65" s="2" customFormat="1" ht="16.5" customHeight="1">
      <c r="A169" s="33"/>
      <c r="B169" s="149"/>
      <c r="C169" s="188" t="s">
        <v>372</v>
      </c>
      <c r="D169" s="188" t="s">
        <v>249</v>
      </c>
      <c r="E169" s="189" t="s">
        <v>2256</v>
      </c>
      <c r="F169" s="190" t="s">
        <v>2257</v>
      </c>
      <c r="G169" s="191" t="s">
        <v>268</v>
      </c>
      <c r="H169" s="192">
        <v>1</v>
      </c>
      <c r="I169" s="193"/>
      <c r="J169" s="194">
        <f t="shared" si="20"/>
        <v>0</v>
      </c>
      <c r="K169" s="195"/>
      <c r="L169" s="196"/>
      <c r="M169" s="197" t="s">
        <v>1</v>
      </c>
      <c r="N169" s="198" t="s">
        <v>43</v>
      </c>
      <c r="O169" s="59"/>
      <c r="P169" s="160">
        <f t="shared" si="21"/>
        <v>0</v>
      </c>
      <c r="Q169" s="160">
        <v>0</v>
      </c>
      <c r="R169" s="160">
        <f t="shared" si="22"/>
        <v>0</v>
      </c>
      <c r="S169" s="160">
        <v>0</v>
      </c>
      <c r="T169" s="161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2" t="s">
        <v>331</v>
      </c>
      <c r="AT169" s="162" t="s">
        <v>249</v>
      </c>
      <c r="AU169" s="162" t="s">
        <v>82</v>
      </c>
      <c r="AY169" s="18" t="s">
        <v>160</v>
      </c>
      <c r="BE169" s="163">
        <f t="shared" si="24"/>
        <v>0</v>
      </c>
      <c r="BF169" s="163">
        <f t="shared" si="25"/>
        <v>0</v>
      </c>
      <c r="BG169" s="163">
        <f t="shared" si="26"/>
        <v>0</v>
      </c>
      <c r="BH169" s="163">
        <f t="shared" si="27"/>
        <v>0</v>
      </c>
      <c r="BI169" s="163">
        <f t="shared" si="28"/>
        <v>0</v>
      </c>
      <c r="BJ169" s="18" t="s">
        <v>97</v>
      </c>
      <c r="BK169" s="163">
        <f t="shared" si="29"/>
        <v>0</v>
      </c>
      <c r="BL169" s="18" t="s">
        <v>248</v>
      </c>
      <c r="BM169" s="162" t="s">
        <v>587</v>
      </c>
    </row>
    <row r="170" spans="1:65" s="2" customFormat="1" ht="16.5" customHeight="1">
      <c r="A170" s="33"/>
      <c r="B170" s="149"/>
      <c r="C170" s="188" t="s">
        <v>378</v>
      </c>
      <c r="D170" s="188" t="s">
        <v>249</v>
      </c>
      <c r="E170" s="189" t="s">
        <v>2258</v>
      </c>
      <c r="F170" s="190" t="s">
        <v>2259</v>
      </c>
      <c r="G170" s="191" t="s">
        <v>268</v>
      </c>
      <c r="H170" s="192">
        <v>1</v>
      </c>
      <c r="I170" s="193"/>
      <c r="J170" s="194">
        <f t="shared" si="20"/>
        <v>0</v>
      </c>
      <c r="K170" s="195"/>
      <c r="L170" s="196"/>
      <c r="M170" s="197" t="s">
        <v>1</v>
      </c>
      <c r="N170" s="198" t="s">
        <v>43</v>
      </c>
      <c r="O170" s="59"/>
      <c r="P170" s="160">
        <f t="shared" si="21"/>
        <v>0</v>
      </c>
      <c r="Q170" s="160">
        <v>0</v>
      </c>
      <c r="R170" s="160">
        <f t="shared" si="22"/>
        <v>0</v>
      </c>
      <c r="S170" s="160">
        <v>0</v>
      </c>
      <c r="T170" s="161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2" t="s">
        <v>331</v>
      </c>
      <c r="AT170" s="162" t="s">
        <v>249</v>
      </c>
      <c r="AU170" s="162" t="s">
        <v>82</v>
      </c>
      <c r="AY170" s="18" t="s">
        <v>160</v>
      </c>
      <c r="BE170" s="163">
        <f t="shared" si="24"/>
        <v>0</v>
      </c>
      <c r="BF170" s="163">
        <f t="shared" si="25"/>
        <v>0</v>
      </c>
      <c r="BG170" s="163">
        <f t="shared" si="26"/>
        <v>0</v>
      </c>
      <c r="BH170" s="163">
        <f t="shared" si="27"/>
        <v>0</v>
      </c>
      <c r="BI170" s="163">
        <f t="shared" si="28"/>
        <v>0</v>
      </c>
      <c r="BJ170" s="18" t="s">
        <v>97</v>
      </c>
      <c r="BK170" s="163">
        <f t="shared" si="29"/>
        <v>0</v>
      </c>
      <c r="BL170" s="18" t="s">
        <v>248</v>
      </c>
      <c r="BM170" s="162" t="s">
        <v>595</v>
      </c>
    </row>
    <row r="171" spans="1:65" s="2" customFormat="1" ht="16.5" customHeight="1">
      <c r="A171" s="33"/>
      <c r="B171" s="149"/>
      <c r="C171" s="150" t="s">
        <v>387</v>
      </c>
      <c r="D171" s="150" t="s">
        <v>162</v>
      </c>
      <c r="E171" s="151" t="s">
        <v>2260</v>
      </c>
      <c r="F171" s="152" t="s">
        <v>2261</v>
      </c>
      <c r="G171" s="153" t="s">
        <v>268</v>
      </c>
      <c r="H171" s="154">
        <v>5</v>
      </c>
      <c r="I171" s="155"/>
      <c r="J171" s="156">
        <f t="shared" si="20"/>
        <v>0</v>
      </c>
      <c r="K171" s="157"/>
      <c r="L171" s="34"/>
      <c r="M171" s="158" t="s">
        <v>1</v>
      </c>
      <c r="N171" s="159" t="s">
        <v>43</v>
      </c>
      <c r="O171" s="59"/>
      <c r="P171" s="160">
        <f t="shared" si="21"/>
        <v>0</v>
      </c>
      <c r="Q171" s="160">
        <v>0</v>
      </c>
      <c r="R171" s="160">
        <f t="shared" si="22"/>
        <v>0</v>
      </c>
      <c r="S171" s="160">
        <v>0</v>
      </c>
      <c r="T171" s="161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2" t="s">
        <v>248</v>
      </c>
      <c r="AT171" s="162" t="s">
        <v>162</v>
      </c>
      <c r="AU171" s="162" t="s">
        <v>82</v>
      </c>
      <c r="AY171" s="18" t="s">
        <v>160</v>
      </c>
      <c r="BE171" s="163">
        <f t="shared" si="24"/>
        <v>0</v>
      </c>
      <c r="BF171" s="163">
        <f t="shared" si="25"/>
        <v>0</v>
      </c>
      <c r="BG171" s="163">
        <f t="shared" si="26"/>
        <v>0</v>
      </c>
      <c r="BH171" s="163">
        <f t="shared" si="27"/>
        <v>0</v>
      </c>
      <c r="BI171" s="163">
        <f t="shared" si="28"/>
        <v>0</v>
      </c>
      <c r="BJ171" s="18" t="s">
        <v>97</v>
      </c>
      <c r="BK171" s="163">
        <f t="shared" si="29"/>
        <v>0</v>
      </c>
      <c r="BL171" s="18" t="s">
        <v>248</v>
      </c>
      <c r="BM171" s="162" t="s">
        <v>606</v>
      </c>
    </row>
    <row r="172" spans="1:65" s="2" customFormat="1" ht="16.5" customHeight="1">
      <c r="A172" s="33"/>
      <c r="B172" s="149"/>
      <c r="C172" s="188" t="s">
        <v>392</v>
      </c>
      <c r="D172" s="188" t="s">
        <v>249</v>
      </c>
      <c r="E172" s="189" t="s">
        <v>2262</v>
      </c>
      <c r="F172" s="190" t="s">
        <v>2263</v>
      </c>
      <c r="G172" s="191" t="s">
        <v>268</v>
      </c>
      <c r="H172" s="192">
        <v>5</v>
      </c>
      <c r="I172" s="193"/>
      <c r="J172" s="194">
        <f t="shared" si="20"/>
        <v>0</v>
      </c>
      <c r="K172" s="195"/>
      <c r="L172" s="196"/>
      <c r="M172" s="197" t="s">
        <v>1</v>
      </c>
      <c r="N172" s="198" t="s">
        <v>43</v>
      </c>
      <c r="O172" s="59"/>
      <c r="P172" s="160">
        <f t="shared" si="21"/>
        <v>0</v>
      </c>
      <c r="Q172" s="160">
        <v>0</v>
      </c>
      <c r="R172" s="160">
        <f t="shared" si="22"/>
        <v>0</v>
      </c>
      <c r="S172" s="160">
        <v>0</v>
      </c>
      <c r="T172" s="161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2" t="s">
        <v>331</v>
      </c>
      <c r="AT172" s="162" t="s">
        <v>249</v>
      </c>
      <c r="AU172" s="162" t="s">
        <v>82</v>
      </c>
      <c r="AY172" s="18" t="s">
        <v>160</v>
      </c>
      <c r="BE172" s="163">
        <f t="shared" si="24"/>
        <v>0</v>
      </c>
      <c r="BF172" s="163">
        <f t="shared" si="25"/>
        <v>0</v>
      </c>
      <c r="BG172" s="163">
        <f t="shared" si="26"/>
        <v>0</v>
      </c>
      <c r="BH172" s="163">
        <f t="shared" si="27"/>
        <v>0</v>
      </c>
      <c r="BI172" s="163">
        <f t="shared" si="28"/>
        <v>0</v>
      </c>
      <c r="BJ172" s="18" t="s">
        <v>97</v>
      </c>
      <c r="BK172" s="163">
        <f t="shared" si="29"/>
        <v>0</v>
      </c>
      <c r="BL172" s="18" t="s">
        <v>248</v>
      </c>
      <c r="BM172" s="162" t="s">
        <v>620</v>
      </c>
    </row>
    <row r="173" spans="1:65" s="2" customFormat="1" ht="16.5" customHeight="1">
      <c r="A173" s="33"/>
      <c r="B173" s="149"/>
      <c r="C173" s="150" t="s">
        <v>397</v>
      </c>
      <c r="D173" s="150" t="s">
        <v>162</v>
      </c>
      <c r="E173" s="151" t="s">
        <v>2264</v>
      </c>
      <c r="F173" s="152" t="s">
        <v>2265</v>
      </c>
      <c r="G173" s="153" t="s">
        <v>268</v>
      </c>
      <c r="H173" s="154">
        <v>5</v>
      </c>
      <c r="I173" s="155"/>
      <c r="J173" s="156">
        <f t="shared" si="20"/>
        <v>0</v>
      </c>
      <c r="K173" s="157"/>
      <c r="L173" s="34"/>
      <c r="M173" s="158" t="s">
        <v>1</v>
      </c>
      <c r="N173" s="159" t="s">
        <v>43</v>
      </c>
      <c r="O173" s="59"/>
      <c r="P173" s="160">
        <f t="shared" si="21"/>
        <v>0</v>
      </c>
      <c r="Q173" s="160">
        <v>0</v>
      </c>
      <c r="R173" s="160">
        <f t="shared" si="22"/>
        <v>0</v>
      </c>
      <c r="S173" s="160">
        <v>0</v>
      </c>
      <c r="T173" s="161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2" t="s">
        <v>248</v>
      </c>
      <c r="AT173" s="162" t="s">
        <v>162</v>
      </c>
      <c r="AU173" s="162" t="s">
        <v>82</v>
      </c>
      <c r="AY173" s="18" t="s">
        <v>160</v>
      </c>
      <c r="BE173" s="163">
        <f t="shared" si="24"/>
        <v>0</v>
      </c>
      <c r="BF173" s="163">
        <f t="shared" si="25"/>
        <v>0</v>
      </c>
      <c r="BG173" s="163">
        <f t="shared" si="26"/>
        <v>0</v>
      </c>
      <c r="BH173" s="163">
        <f t="shared" si="27"/>
        <v>0</v>
      </c>
      <c r="BI173" s="163">
        <f t="shared" si="28"/>
        <v>0</v>
      </c>
      <c r="BJ173" s="18" t="s">
        <v>97</v>
      </c>
      <c r="BK173" s="163">
        <f t="shared" si="29"/>
        <v>0</v>
      </c>
      <c r="BL173" s="18" t="s">
        <v>248</v>
      </c>
      <c r="BM173" s="162" t="s">
        <v>630</v>
      </c>
    </row>
    <row r="174" spans="1:65" s="2" customFormat="1" ht="16.5" customHeight="1">
      <c r="A174" s="33"/>
      <c r="B174" s="149"/>
      <c r="C174" s="188" t="s">
        <v>402</v>
      </c>
      <c r="D174" s="188" t="s">
        <v>249</v>
      </c>
      <c r="E174" s="189" t="s">
        <v>2266</v>
      </c>
      <c r="F174" s="190" t="s">
        <v>2267</v>
      </c>
      <c r="G174" s="191" t="s">
        <v>268</v>
      </c>
      <c r="H174" s="192">
        <v>5</v>
      </c>
      <c r="I174" s="193"/>
      <c r="J174" s="194">
        <f t="shared" si="20"/>
        <v>0</v>
      </c>
      <c r="K174" s="195"/>
      <c r="L174" s="196"/>
      <c r="M174" s="197" t="s">
        <v>1</v>
      </c>
      <c r="N174" s="198" t="s">
        <v>43</v>
      </c>
      <c r="O174" s="59"/>
      <c r="P174" s="160">
        <f t="shared" si="21"/>
        <v>0</v>
      </c>
      <c r="Q174" s="160">
        <v>0</v>
      </c>
      <c r="R174" s="160">
        <f t="shared" si="22"/>
        <v>0</v>
      </c>
      <c r="S174" s="160">
        <v>0</v>
      </c>
      <c r="T174" s="161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2" t="s">
        <v>331</v>
      </c>
      <c r="AT174" s="162" t="s">
        <v>249</v>
      </c>
      <c r="AU174" s="162" t="s">
        <v>82</v>
      </c>
      <c r="AY174" s="18" t="s">
        <v>160</v>
      </c>
      <c r="BE174" s="163">
        <f t="shared" si="24"/>
        <v>0</v>
      </c>
      <c r="BF174" s="163">
        <f t="shared" si="25"/>
        <v>0</v>
      </c>
      <c r="BG174" s="163">
        <f t="shared" si="26"/>
        <v>0</v>
      </c>
      <c r="BH174" s="163">
        <f t="shared" si="27"/>
        <v>0</v>
      </c>
      <c r="BI174" s="163">
        <f t="shared" si="28"/>
        <v>0</v>
      </c>
      <c r="BJ174" s="18" t="s">
        <v>97</v>
      </c>
      <c r="BK174" s="163">
        <f t="shared" si="29"/>
        <v>0</v>
      </c>
      <c r="BL174" s="18" t="s">
        <v>248</v>
      </c>
      <c r="BM174" s="162" t="s">
        <v>642</v>
      </c>
    </row>
    <row r="175" spans="1:65" s="2" customFormat="1" ht="16.5" customHeight="1">
      <c r="A175" s="33"/>
      <c r="B175" s="149"/>
      <c r="C175" s="150" t="s">
        <v>406</v>
      </c>
      <c r="D175" s="150" t="s">
        <v>162</v>
      </c>
      <c r="E175" s="151" t="s">
        <v>2268</v>
      </c>
      <c r="F175" s="152" t="s">
        <v>2269</v>
      </c>
      <c r="G175" s="153" t="s">
        <v>268</v>
      </c>
      <c r="H175" s="154">
        <v>30</v>
      </c>
      <c r="I175" s="155"/>
      <c r="J175" s="156">
        <f t="shared" si="20"/>
        <v>0</v>
      </c>
      <c r="K175" s="157"/>
      <c r="L175" s="34"/>
      <c r="M175" s="158" t="s">
        <v>1</v>
      </c>
      <c r="N175" s="159" t="s">
        <v>43</v>
      </c>
      <c r="O175" s="59"/>
      <c r="P175" s="160">
        <f t="shared" si="21"/>
        <v>0</v>
      </c>
      <c r="Q175" s="160">
        <v>0</v>
      </c>
      <c r="R175" s="160">
        <f t="shared" si="22"/>
        <v>0</v>
      </c>
      <c r="S175" s="160">
        <v>0</v>
      </c>
      <c r="T175" s="161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2" t="s">
        <v>248</v>
      </c>
      <c r="AT175" s="162" t="s">
        <v>162</v>
      </c>
      <c r="AU175" s="162" t="s">
        <v>82</v>
      </c>
      <c r="AY175" s="18" t="s">
        <v>160</v>
      </c>
      <c r="BE175" s="163">
        <f t="shared" si="24"/>
        <v>0</v>
      </c>
      <c r="BF175" s="163">
        <f t="shared" si="25"/>
        <v>0</v>
      </c>
      <c r="BG175" s="163">
        <f t="shared" si="26"/>
        <v>0</v>
      </c>
      <c r="BH175" s="163">
        <f t="shared" si="27"/>
        <v>0</v>
      </c>
      <c r="BI175" s="163">
        <f t="shared" si="28"/>
        <v>0</v>
      </c>
      <c r="BJ175" s="18" t="s">
        <v>97</v>
      </c>
      <c r="BK175" s="163">
        <f t="shared" si="29"/>
        <v>0</v>
      </c>
      <c r="BL175" s="18" t="s">
        <v>248</v>
      </c>
      <c r="BM175" s="162" t="s">
        <v>652</v>
      </c>
    </row>
    <row r="176" spans="1:65" s="2" customFormat="1" ht="16.5" customHeight="1">
      <c r="A176" s="33"/>
      <c r="B176" s="149"/>
      <c r="C176" s="188" t="s">
        <v>411</v>
      </c>
      <c r="D176" s="188" t="s">
        <v>249</v>
      </c>
      <c r="E176" s="189" t="s">
        <v>2270</v>
      </c>
      <c r="F176" s="190" t="s">
        <v>2271</v>
      </c>
      <c r="G176" s="191" t="s">
        <v>268</v>
      </c>
      <c r="H176" s="192">
        <v>29</v>
      </c>
      <c r="I176" s="193"/>
      <c r="J176" s="194">
        <f t="shared" si="20"/>
        <v>0</v>
      </c>
      <c r="K176" s="195"/>
      <c r="L176" s="196"/>
      <c r="M176" s="197" t="s">
        <v>1</v>
      </c>
      <c r="N176" s="198" t="s">
        <v>43</v>
      </c>
      <c r="O176" s="59"/>
      <c r="P176" s="160">
        <f t="shared" si="21"/>
        <v>0</v>
      </c>
      <c r="Q176" s="160">
        <v>0</v>
      </c>
      <c r="R176" s="160">
        <f t="shared" si="22"/>
        <v>0</v>
      </c>
      <c r="S176" s="160">
        <v>0</v>
      </c>
      <c r="T176" s="161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2" t="s">
        <v>331</v>
      </c>
      <c r="AT176" s="162" t="s">
        <v>249</v>
      </c>
      <c r="AU176" s="162" t="s">
        <v>82</v>
      </c>
      <c r="AY176" s="18" t="s">
        <v>160</v>
      </c>
      <c r="BE176" s="163">
        <f t="shared" si="24"/>
        <v>0</v>
      </c>
      <c r="BF176" s="163">
        <f t="shared" si="25"/>
        <v>0</v>
      </c>
      <c r="BG176" s="163">
        <f t="shared" si="26"/>
        <v>0</v>
      </c>
      <c r="BH176" s="163">
        <f t="shared" si="27"/>
        <v>0</v>
      </c>
      <c r="BI176" s="163">
        <f t="shared" si="28"/>
        <v>0</v>
      </c>
      <c r="BJ176" s="18" t="s">
        <v>97</v>
      </c>
      <c r="BK176" s="163">
        <f t="shared" si="29"/>
        <v>0</v>
      </c>
      <c r="BL176" s="18" t="s">
        <v>248</v>
      </c>
      <c r="BM176" s="162" t="s">
        <v>662</v>
      </c>
    </row>
    <row r="177" spans="1:65" s="2" customFormat="1" ht="16.5" customHeight="1">
      <c r="A177" s="33"/>
      <c r="B177" s="149"/>
      <c r="C177" s="188" t="s">
        <v>415</v>
      </c>
      <c r="D177" s="188" t="s">
        <v>249</v>
      </c>
      <c r="E177" s="189" t="s">
        <v>2272</v>
      </c>
      <c r="F177" s="190" t="s">
        <v>2273</v>
      </c>
      <c r="G177" s="191" t="s">
        <v>268</v>
      </c>
      <c r="H177" s="192">
        <v>1</v>
      </c>
      <c r="I177" s="193"/>
      <c r="J177" s="194">
        <f t="shared" si="20"/>
        <v>0</v>
      </c>
      <c r="K177" s="195"/>
      <c r="L177" s="196"/>
      <c r="M177" s="197" t="s">
        <v>1</v>
      </c>
      <c r="N177" s="198" t="s">
        <v>43</v>
      </c>
      <c r="O177" s="59"/>
      <c r="P177" s="160">
        <f t="shared" si="21"/>
        <v>0</v>
      </c>
      <c r="Q177" s="160">
        <v>0</v>
      </c>
      <c r="R177" s="160">
        <f t="shared" si="22"/>
        <v>0</v>
      </c>
      <c r="S177" s="160">
        <v>0</v>
      </c>
      <c r="T177" s="161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331</v>
      </c>
      <c r="AT177" s="162" t="s">
        <v>249</v>
      </c>
      <c r="AU177" s="162" t="s">
        <v>82</v>
      </c>
      <c r="AY177" s="18" t="s">
        <v>160</v>
      </c>
      <c r="BE177" s="163">
        <f t="shared" si="24"/>
        <v>0</v>
      </c>
      <c r="BF177" s="163">
        <f t="shared" si="25"/>
        <v>0</v>
      </c>
      <c r="BG177" s="163">
        <f t="shared" si="26"/>
        <v>0</v>
      </c>
      <c r="BH177" s="163">
        <f t="shared" si="27"/>
        <v>0</v>
      </c>
      <c r="BI177" s="163">
        <f t="shared" si="28"/>
        <v>0</v>
      </c>
      <c r="BJ177" s="18" t="s">
        <v>97</v>
      </c>
      <c r="BK177" s="163">
        <f t="shared" si="29"/>
        <v>0</v>
      </c>
      <c r="BL177" s="18" t="s">
        <v>248</v>
      </c>
      <c r="BM177" s="162" t="s">
        <v>671</v>
      </c>
    </row>
    <row r="178" spans="1:65" s="2" customFormat="1" ht="16.5" customHeight="1">
      <c r="A178" s="33"/>
      <c r="B178" s="149"/>
      <c r="C178" s="150" t="s">
        <v>423</v>
      </c>
      <c r="D178" s="150" t="s">
        <v>162</v>
      </c>
      <c r="E178" s="151" t="s">
        <v>2274</v>
      </c>
      <c r="F178" s="152" t="s">
        <v>2275</v>
      </c>
      <c r="G178" s="153" t="s">
        <v>268</v>
      </c>
      <c r="H178" s="154">
        <v>22</v>
      </c>
      <c r="I178" s="155"/>
      <c r="J178" s="156">
        <f t="shared" si="20"/>
        <v>0</v>
      </c>
      <c r="K178" s="157"/>
      <c r="L178" s="34"/>
      <c r="M178" s="158" t="s">
        <v>1</v>
      </c>
      <c r="N178" s="159" t="s">
        <v>43</v>
      </c>
      <c r="O178" s="59"/>
      <c r="P178" s="160">
        <f t="shared" si="21"/>
        <v>0</v>
      </c>
      <c r="Q178" s="160">
        <v>0</v>
      </c>
      <c r="R178" s="160">
        <f t="shared" si="22"/>
        <v>0</v>
      </c>
      <c r="S178" s="160">
        <v>0</v>
      </c>
      <c r="T178" s="161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2" t="s">
        <v>248</v>
      </c>
      <c r="AT178" s="162" t="s">
        <v>162</v>
      </c>
      <c r="AU178" s="162" t="s">
        <v>82</v>
      </c>
      <c r="AY178" s="18" t="s">
        <v>160</v>
      </c>
      <c r="BE178" s="163">
        <f t="shared" si="24"/>
        <v>0</v>
      </c>
      <c r="BF178" s="163">
        <f t="shared" si="25"/>
        <v>0</v>
      </c>
      <c r="BG178" s="163">
        <f t="shared" si="26"/>
        <v>0</v>
      </c>
      <c r="BH178" s="163">
        <f t="shared" si="27"/>
        <v>0</v>
      </c>
      <c r="BI178" s="163">
        <f t="shared" si="28"/>
        <v>0</v>
      </c>
      <c r="BJ178" s="18" t="s">
        <v>97</v>
      </c>
      <c r="BK178" s="163">
        <f t="shared" si="29"/>
        <v>0</v>
      </c>
      <c r="BL178" s="18" t="s">
        <v>248</v>
      </c>
      <c r="BM178" s="162" t="s">
        <v>684</v>
      </c>
    </row>
    <row r="179" spans="1:65" s="2" customFormat="1" ht="16.5" customHeight="1">
      <c r="A179" s="33"/>
      <c r="B179" s="149"/>
      <c r="C179" s="188" t="s">
        <v>427</v>
      </c>
      <c r="D179" s="188" t="s">
        <v>249</v>
      </c>
      <c r="E179" s="189" t="s">
        <v>2276</v>
      </c>
      <c r="F179" s="190" t="s">
        <v>2277</v>
      </c>
      <c r="G179" s="191" t="s">
        <v>268</v>
      </c>
      <c r="H179" s="192">
        <v>20</v>
      </c>
      <c r="I179" s="193"/>
      <c r="J179" s="194">
        <f t="shared" si="20"/>
        <v>0</v>
      </c>
      <c r="K179" s="195"/>
      <c r="L179" s="196"/>
      <c r="M179" s="197" t="s">
        <v>1</v>
      </c>
      <c r="N179" s="198" t="s">
        <v>43</v>
      </c>
      <c r="O179" s="59"/>
      <c r="P179" s="160">
        <f t="shared" si="21"/>
        <v>0</v>
      </c>
      <c r="Q179" s="160">
        <v>0</v>
      </c>
      <c r="R179" s="160">
        <f t="shared" si="22"/>
        <v>0</v>
      </c>
      <c r="S179" s="160">
        <v>0</v>
      </c>
      <c r="T179" s="161">
        <f t="shared" si="2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2" t="s">
        <v>331</v>
      </c>
      <c r="AT179" s="162" t="s">
        <v>249</v>
      </c>
      <c r="AU179" s="162" t="s">
        <v>82</v>
      </c>
      <c r="AY179" s="18" t="s">
        <v>160</v>
      </c>
      <c r="BE179" s="163">
        <f t="shared" si="24"/>
        <v>0</v>
      </c>
      <c r="BF179" s="163">
        <f t="shared" si="25"/>
        <v>0</v>
      </c>
      <c r="BG179" s="163">
        <f t="shared" si="26"/>
        <v>0</v>
      </c>
      <c r="BH179" s="163">
        <f t="shared" si="27"/>
        <v>0</v>
      </c>
      <c r="BI179" s="163">
        <f t="shared" si="28"/>
        <v>0</v>
      </c>
      <c r="BJ179" s="18" t="s">
        <v>97</v>
      </c>
      <c r="BK179" s="163">
        <f t="shared" si="29"/>
        <v>0</v>
      </c>
      <c r="BL179" s="18" t="s">
        <v>248</v>
      </c>
      <c r="BM179" s="162" t="s">
        <v>697</v>
      </c>
    </row>
    <row r="180" spans="1:65" s="2" customFormat="1" ht="16.5" customHeight="1">
      <c r="A180" s="33"/>
      <c r="B180" s="149"/>
      <c r="C180" s="188" t="s">
        <v>431</v>
      </c>
      <c r="D180" s="188" t="s">
        <v>249</v>
      </c>
      <c r="E180" s="189" t="s">
        <v>2278</v>
      </c>
      <c r="F180" s="190" t="s">
        <v>2279</v>
      </c>
      <c r="G180" s="191" t="s">
        <v>268</v>
      </c>
      <c r="H180" s="192">
        <v>2</v>
      </c>
      <c r="I180" s="193"/>
      <c r="J180" s="194">
        <f t="shared" si="20"/>
        <v>0</v>
      </c>
      <c r="K180" s="195"/>
      <c r="L180" s="196"/>
      <c r="M180" s="197" t="s">
        <v>1</v>
      </c>
      <c r="N180" s="198" t="s">
        <v>43</v>
      </c>
      <c r="O180" s="59"/>
      <c r="P180" s="160">
        <f t="shared" si="21"/>
        <v>0</v>
      </c>
      <c r="Q180" s="160">
        <v>0</v>
      </c>
      <c r="R180" s="160">
        <f t="shared" si="22"/>
        <v>0</v>
      </c>
      <c r="S180" s="160">
        <v>0</v>
      </c>
      <c r="T180" s="161">
        <f t="shared" si="2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2" t="s">
        <v>331</v>
      </c>
      <c r="AT180" s="162" t="s">
        <v>249</v>
      </c>
      <c r="AU180" s="162" t="s">
        <v>82</v>
      </c>
      <c r="AY180" s="18" t="s">
        <v>160</v>
      </c>
      <c r="BE180" s="163">
        <f t="shared" si="24"/>
        <v>0</v>
      </c>
      <c r="BF180" s="163">
        <f t="shared" si="25"/>
        <v>0</v>
      </c>
      <c r="BG180" s="163">
        <f t="shared" si="26"/>
        <v>0</v>
      </c>
      <c r="BH180" s="163">
        <f t="shared" si="27"/>
        <v>0</v>
      </c>
      <c r="BI180" s="163">
        <f t="shared" si="28"/>
        <v>0</v>
      </c>
      <c r="BJ180" s="18" t="s">
        <v>97</v>
      </c>
      <c r="BK180" s="163">
        <f t="shared" si="29"/>
        <v>0</v>
      </c>
      <c r="BL180" s="18" t="s">
        <v>248</v>
      </c>
      <c r="BM180" s="162" t="s">
        <v>705</v>
      </c>
    </row>
    <row r="181" spans="1:65" s="2" customFormat="1" ht="16.5" customHeight="1">
      <c r="A181" s="33"/>
      <c r="B181" s="149"/>
      <c r="C181" s="150" t="s">
        <v>438</v>
      </c>
      <c r="D181" s="150" t="s">
        <v>162</v>
      </c>
      <c r="E181" s="151" t="s">
        <v>2280</v>
      </c>
      <c r="F181" s="152" t="s">
        <v>2281</v>
      </c>
      <c r="G181" s="153" t="s">
        <v>268</v>
      </c>
      <c r="H181" s="154">
        <v>8</v>
      </c>
      <c r="I181" s="155"/>
      <c r="J181" s="156">
        <f t="shared" si="20"/>
        <v>0</v>
      </c>
      <c r="K181" s="157"/>
      <c r="L181" s="34"/>
      <c r="M181" s="158" t="s">
        <v>1</v>
      </c>
      <c r="N181" s="159" t="s">
        <v>43</v>
      </c>
      <c r="O181" s="59"/>
      <c r="P181" s="160">
        <f t="shared" si="21"/>
        <v>0</v>
      </c>
      <c r="Q181" s="160">
        <v>0</v>
      </c>
      <c r="R181" s="160">
        <f t="shared" si="22"/>
        <v>0</v>
      </c>
      <c r="S181" s="160">
        <v>0</v>
      </c>
      <c r="T181" s="161">
        <f t="shared" si="2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2" t="s">
        <v>248</v>
      </c>
      <c r="AT181" s="162" t="s">
        <v>162</v>
      </c>
      <c r="AU181" s="162" t="s">
        <v>82</v>
      </c>
      <c r="AY181" s="18" t="s">
        <v>160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8" t="s">
        <v>97</v>
      </c>
      <c r="BK181" s="163">
        <f t="shared" si="29"/>
        <v>0</v>
      </c>
      <c r="BL181" s="18" t="s">
        <v>248</v>
      </c>
      <c r="BM181" s="162" t="s">
        <v>714</v>
      </c>
    </row>
    <row r="182" spans="1:65" s="2" customFormat="1" ht="16.5" customHeight="1">
      <c r="A182" s="33"/>
      <c r="B182" s="149"/>
      <c r="C182" s="188" t="s">
        <v>443</v>
      </c>
      <c r="D182" s="188" t="s">
        <v>249</v>
      </c>
      <c r="E182" s="189" t="s">
        <v>2282</v>
      </c>
      <c r="F182" s="190" t="s">
        <v>2283</v>
      </c>
      <c r="G182" s="191" t="s">
        <v>268</v>
      </c>
      <c r="H182" s="192">
        <v>8</v>
      </c>
      <c r="I182" s="193"/>
      <c r="J182" s="194">
        <f t="shared" si="20"/>
        <v>0</v>
      </c>
      <c r="K182" s="195"/>
      <c r="L182" s="196"/>
      <c r="M182" s="197" t="s">
        <v>1</v>
      </c>
      <c r="N182" s="198" t="s">
        <v>43</v>
      </c>
      <c r="O182" s="59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2" t="s">
        <v>331</v>
      </c>
      <c r="AT182" s="162" t="s">
        <v>249</v>
      </c>
      <c r="AU182" s="162" t="s">
        <v>82</v>
      </c>
      <c r="AY182" s="18" t="s">
        <v>160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8" t="s">
        <v>97</v>
      </c>
      <c r="BK182" s="163">
        <f t="shared" si="29"/>
        <v>0</v>
      </c>
      <c r="BL182" s="18" t="s">
        <v>248</v>
      </c>
      <c r="BM182" s="162" t="s">
        <v>728</v>
      </c>
    </row>
    <row r="183" spans="1:65" s="2" customFormat="1" ht="16.5" customHeight="1">
      <c r="A183" s="33"/>
      <c r="B183" s="149"/>
      <c r="C183" s="188" t="s">
        <v>448</v>
      </c>
      <c r="D183" s="188" t="s">
        <v>249</v>
      </c>
      <c r="E183" s="189" t="s">
        <v>2284</v>
      </c>
      <c r="F183" s="190" t="s">
        <v>2285</v>
      </c>
      <c r="G183" s="191" t="s">
        <v>268</v>
      </c>
      <c r="H183" s="192">
        <v>62</v>
      </c>
      <c r="I183" s="193"/>
      <c r="J183" s="194">
        <f t="shared" si="20"/>
        <v>0</v>
      </c>
      <c r="K183" s="195"/>
      <c r="L183" s="196"/>
      <c r="M183" s="197" t="s">
        <v>1</v>
      </c>
      <c r="N183" s="198" t="s">
        <v>43</v>
      </c>
      <c r="O183" s="59"/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2" t="s">
        <v>331</v>
      </c>
      <c r="AT183" s="162" t="s">
        <v>249</v>
      </c>
      <c r="AU183" s="162" t="s">
        <v>82</v>
      </c>
      <c r="AY183" s="18" t="s">
        <v>160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8" t="s">
        <v>97</v>
      </c>
      <c r="BK183" s="163">
        <f t="shared" si="29"/>
        <v>0</v>
      </c>
      <c r="BL183" s="18" t="s">
        <v>248</v>
      </c>
      <c r="BM183" s="162" t="s">
        <v>738</v>
      </c>
    </row>
    <row r="184" spans="1:65" s="2" customFormat="1" ht="16.5" customHeight="1">
      <c r="A184" s="33"/>
      <c r="B184" s="149"/>
      <c r="C184" s="188" t="s">
        <v>456</v>
      </c>
      <c r="D184" s="188" t="s">
        <v>249</v>
      </c>
      <c r="E184" s="189" t="s">
        <v>2286</v>
      </c>
      <c r="F184" s="190" t="s">
        <v>2287</v>
      </c>
      <c r="G184" s="191" t="s">
        <v>268</v>
      </c>
      <c r="H184" s="192">
        <v>2</v>
      </c>
      <c r="I184" s="193"/>
      <c r="J184" s="194">
        <f t="shared" si="20"/>
        <v>0</v>
      </c>
      <c r="K184" s="195"/>
      <c r="L184" s="196"/>
      <c r="M184" s="197" t="s">
        <v>1</v>
      </c>
      <c r="N184" s="198" t="s">
        <v>43</v>
      </c>
      <c r="O184" s="59"/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2" t="s">
        <v>331</v>
      </c>
      <c r="AT184" s="162" t="s">
        <v>249</v>
      </c>
      <c r="AU184" s="162" t="s">
        <v>82</v>
      </c>
      <c r="AY184" s="18" t="s">
        <v>160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8" t="s">
        <v>97</v>
      </c>
      <c r="BK184" s="163">
        <f t="shared" si="29"/>
        <v>0</v>
      </c>
      <c r="BL184" s="18" t="s">
        <v>248</v>
      </c>
      <c r="BM184" s="162" t="s">
        <v>747</v>
      </c>
    </row>
    <row r="185" spans="1:65" s="2" customFormat="1" ht="21.75" customHeight="1">
      <c r="A185" s="33"/>
      <c r="B185" s="149"/>
      <c r="C185" s="150" t="s">
        <v>468</v>
      </c>
      <c r="D185" s="150" t="s">
        <v>162</v>
      </c>
      <c r="E185" s="151" t="s">
        <v>2288</v>
      </c>
      <c r="F185" s="152" t="s">
        <v>2289</v>
      </c>
      <c r="G185" s="153" t="s">
        <v>268</v>
      </c>
      <c r="H185" s="154">
        <v>148</v>
      </c>
      <c r="I185" s="155"/>
      <c r="J185" s="156">
        <f t="shared" si="20"/>
        <v>0</v>
      </c>
      <c r="K185" s="157"/>
      <c r="L185" s="34"/>
      <c r="M185" s="158" t="s">
        <v>1</v>
      </c>
      <c r="N185" s="159" t="s">
        <v>43</v>
      </c>
      <c r="O185" s="59"/>
      <c r="P185" s="160">
        <f t="shared" si="21"/>
        <v>0</v>
      </c>
      <c r="Q185" s="160">
        <v>0</v>
      </c>
      <c r="R185" s="160">
        <f t="shared" si="22"/>
        <v>0</v>
      </c>
      <c r="S185" s="160">
        <v>0</v>
      </c>
      <c r="T185" s="161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2" t="s">
        <v>248</v>
      </c>
      <c r="AT185" s="162" t="s">
        <v>162</v>
      </c>
      <c r="AU185" s="162" t="s">
        <v>82</v>
      </c>
      <c r="AY185" s="18" t="s">
        <v>160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8" t="s">
        <v>97</v>
      </c>
      <c r="BK185" s="163">
        <f t="shared" si="29"/>
        <v>0</v>
      </c>
      <c r="BL185" s="18" t="s">
        <v>248</v>
      </c>
      <c r="BM185" s="162" t="s">
        <v>757</v>
      </c>
    </row>
    <row r="186" spans="1:65" s="2" customFormat="1" ht="16.5" customHeight="1">
      <c r="A186" s="33"/>
      <c r="B186" s="149"/>
      <c r="C186" s="188" t="s">
        <v>473</v>
      </c>
      <c r="D186" s="188" t="s">
        <v>249</v>
      </c>
      <c r="E186" s="189" t="s">
        <v>2290</v>
      </c>
      <c r="F186" s="190" t="s">
        <v>2291</v>
      </c>
      <c r="G186" s="191" t="s">
        <v>268</v>
      </c>
      <c r="H186" s="192">
        <v>147</v>
      </c>
      <c r="I186" s="193"/>
      <c r="J186" s="194">
        <f t="shared" si="20"/>
        <v>0</v>
      </c>
      <c r="K186" s="195"/>
      <c r="L186" s="196"/>
      <c r="M186" s="197" t="s">
        <v>1</v>
      </c>
      <c r="N186" s="198" t="s">
        <v>43</v>
      </c>
      <c r="O186" s="59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2" t="s">
        <v>331</v>
      </c>
      <c r="AT186" s="162" t="s">
        <v>249</v>
      </c>
      <c r="AU186" s="162" t="s">
        <v>82</v>
      </c>
      <c r="AY186" s="18" t="s">
        <v>160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8" t="s">
        <v>97</v>
      </c>
      <c r="BK186" s="163">
        <f t="shared" si="29"/>
        <v>0</v>
      </c>
      <c r="BL186" s="18" t="s">
        <v>248</v>
      </c>
      <c r="BM186" s="162" t="s">
        <v>773</v>
      </c>
    </row>
    <row r="187" spans="1:65" s="2" customFormat="1" ht="16.5" customHeight="1">
      <c r="A187" s="33"/>
      <c r="B187" s="149"/>
      <c r="C187" s="188" t="s">
        <v>478</v>
      </c>
      <c r="D187" s="188" t="s">
        <v>249</v>
      </c>
      <c r="E187" s="189" t="s">
        <v>2292</v>
      </c>
      <c r="F187" s="190" t="s">
        <v>2293</v>
      </c>
      <c r="G187" s="191" t="s">
        <v>268</v>
      </c>
      <c r="H187" s="192">
        <v>1</v>
      </c>
      <c r="I187" s="193"/>
      <c r="J187" s="194">
        <f t="shared" si="20"/>
        <v>0</v>
      </c>
      <c r="K187" s="195"/>
      <c r="L187" s="196"/>
      <c r="M187" s="197" t="s">
        <v>1</v>
      </c>
      <c r="N187" s="198" t="s">
        <v>43</v>
      </c>
      <c r="O187" s="59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2" t="s">
        <v>331</v>
      </c>
      <c r="AT187" s="162" t="s">
        <v>249</v>
      </c>
      <c r="AU187" s="162" t="s">
        <v>82</v>
      </c>
      <c r="AY187" s="18" t="s">
        <v>160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8" t="s">
        <v>97</v>
      </c>
      <c r="BK187" s="163">
        <f t="shared" si="29"/>
        <v>0</v>
      </c>
      <c r="BL187" s="18" t="s">
        <v>248</v>
      </c>
      <c r="BM187" s="162" t="s">
        <v>783</v>
      </c>
    </row>
    <row r="188" spans="1:65" s="2" customFormat="1" ht="16.5" customHeight="1">
      <c r="A188" s="33"/>
      <c r="B188" s="149"/>
      <c r="C188" s="188" t="s">
        <v>483</v>
      </c>
      <c r="D188" s="188" t="s">
        <v>249</v>
      </c>
      <c r="E188" s="189" t="s">
        <v>2294</v>
      </c>
      <c r="F188" s="190" t="s">
        <v>2295</v>
      </c>
      <c r="G188" s="191" t="s">
        <v>268</v>
      </c>
      <c r="H188" s="192">
        <v>107</v>
      </c>
      <c r="I188" s="193"/>
      <c r="J188" s="194">
        <f t="shared" si="20"/>
        <v>0</v>
      </c>
      <c r="K188" s="195"/>
      <c r="L188" s="196"/>
      <c r="M188" s="197" t="s">
        <v>1</v>
      </c>
      <c r="N188" s="198" t="s">
        <v>43</v>
      </c>
      <c r="O188" s="59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2" t="s">
        <v>331</v>
      </c>
      <c r="AT188" s="162" t="s">
        <v>249</v>
      </c>
      <c r="AU188" s="162" t="s">
        <v>82</v>
      </c>
      <c r="AY188" s="18" t="s">
        <v>160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8" t="s">
        <v>97</v>
      </c>
      <c r="BK188" s="163">
        <f t="shared" si="29"/>
        <v>0</v>
      </c>
      <c r="BL188" s="18" t="s">
        <v>248</v>
      </c>
      <c r="BM188" s="162" t="s">
        <v>794</v>
      </c>
    </row>
    <row r="189" spans="1:65" s="2" customFormat="1" ht="16.5" customHeight="1">
      <c r="A189" s="33"/>
      <c r="B189" s="149"/>
      <c r="C189" s="188" t="s">
        <v>493</v>
      </c>
      <c r="D189" s="188" t="s">
        <v>249</v>
      </c>
      <c r="E189" s="189" t="s">
        <v>2296</v>
      </c>
      <c r="F189" s="190" t="s">
        <v>2297</v>
      </c>
      <c r="G189" s="191" t="s">
        <v>268</v>
      </c>
      <c r="H189" s="192">
        <v>27</v>
      </c>
      <c r="I189" s="193"/>
      <c r="J189" s="194">
        <f t="shared" si="20"/>
        <v>0</v>
      </c>
      <c r="K189" s="195"/>
      <c r="L189" s="196"/>
      <c r="M189" s="197" t="s">
        <v>1</v>
      </c>
      <c r="N189" s="198" t="s">
        <v>43</v>
      </c>
      <c r="O189" s="59"/>
      <c r="P189" s="160">
        <f t="shared" si="21"/>
        <v>0</v>
      </c>
      <c r="Q189" s="160">
        <v>0</v>
      </c>
      <c r="R189" s="160">
        <f t="shared" si="22"/>
        <v>0</v>
      </c>
      <c r="S189" s="160">
        <v>0</v>
      </c>
      <c r="T189" s="161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2" t="s">
        <v>331</v>
      </c>
      <c r="AT189" s="162" t="s">
        <v>249</v>
      </c>
      <c r="AU189" s="162" t="s">
        <v>82</v>
      </c>
      <c r="AY189" s="18" t="s">
        <v>160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8" t="s">
        <v>97</v>
      </c>
      <c r="BK189" s="163">
        <f t="shared" si="29"/>
        <v>0</v>
      </c>
      <c r="BL189" s="18" t="s">
        <v>248</v>
      </c>
      <c r="BM189" s="162" t="s">
        <v>804</v>
      </c>
    </row>
    <row r="190" spans="1:65" s="2" customFormat="1" ht="16.5" customHeight="1">
      <c r="A190" s="33"/>
      <c r="B190" s="149"/>
      <c r="C190" s="188" t="s">
        <v>498</v>
      </c>
      <c r="D190" s="188" t="s">
        <v>249</v>
      </c>
      <c r="E190" s="189" t="s">
        <v>2298</v>
      </c>
      <c r="F190" s="190" t="s">
        <v>2299</v>
      </c>
      <c r="G190" s="191" t="s">
        <v>268</v>
      </c>
      <c r="H190" s="192">
        <v>9</v>
      </c>
      <c r="I190" s="193"/>
      <c r="J190" s="194">
        <f t="shared" si="20"/>
        <v>0</v>
      </c>
      <c r="K190" s="195"/>
      <c r="L190" s="196"/>
      <c r="M190" s="197" t="s">
        <v>1</v>
      </c>
      <c r="N190" s="198" t="s">
        <v>43</v>
      </c>
      <c r="O190" s="59"/>
      <c r="P190" s="160">
        <f t="shared" si="21"/>
        <v>0</v>
      </c>
      <c r="Q190" s="160">
        <v>0</v>
      </c>
      <c r="R190" s="160">
        <f t="shared" si="22"/>
        <v>0</v>
      </c>
      <c r="S190" s="160">
        <v>0</v>
      </c>
      <c r="T190" s="161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2" t="s">
        <v>331</v>
      </c>
      <c r="AT190" s="162" t="s">
        <v>249</v>
      </c>
      <c r="AU190" s="162" t="s">
        <v>82</v>
      </c>
      <c r="AY190" s="18" t="s">
        <v>160</v>
      </c>
      <c r="BE190" s="163">
        <f t="shared" si="24"/>
        <v>0</v>
      </c>
      <c r="BF190" s="163">
        <f t="shared" si="25"/>
        <v>0</v>
      </c>
      <c r="BG190" s="163">
        <f t="shared" si="26"/>
        <v>0</v>
      </c>
      <c r="BH190" s="163">
        <f t="shared" si="27"/>
        <v>0</v>
      </c>
      <c r="BI190" s="163">
        <f t="shared" si="28"/>
        <v>0</v>
      </c>
      <c r="BJ190" s="18" t="s">
        <v>97</v>
      </c>
      <c r="BK190" s="163">
        <f t="shared" si="29"/>
        <v>0</v>
      </c>
      <c r="BL190" s="18" t="s">
        <v>248</v>
      </c>
      <c r="BM190" s="162" t="s">
        <v>813</v>
      </c>
    </row>
    <row r="191" spans="1:65" s="2" customFormat="1" ht="16.5" customHeight="1">
      <c r="A191" s="33"/>
      <c r="B191" s="149"/>
      <c r="C191" s="188" t="s">
        <v>503</v>
      </c>
      <c r="D191" s="188" t="s">
        <v>249</v>
      </c>
      <c r="E191" s="189" t="s">
        <v>2300</v>
      </c>
      <c r="F191" s="190" t="s">
        <v>2301</v>
      </c>
      <c r="G191" s="191" t="s">
        <v>268</v>
      </c>
      <c r="H191" s="192">
        <v>2</v>
      </c>
      <c r="I191" s="193"/>
      <c r="J191" s="194">
        <f t="shared" si="20"/>
        <v>0</v>
      </c>
      <c r="K191" s="195"/>
      <c r="L191" s="196"/>
      <c r="M191" s="197" t="s">
        <v>1</v>
      </c>
      <c r="N191" s="198" t="s">
        <v>43</v>
      </c>
      <c r="O191" s="59"/>
      <c r="P191" s="160">
        <f t="shared" si="21"/>
        <v>0</v>
      </c>
      <c r="Q191" s="160">
        <v>0</v>
      </c>
      <c r="R191" s="160">
        <f t="shared" si="22"/>
        <v>0</v>
      </c>
      <c r="S191" s="160">
        <v>0</v>
      </c>
      <c r="T191" s="161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2" t="s">
        <v>331</v>
      </c>
      <c r="AT191" s="162" t="s">
        <v>249</v>
      </c>
      <c r="AU191" s="162" t="s">
        <v>82</v>
      </c>
      <c r="AY191" s="18" t="s">
        <v>160</v>
      </c>
      <c r="BE191" s="163">
        <f t="shared" si="24"/>
        <v>0</v>
      </c>
      <c r="BF191" s="163">
        <f t="shared" si="25"/>
        <v>0</v>
      </c>
      <c r="BG191" s="163">
        <f t="shared" si="26"/>
        <v>0</v>
      </c>
      <c r="BH191" s="163">
        <f t="shared" si="27"/>
        <v>0</v>
      </c>
      <c r="BI191" s="163">
        <f t="shared" si="28"/>
        <v>0</v>
      </c>
      <c r="BJ191" s="18" t="s">
        <v>97</v>
      </c>
      <c r="BK191" s="163">
        <f t="shared" si="29"/>
        <v>0</v>
      </c>
      <c r="BL191" s="18" t="s">
        <v>248</v>
      </c>
      <c r="BM191" s="162" t="s">
        <v>823</v>
      </c>
    </row>
    <row r="192" spans="1:65" s="2" customFormat="1" ht="16.5" customHeight="1">
      <c r="A192" s="33"/>
      <c r="B192" s="149"/>
      <c r="C192" s="188" t="s">
        <v>507</v>
      </c>
      <c r="D192" s="188" t="s">
        <v>249</v>
      </c>
      <c r="E192" s="189" t="s">
        <v>2302</v>
      </c>
      <c r="F192" s="190" t="s">
        <v>2303</v>
      </c>
      <c r="G192" s="191" t="s">
        <v>268</v>
      </c>
      <c r="H192" s="192">
        <v>3</v>
      </c>
      <c r="I192" s="193"/>
      <c r="J192" s="194">
        <f t="shared" si="20"/>
        <v>0</v>
      </c>
      <c r="K192" s="195"/>
      <c r="L192" s="196"/>
      <c r="M192" s="197" t="s">
        <v>1</v>
      </c>
      <c r="N192" s="198" t="s">
        <v>43</v>
      </c>
      <c r="O192" s="59"/>
      <c r="P192" s="160">
        <f t="shared" si="21"/>
        <v>0</v>
      </c>
      <c r="Q192" s="160">
        <v>0</v>
      </c>
      <c r="R192" s="160">
        <f t="shared" si="22"/>
        <v>0</v>
      </c>
      <c r="S192" s="160">
        <v>0</v>
      </c>
      <c r="T192" s="161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2" t="s">
        <v>331</v>
      </c>
      <c r="AT192" s="162" t="s">
        <v>249</v>
      </c>
      <c r="AU192" s="162" t="s">
        <v>82</v>
      </c>
      <c r="AY192" s="18" t="s">
        <v>160</v>
      </c>
      <c r="BE192" s="163">
        <f t="shared" si="24"/>
        <v>0</v>
      </c>
      <c r="BF192" s="163">
        <f t="shared" si="25"/>
        <v>0</v>
      </c>
      <c r="BG192" s="163">
        <f t="shared" si="26"/>
        <v>0</v>
      </c>
      <c r="BH192" s="163">
        <f t="shared" si="27"/>
        <v>0</v>
      </c>
      <c r="BI192" s="163">
        <f t="shared" si="28"/>
        <v>0</v>
      </c>
      <c r="BJ192" s="18" t="s">
        <v>97</v>
      </c>
      <c r="BK192" s="163">
        <f t="shared" si="29"/>
        <v>0</v>
      </c>
      <c r="BL192" s="18" t="s">
        <v>248</v>
      </c>
      <c r="BM192" s="162" t="s">
        <v>834</v>
      </c>
    </row>
    <row r="193" spans="1:65" s="2" customFormat="1" ht="16.5" customHeight="1">
      <c r="A193" s="33"/>
      <c r="B193" s="149"/>
      <c r="C193" s="150" t="s">
        <v>511</v>
      </c>
      <c r="D193" s="150" t="s">
        <v>162</v>
      </c>
      <c r="E193" s="151" t="s">
        <v>2304</v>
      </c>
      <c r="F193" s="152" t="s">
        <v>2305</v>
      </c>
      <c r="G193" s="153" t="s">
        <v>268</v>
      </c>
      <c r="H193" s="154">
        <v>4</v>
      </c>
      <c r="I193" s="155"/>
      <c r="J193" s="156">
        <f t="shared" si="20"/>
        <v>0</v>
      </c>
      <c r="K193" s="157"/>
      <c r="L193" s="34"/>
      <c r="M193" s="158" t="s">
        <v>1</v>
      </c>
      <c r="N193" s="159" t="s">
        <v>43</v>
      </c>
      <c r="O193" s="59"/>
      <c r="P193" s="160">
        <f t="shared" si="21"/>
        <v>0</v>
      </c>
      <c r="Q193" s="160">
        <v>0</v>
      </c>
      <c r="R193" s="160">
        <f t="shared" si="22"/>
        <v>0</v>
      </c>
      <c r="S193" s="160">
        <v>0</v>
      </c>
      <c r="T193" s="161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2" t="s">
        <v>248</v>
      </c>
      <c r="AT193" s="162" t="s">
        <v>162</v>
      </c>
      <c r="AU193" s="162" t="s">
        <v>82</v>
      </c>
      <c r="AY193" s="18" t="s">
        <v>160</v>
      </c>
      <c r="BE193" s="163">
        <f t="shared" si="24"/>
        <v>0</v>
      </c>
      <c r="BF193" s="163">
        <f t="shared" si="25"/>
        <v>0</v>
      </c>
      <c r="BG193" s="163">
        <f t="shared" si="26"/>
        <v>0</v>
      </c>
      <c r="BH193" s="163">
        <f t="shared" si="27"/>
        <v>0</v>
      </c>
      <c r="BI193" s="163">
        <f t="shared" si="28"/>
        <v>0</v>
      </c>
      <c r="BJ193" s="18" t="s">
        <v>97</v>
      </c>
      <c r="BK193" s="163">
        <f t="shared" si="29"/>
        <v>0</v>
      </c>
      <c r="BL193" s="18" t="s">
        <v>248</v>
      </c>
      <c r="BM193" s="162" t="s">
        <v>846</v>
      </c>
    </row>
    <row r="194" spans="1:65" s="2" customFormat="1" ht="16.5" customHeight="1">
      <c r="A194" s="33"/>
      <c r="B194" s="149"/>
      <c r="C194" s="188" t="s">
        <v>515</v>
      </c>
      <c r="D194" s="188" t="s">
        <v>249</v>
      </c>
      <c r="E194" s="189" t="s">
        <v>2306</v>
      </c>
      <c r="F194" s="190" t="s">
        <v>2307</v>
      </c>
      <c r="G194" s="191" t="s">
        <v>268</v>
      </c>
      <c r="H194" s="192">
        <v>4</v>
      </c>
      <c r="I194" s="193"/>
      <c r="J194" s="194">
        <f t="shared" si="20"/>
        <v>0</v>
      </c>
      <c r="K194" s="195"/>
      <c r="L194" s="196"/>
      <c r="M194" s="197" t="s">
        <v>1</v>
      </c>
      <c r="N194" s="198" t="s">
        <v>43</v>
      </c>
      <c r="O194" s="59"/>
      <c r="P194" s="160">
        <f t="shared" si="21"/>
        <v>0</v>
      </c>
      <c r="Q194" s="160">
        <v>0</v>
      </c>
      <c r="R194" s="160">
        <f t="shared" si="22"/>
        <v>0</v>
      </c>
      <c r="S194" s="160">
        <v>0</v>
      </c>
      <c r="T194" s="161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2" t="s">
        <v>331</v>
      </c>
      <c r="AT194" s="162" t="s">
        <v>249</v>
      </c>
      <c r="AU194" s="162" t="s">
        <v>82</v>
      </c>
      <c r="AY194" s="18" t="s">
        <v>160</v>
      </c>
      <c r="BE194" s="163">
        <f t="shared" si="24"/>
        <v>0</v>
      </c>
      <c r="BF194" s="163">
        <f t="shared" si="25"/>
        <v>0</v>
      </c>
      <c r="BG194" s="163">
        <f t="shared" si="26"/>
        <v>0</v>
      </c>
      <c r="BH194" s="163">
        <f t="shared" si="27"/>
        <v>0</v>
      </c>
      <c r="BI194" s="163">
        <f t="shared" si="28"/>
        <v>0</v>
      </c>
      <c r="BJ194" s="18" t="s">
        <v>97</v>
      </c>
      <c r="BK194" s="163">
        <f t="shared" si="29"/>
        <v>0</v>
      </c>
      <c r="BL194" s="18" t="s">
        <v>248</v>
      </c>
      <c r="BM194" s="162" t="s">
        <v>855</v>
      </c>
    </row>
    <row r="195" spans="1:65" s="2" customFormat="1" ht="24.15" customHeight="1">
      <c r="A195" s="33"/>
      <c r="B195" s="149"/>
      <c r="C195" s="150" t="s">
        <v>519</v>
      </c>
      <c r="D195" s="150" t="s">
        <v>162</v>
      </c>
      <c r="E195" s="151" t="s">
        <v>2308</v>
      </c>
      <c r="F195" s="152" t="s">
        <v>2309</v>
      </c>
      <c r="G195" s="153" t="s">
        <v>268</v>
      </c>
      <c r="H195" s="154">
        <v>1</v>
      </c>
      <c r="I195" s="155"/>
      <c r="J195" s="156">
        <f t="shared" si="20"/>
        <v>0</v>
      </c>
      <c r="K195" s="157"/>
      <c r="L195" s="34"/>
      <c r="M195" s="158" t="s">
        <v>1</v>
      </c>
      <c r="N195" s="159" t="s">
        <v>43</v>
      </c>
      <c r="O195" s="59"/>
      <c r="P195" s="160">
        <f t="shared" si="21"/>
        <v>0</v>
      </c>
      <c r="Q195" s="160">
        <v>0</v>
      </c>
      <c r="R195" s="160">
        <f t="shared" si="22"/>
        <v>0</v>
      </c>
      <c r="S195" s="160">
        <v>0</v>
      </c>
      <c r="T195" s="161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2" t="s">
        <v>248</v>
      </c>
      <c r="AT195" s="162" t="s">
        <v>162</v>
      </c>
      <c r="AU195" s="162" t="s">
        <v>82</v>
      </c>
      <c r="AY195" s="18" t="s">
        <v>160</v>
      </c>
      <c r="BE195" s="163">
        <f t="shared" si="24"/>
        <v>0</v>
      </c>
      <c r="BF195" s="163">
        <f t="shared" si="25"/>
        <v>0</v>
      </c>
      <c r="BG195" s="163">
        <f t="shared" si="26"/>
        <v>0</v>
      </c>
      <c r="BH195" s="163">
        <f t="shared" si="27"/>
        <v>0</v>
      </c>
      <c r="BI195" s="163">
        <f t="shared" si="28"/>
        <v>0</v>
      </c>
      <c r="BJ195" s="18" t="s">
        <v>97</v>
      </c>
      <c r="BK195" s="163">
        <f t="shared" si="29"/>
        <v>0</v>
      </c>
      <c r="BL195" s="18" t="s">
        <v>248</v>
      </c>
      <c r="BM195" s="162" t="s">
        <v>866</v>
      </c>
    </row>
    <row r="196" spans="1:65" s="2" customFormat="1" ht="24.15" customHeight="1">
      <c r="A196" s="33"/>
      <c r="B196" s="149"/>
      <c r="C196" s="150" t="s">
        <v>524</v>
      </c>
      <c r="D196" s="150" t="s">
        <v>162</v>
      </c>
      <c r="E196" s="151" t="s">
        <v>2310</v>
      </c>
      <c r="F196" s="152" t="s">
        <v>2311</v>
      </c>
      <c r="G196" s="153" t="s">
        <v>262</v>
      </c>
      <c r="H196" s="154">
        <v>3300</v>
      </c>
      <c r="I196" s="155"/>
      <c r="J196" s="156">
        <f t="shared" si="20"/>
        <v>0</v>
      </c>
      <c r="K196" s="157"/>
      <c r="L196" s="34"/>
      <c r="M196" s="158" t="s">
        <v>1</v>
      </c>
      <c r="N196" s="159" t="s">
        <v>43</v>
      </c>
      <c r="O196" s="59"/>
      <c r="P196" s="160">
        <f t="shared" si="21"/>
        <v>0</v>
      </c>
      <c r="Q196" s="160">
        <v>0</v>
      </c>
      <c r="R196" s="160">
        <f t="shared" si="22"/>
        <v>0</v>
      </c>
      <c r="S196" s="160">
        <v>0</v>
      </c>
      <c r="T196" s="161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2" t="s">
        <v>248</v>
      </c>
      <c r="AT196" s="162" t="s">
        <v>162</v>
      </c>
      <c r="AU196" s="162" t="s">
        <v>82</v>
      </c>
      <c r="AY196" s="18" t="s">
        <v>160</v>
      </c>
      <c r="BE196" s="163">
        <f t="shared" si="24"/>
        <v>0</v>
      </c>
      <c r="BF196" s="163">
        <f t="shared" si="25"/>
        <v>0</v>
      </c>
      <c r="BG196" s="163">
        <f t="shared" si="26"/>
        <v>0</v>
      </c>
      <c r="BH196" s="163">
        <f t="shared" si="27"/>
        <v>0</v>
      </c>
      <c r="BI196" s="163">
        <f t="shared" si="28"/>
        <v>0</v>
      </c>
      <c r="BJ196" s="18" t="s">
        <v>97</v>
      </c>
      <c r="BK196" s="163">
        <f t="shared" si="29"/>
        <v>0</v>
      </c>
      <c r="BL196" s="18" t="s">
        <v>248</v>
      </c>
      <c r="BM196" s="162" t="s">
        <v>874</v>
      </c>
    </row>
    <row r="197" spans="1:65" s="2" customFormat="1" ht="16.5" customHeight="1">
      <c r="A197" s="33"/>
      <c r="B197" s="149"/>
      <c r="C197" s="188" t="s">
        <v>529</v>
      </c>
      <c r="D197" s="188" t="s">
        <v>249</v>
      </c>
      <c r="E197" s="189" t="s">
        <v>2312</v>
      </c>
      <c r="F197" s="190" t="s">
        <v>2313</v>
      </c>
      <c r="G197" s="191" t="s">
        <v>262</v>
      </c>
      <c r="H197" s="192">
        <v>1500</v>
      </c>
      <c r="I197" s="193"/>
      <c r="J197" s="194">
        <f t="shared" si="20"/>
        <v>0</v>
      </c>
      <c r="K197" s="195"/>
      <c r="L197" s="196"/>
      <c r="M197" s="197" t="s">
        <v>1</v>
      </c>
      <c r="N197" s="198" t="s">
        <v>43</v>
      </c>
      <c r="O197" s="59"/>
      <c r="P197" s="160">
        <f t="shared" si="21"/>
        <v>0</v>
      </c>
      <c r="Q197" s="160">
        <v>0</v>
      </c>
      <c r="R197" s="160">
        <f t="shared" si="22"/>
        <v>0</v>
      </c>
      <c r="S197" s="160">
        <v>0</v>
      </c>
      <c r="T197" s="161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2" t="s">
        <v>331</v>
      </c>
      <c r="AT197" s="162" t="s">
        <v>249</v>
      </c>
      <c r="AU197" s="162" t="s">
        <v>82</v>
      </c>
      <c r="AY197" s="18" t="s">
        <v>160</v>
      </c>
      <c r="BE197" s="163">
        <f t="shared" si="24"/>
        <v>0</v>
      </c>
      <c r="BF197" s="163">
        <f t="shared" si="25"/>
        <v>0</v>
      </c>
      <c r="BG197" s="163">
        <f t="shared" si="26"/>
        <v>0</v>
      </c>
      <c r="BH197" s="163">
        <f t="shared" si="27"/>
        <v>0</v>
      </c>
      <c r="BI197" s="163">
        <f t="shared" si="28"/>
        <v>0</v>
      </c>
      <c r="BJ197" s="18" t="s">
        <v>97</v>
      </c>
      <c r="BK197" s="163">
        <f t="shared" si="29"/>
        <v>0</v>
      </c>
      <c r="BL197" s="18" t="s">
        <v>248</v>
      </c>
      <c r="BM197" s="162" t="s">
        <v>886</v>
      </c>
    </row>
    <row r="198" spans="1:65" s="2" customFormat="1" ht="16.5" customHeight="1">
      <c r="A198" s="33"/>
      <c r="B198" s="149"/>
      <c r="C198" s="188" t="s">
        <v>534</v>
      </c>
      <c r="D198" s="188" t="s">
        <v>249</v>
      </c>
      <c r="E198" s="189" t="s">
        <v>2314</v>
      </c>
      <c r="F198" s="190" t="s">
        <v>2315</v>
      </c>
      <c r="G198" s="191" t="s">
        <v>262</v>
      </c>
      <c r="H198" s="192">
        <v>1800</v>
      </c>
      <c r="I198" s="193"/>
      <c r="J198" s="194">
        <f t="shared" si="20"/>
        <v>0</v>
      </c>
      <c r="K198" s="195"/>
      <c r="L198" s="196"/>
      <c r="M198" s="197" t="s">
        <v>1</v>
      </c>
      <c r="N198" s="198" t="s">
        <v>43</v>
      </c>
      <c r="O198" s="59"/>
      <c r="P198" s="160">
        <f t="shared" si="21"/>
        <v>0</v>
      </c>
      <c r="Q198" s="160">
        <v>0</v>
      </c>
      <c r="R198" s="160">
        <f t="shared" si="22"/>
        <v>0</v>
      </c>
      <c r="S198" s="160">
        <v>0</v>
      </c>
      <c r="T198" s="161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2" t="s">
        <v>331</v>
      </c>
      <c r="AT198" s="162" t="s">
        <v>249</v>
      </c>
      <c r="AU198" s="162" t="s">
        <v>82</v>
      </c>
      <c r="AY198" s="18" t="s">
        <v>160</v>
      </c>
      <c r="BE198" s="163">
        <f t="shared" si="24"/>
        <v>0</v>
      </c>
      <c r="BF198" s="163">
        <f t="shared" si="25"/>
        <v>0</v>
      </c>
      <c r="BG198" s="163">
        <f t="shared" si="26"/>
        <v>0</v>
      </c>
      <c r="BH198" s="163">
        <f t="shared" si="27"/>
        <v>0</v>
      </c>
      <c r="BI198" s="163">
        <f t="shared" si="28"/>
        <v>0</v>
      </c>
      <c r="BJ198" s="18" t="s">
        <v>97</v>
      </c>
      <c r="BK198" s="163">
        <f t="shared" si="29"/>
        <v>0</v>
      </c>
      <c r="BL198" s="18" t="s">
        <v>248</v>
      </c>
      <c r="BM198" s="162" t="s">
        <v>895</v>
      </c>
    </row>
    <row r="199" spans="1:65" s="2" customFormat="1" ht="24.15" customHeight="1">
      <c r="A199" s="33"/>
      <c r="B199" s="149"/>
      <c r="C199" s="150" t="s">
        <v>539</v>
      </c>
      <c r="D199" s="150" t="s">
        <v>162</v>
      </c>
      <c r="E199" s="151" t="s">
        <v>2316</v>
      </c>
      <c r="F199" s="152" t="s">
        <v>2317</v>
      </c>
      <c r="G199" s="153" t="s">
        <v>262</v>
      </c>
      <c r="H199" s="154">
        <v>340</v>
      </c>
      <c r="I199" s="155"/>
      <c r="J199" s="156">
        <f t="shared" si="20"/>
        <v>0</v>
      </c>
      <c r="K199" s="157"/>
      <c r="L199" s="34"/>
      <c r="M199" s="158" t="s">
        <v>1</v>
      </c>
      <c r="N199" s="159" t="s">
        <v>43</v>
      </c>
      <c r="O199" s="59"/>
      <c r="P199" s="160">
        <f t="shared" si="21"/>
        <v>0</v>
      </c>
      <c r="Q199" s="160">
        <v>0</v>
      </c>
      <c r="R199" s="160">
        <f t="shared" si="22"/>
        <v>0</v>
      </c>
      <c r="S199" s="160">
        <v>0</v>
      </c>
      <c r="T199" s="161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2" t="s">
        <v>248</v>
      </c>
      <c r="AT199" s="162" t="s">
        <v>162</v>
      </c>
      <c r="AU199" s="162" t="s">
        <v>82</v>
      </c>
      <c r="AY199" s="18" t="s">
        <v>160</v>
      </c>
      <c r="BE199" s="163">
        <f t="shared" si="24"/>
        <v>0</v>
      </c>
      <c r="BF199" s="163">
        <f t="shared" si="25"/>
        <v>0</v>
      </c>
      <c r="BG199" s="163">
        <f t="shared" si="26"/>
        <v>0</v>
      </c>
      <c r="BH199" s="163">
        <f t="shared" si="27"/>
        <v>0</v>
      </c>
      <c r="BI199" s="163">
        <f t="shared" si="28"/>
        <v>0</v>
      </c>
      <c r="BJ199" s="18" t="s">
        <v>97</v>
      </c>
      <c r="BK199" s="163">
        <f t="shared" si="29"/>
        <v>0</v>
      </c>
      <c r="BL199" s="18" t="s">
        <v>248</v>
      </c>
      <c r="BM199" s="162" t="s">
        <v>905</v>
      </c>
    </row>
    <row r="200" spans="1:65" s="2" customFormat="1" ht="16.5" customHeight="1">
      <c r="A200" s="33"/>
      <c r="B200" s="149"/>
      <c r="C200" s="188" t="s">
        <v>544</v>
      </c>
      <c r="D200" s="188" t="s">
        <v>249</v>
      </c>
      <c r="E200" s="189" t="s">
        <v>2318</v>
      </c>
      <c r="F200" s="190" t="s">
        <v>2319</v>
      </c>
      <c r="G200" s="191" t="s">
        <v>262</v>
      </c>
      <c r="H200" s="192">
        <v>220</v>
      </c>
      <c r="I200" s="193"/>
      <c r="J200" s="194">
        <f t="shared" si="20"/>
        <v>0</v>
      </c>
      <c r="K200" s="195"/>
      <c r="L200" s="196"/>
      <c r="M200" s="197" t="s">
        <v>1</v>
      </c>
      <c r="N200" s="198" t="s">
        <v>43</v>
      </c>
      <c r="O200" s="59"/>
      <c r="P200" s="160">
        <f t="shared" si="21"/>
        <v>0</v>
      </c>
      <c r="Q200" s="160">
        <v>0</v>
      </c>
      <c r="R200" s="160">
        <f t="shared" si="22"/>
        <v>0</v>
      </c>
      <c r="S200" s="160">
        <v>0</v>
      </c>
      <c r="T200" s="161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2" t="s">
        <v>331</v>
      </c>
      <c r="AT200" s="162" t="s">
        <v>249</v>
      </c>
      <c r="AU200" s="162" t="s">
        <v>82</v>
      </c>
      <c r="AY200" s="18" t="s">
        <v>160</v>
      </c>
      <c r="BE200" s="163">
        <f t="shared" si="24"/>
        <v>0</v>
      </c>
      <c r="BF200" s="163">
        <f t="shared" si="25"/>
        <v>0</v>
      </c>
      <c r="BG200" s="163">
        <f t="shared" si="26"/>
        <v>0</v>
      </c>
      <c r="BH200" s="163">
        <f t="shared" si="27"/>
        <v>0</v>
      </c>
      <c r="BI200" s="163">
        <f t="shared" si="28"/>
        <v>0</v>
      </c>
      <c r="BJ200" s="18" t="s">
        <v>97</v>
      </c>
      <c r="BK200" s="163">
        <f t="shared" si="29"/>
        <v>0</v>
      </c>
      <c r="BL200" s="18" t="s">
        <v>248</v>
      </c>
      <c r="BM200" s="162" t="s">
        <v>913</v>
      </c>
    </row>
    <row r="201" spans="1:65" s="2" customFormat="1" ht="16.5" customHeight="1">
      <c r="A201" s="33"/>
      <c r="B201" s="149"/>
      <c r="C201" s="188" t="s">
        <v>550</v>
      </c>
      <c r="D201" s="188" t="s">
        <v>249</v>
      </c>
      <c r="E201" s="189" t="s">
        <v>2320</v>
      </c>
      <c r="F201" s="190" t="s">
        <v>2321</v>
      </c>
      <c r="G201" s="191" t="s">
        <v>262</v>
      </c>
      <c r="H201" s="192">
        <v>120</v>
      </c>
      <c r="I201" s="193"/>
      <c r="J201" s="194">
        <f t="shared" si="20"/>
        <v>0</v>
      </c>
      <c r="K201" s="195"/>
      <c r="L201" s="196"/>
      <c r="M201" s="197" t="s">
        <v>1</v>
      </c>
      <c r="N201" s="198" t="s">
        <v>43</v>
      </c>
      <c r="O201" s="59"/>
      <c r="P201" s="160">
        <f t="shared" si="21"/>
        <v>0</v>
      </c>
      <c r="Q201" s="160">
        <v>0</v>
      </c>
      <c r="R201" s="160">
        <f t="shared" si="22"/>
        <v>0</v>
      </c>
      <c r="S201" s="160">
        <v>0</v>
      </c>
      <c r="T201" s="161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2" t="s">
        <v>331</v>
      </c>
      <c r="AT201" s="162" t="s">
        <v>249</v>
      </c>
      <c r="AU201" s="162" t="s">
        <v>82</v>
      </c>
      <c r="AY201" s="18" t="s">
        <v>160</v>
      </c>
      <c r="BE201" s="163">
        <f t="shared" si="24"/>
        <v>0</v>
      </c>
      <c r="BF201" s="163">
        <f t="shared" si="25"/>
        <v>0</v>
      </c>
      <c r="BG201" s="163">
        <f t="shared" si="26"/>
        <v>0</v>
      </c>
      <c r="BH201" s="163">
        <f t="shared" si="27"/>
        <v>0</v>
      </c>
      <c r="BI201" s="163">
        <f t="shared" si="28"/>
        <v>0</v>
      </c>
      <c r="BJ201" s="18" t="s">
        <v>97</v>
      </c>
      <c r="BK201" s="163">
        <f t="shared" si="29"/>
        <v>0</v>
      </c>
      <c r="BL201" s="18" t="s">
        <v>248</v>
      </c>
      <c r="BM201" s="162" t="s">
        <v>923</v>
      </c>
    </row>
    <row r="202" spans="1:65" s="2" customFormat="1" ht="24.15" customHeight="1">
      <c r="A202" s="33"/>
      <c r="B202" s="149"/>
      <c r="C202" s="150" t="s">
        <v>555</v>
      </c>
      <c r="D202" s="150" t="s">
        <v>162</v>
      </c>
      <c r="E202" s="151" t="s">
        <v>2322</v>
      </c>
      <c r="F202" s="152" t="s">
        <v>2323</v>
      </c>
      <c r="G202" s="153" t="s">
        <v>262</v>
      </c>
      <c r="H202" s="154">
        <v>219</v>
      </c>
      <c r="I202" s="155"/>
      <c r="J202" s="156">
        <f t="shared" si="20"/>
        <v>0</v>
      </c>
      <c r="K202" s="157"/>
      <c r="L202" s="34"/>
      <c r="M202" s="158" t="s">
        <v>1</v>
      </c>
      <c r="N202" s="159" t="s">
        <v>43</v>
      </c>
      <c r="O202" s="59"/>
      <c r="P202" s="160">
        <f t="shared" si="21"/>
        <v>0</v>
      </c>
      <c r="Q202" s="160">
        <v>0</v>
      </c>
      <c r="R202" s="160">
        <f t="shared" si="22"/>
        <v>0</v>
      </c>
      <c r="S202" s="160">
        <v>0</v>
      </c>
      <c r="T202" s="161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2" t="s">
        <v>248</v>
      </c>
      <c r="AT202" s="162" t="s">
        <v>162</v>
      </c>
      <c r="AU202" s="162" t="s">
        <v>82</v>
      </c>
      <c r="AY202" s="18" t="s">
        <v>160</v>
      </c>
      <c r="BE202" s="163">
        <f t="shared" si="24"/>
        <v>0</v>
      </c>
      <c r="BF202" s="163">
        <f t="shared" si="25"/>
        <v>0</v>
      </c>
      <c r="BG202" s="163">
        <f t="shared" si="26"/>
        <v>0</v>
      </c>
      <c r="BH202" s="163">
        <f t="shared" si="27"/>
        <v>0</v>
      </c>
      <c r="BI202" s="163">
        <f t="shared" si="28"/>
        <v>0</v>
      </c>
      <c r="BJ202" s="18" t="s">
        <v>97</v>
      </c>
      <c r="BK202" s="163">
        <f t="shared" si="29"/>
        <v>0</v>
      </c>
      <c r="BL202" s="18" t="s">
        <v>248</v>
      </c>
      <c r="BM202" s="162" t="s">
        <v>932</v>
      </c>
    </row>
    <row r="203" spans="1:65" s="2" customFormat="1" ht="16.5" customHeight="1">
      <c r="A203" s="33"/>
      <c r="B203" s="149"/>
      <c r="C203" s="188" t="s">
        <v>559</v>
      </c>
      <c r="D203" s="188" t="s">
        <v>249</v>
      </c>
      <c r="E203" s="189" t="s">
        <v>2324</v>
      </c>
      <c r="F203" s="190" t="s">
        <v>2325</v>
      </c>
      <c r="G203" s="191" t="s">
        <v>262</v>
      </c>
      <c r="H203" s="192">
        <v>6</v>
      </c>
      <c r="I203" s="193"/>
      <c r="J203" s="194">
        <f t="shared" si="20"/>
        <v>0</v>
      </c>
      <c r="K203" s="195"/>
      <c r="L203" s="196"/>
      <c r="M203" s="197" t="s">
        <v>1</v>
      </c>
      <c r="N203" s="198" t="s">
        <v>43</v>
      </c>
      <c r="O203" s="59"/>
      <c r="P203" s="160">
        <f t="shared" si="21"/>
        <v>0</v>
      </c>
      <c r="Q203" s="160">
        <v>0</v>
      </c>
      <c r="R203" s="160">
        <f t="shared" si="22"/>
        <v>0</v>
      </c>
      <c r="S203" s="160">
        <v>0</v>
      </c>
      <c r="T203" s="161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2" t="s">
        <v>331</v>
      </c>
      <c r="AT203" s="162" t="s">
        <v>249</v>
      </c>
      <c r="AU203" s="162" t="s">
        <v>82</v>
      </c>
      <c r="AY203" s="18" t="s">
        <v>160</v>
      </c>
      <c r="BE203" s="163">
        <f t="shared" si="24"/>
        <v>0</v>
      </c>
      <c r="BF203" s="163">
        <f t="shared" si="25"/>
        <v>0</v>
      </c>
      <c r="BG203" s="163">
        <f t="shared" si="26"/>
        <v>0</v>
      </c>
      <c r="BH203" s="163">
        <f t="shared" si="27"/>
        <v>0</v>
      </c>
      <c r="BI203" s="163">
        <f t="shared" si="28"/>
        <v>0</v>
      </c>
      <c r="BJ203" s="18" t="s">
        <v>97</v>
      </c>
      <c r="BK203" s="163">
        <f t="shared" si="29"/>
        <v>0</v>
      </c>
      <c r="BL203" s="18" t="s">
        <v>248</v>
      </c>
      <c r="BM203" s="162" t="s">
        <v>940</v>
      </c>
    </row>
    <row r="204" spans="1:65" s="14" customFormat="1">
      <c r="B204" s="172"/>
      <c r="D204" s="165" t="s">
        <v>168</v>
      </c>
      <c r="E204" s="173" t="s">
        <v>1</v>
      </c>
      <c r="F204" s="174" t="s">
        <v>2326</v>
      </c>
      <c r="H204" s="175">
        <v>6</v>
      </c>
      <c r="I204" s="176"/>
      <c r="L204" s="172"/>
      <c r="M204" s="177"/>
      <c r="N204" s="178"/>
      <c r="O204" s="178"/>
      <c r="P204" s="178"/>
      <c r="Q204" s="178"/>
      <c r="R204" s="178"/>
      <c r="S204" s="178"/>
      <c r="T204" s="179"/>
      <c r="AT204" s="173" t="s">
        <v>168</v>
      </c>
      <c r="AU204" s="173" t="s">
        <v>82</v>
      </c>
      <c r="AV204" s="14" t="s">
        <v>97</v>
      </c>
      <c r="AW204" s="14" t="s">
        <v>32</v>
      </c>
      <c r="AX204" s="14" t="s">
        <v>77</v>
      </c>
      <c r="AY204" s="173" t="s">
        <v>160</v>
      </c>
    </row>
    <row r="205" spans="1:65" s="15" customFormat="1">
      <c r="B205" s="180"/>
      <c r="D205" s="165" t="s">
        <v>168</v>
      </c>
      <c r="E205" s="181" t="s">
        <v>1</v>
      </c>
      <c r="F205" s="182" t="s">
        <v>173</v>
      </c>
      <c r="H205" s="183">
        <v>6</v>
      </c>
      <c r="I205" s="184"/>
      <c r="L205" s="180"/>
      <c r="M205" s="185"/>
      <c r="N205" s="186"/>
      <c r="O205" s="186"/>
      <c r="P205" s="186"/>
      <c r="Q205" s="186"/>
      <c r="R205" s="186"/>
      <c r="S205" s="186"/>
      <c r="T205" s="187"/>
      <c r="AT205" s="181" t="s">
        <v>168</v>
      </c>
      <c r="AU205" s="181" t="s">
        <v>82</v>
      </c>
      <c r="AV205" s="15" t="s">
        <v>166</v>
      </c>
      <c r="AW205" s="15" t="s">
        <v>32</v>
      </c>
      <c r="AX205" s="15" t="s">
        <v>82</v>
      </c>
      <c r="AY205" s="181" t="s">
        <v>160</v>
      </c>
    </row>
    <row r="206" spans="1:65" s="2" customFormat="1" ht="16.5" customHeight="1">
      <c r="A206" s="33"/>
      <c r="B206" s="149"/>
      <c r="C206" s="188" t="s">
        <v>564</v>
      </c>
      <c r="D206" s="188" t="s">
        <v>249</v>
      </c>
      <c r="E206" s="189" t="s">
        <v>2327</v>
      </c>
      <c r="F206" s="190" t="s">
        <v>2328</v>
      </c>
      <c r="G206" s="191" t="s">
        <v>262</v>
      </c>
      <c r="H206" s="192">
        <v>170</v>
      </c>
      <c r="I206" s="193"/>
      <c r="J206" s="194">
        <f>ROUND(I206*H206,2)</f>
        <v>0</v>
      </c>
      <c r="K206" s="195"/>
      <c r="L206" s="196"/>
      <c r="M206" s="197" t="s">
        <v>1</v>
      </c>
      <c r="N206" s="198" t="s">
        <v>43</v>
      </c>
      <c r="O206" s="59"/>
      <c r="P206" s="160">
        <f>O206*H206</f>
        <v>0</v>
      </c>
      <c r="Q206" s="160">
        <v>0</v>
      </c>
      <c r="R206" s="160">
        <f>Q206*H206</f>
        <v>0</v>
      </c>
      <c r="S206" s="160">
        <v>0</v>
      </c>
      <c r="T206" s="161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2" t="s">
        <v>331</v>
      </c>
      <c r="AT206" s="162" t="s">
        <v>249</v>
      </c>
      <c r="AU206" s="162" t="s">
        <v>82</v>
      </c>
      <c r="AY206" s="18" t="s">
        <v>160</v>
      </c>
      <c r="BE206" s="163">
        <f>IF(N206="základní",J206,0)</f>
        <v>0</v>
      </c>
      <c r="BF206" s="163">
        <f>IF(N206="snížená",J206,0)</f>
        <v>0</v>
      </c>
      <c r="BG206" s="163">
        <f>IF(N206="zákl. přenesená",J206,0)</f>
        <v>0</v>
      </c>
      <c r="BH206" s="163">
        <f>IF(N206="sníž. přenesená",J206,0)</f>
        <v>0</v>
      </c>
      <c r="BI206" s="163">
        <f>IF(N206="nulová",J206,0)</f>
        <v>0</v>
      </c>
      <c r="BJ206" s="18" t="s">
        <v>97</v>
      </c>
      <c r="BK206" s="163">
        <f>ROUND(I206*H206,2)</f>
        <v>0</v>
      </c>
      <c r="BL206" s="18" t="s">
        <v>248</v>
      </c>
      <c r="BM206" s="162" t="s">
        <v>949</v>
      </c>
    </row>
    <row r="207" spans="1:65" s="14" customFormat="1">
      <c r="B207" s="172"/>
      <c r="D207" s="165" t="s">
        <v>168</v>
      </c>
      <c r="E207" s="173" t="s">
        <v>1</v>
      </c>
      <c r="F207" s="174" t="s">
        <v>2329</v>
      </c>
      <c r="H207" s="175">
        <v>170</v>
      </c>
      <c r="I207" s="176"/>
      <c r="L207" s="172"/>
      <c r="M207" s="177"/>
      <c r="N207" s="178"/>
      <c r="O207" s="178"/>
      <c r="P207" s="178"/>
      <c r="Q207" s="178"/>
      <c r="R207" s="178"/>
      <c r="S207" s="178"/>
      <c r="T207" s="179"/>
      <c r="AT207" s="173" t="s">
        <v>168</v>
      </c>
      <c r="AU207" s="173" t="s">
        <v>82</v>
      </c>
      <c r="AV207" s="14" t="s">
        <v>97</v>
      </c>
      <c r="AW207" s="14" t="s">
        <v>32</v>
      </c>
      <c r="AX207" s="14" t="s">
        <v>77</v>
      </c>
      <c r="AY207" s="173" t="s">
        <v>160</v>
      </c>
    </row>
    <row r="208" spans="1:65" s="15" customFormat="1">
      <c r="B208" s="180"/>
      <c r="D208" s="165" t="s">
        <v>168</v>
      </c>
      <c r="E208" s="181" t="s">
        <v>1</v>
      </c>
      <c r="F208" s="182" t="s">
        <v>173</v>
      </c>
      <c r="H208" s="183">
        <v>170</v>
      </c>
      <c r="I208" s="184"/>
      <c r="L208" s="180"/>
      <c r="M208" s="185"/>
      <c r="N208" s="186"/>
      <c r="O208" s="186"/>
      <c r="P208" s="186"/>
      <c r="Q208" s="186"/>
      <c r="R208" s="186"/>
      <c r="S208" s="186"/>
      <c r="T208" s="187"/>
      <c r="AT208" s="181" t="s">
        <v>168</v>
      </c>
      <c r="AU208" s="181" t="s">
        <v>82</v>
      </c>
      <c r="AV208" s="15" t="s">
        <v>166</v>
      </c>
      <c r="AW208" s="15" t="s">
        <v>32</v>
      </c>
      <c r="AX208" s="15" t="s">
        <v>82</v>
      </c>
      <c r="AY208" s="181" t="s">
        <v>160</v>
      </c>
    </row>
    <row r="209" spans="1:65" s="2" customFormat="1" ht="16.5" customHeight="1">
      <c r="A209" s="33"/>
      <c r="B209" s="149"/>
      <c r="C209" s="188" t="s">
        <v>570</v>
      </c>
      <c r="D209" s="188" t="s">
        <v>249</v>
      </c>
      <c r="E209" s="189" t="s">
        <v>2330</v>
      </c>
      <c r="F209" s="190" t="s">
        <v>2331</v>
      </c>
      <c r="G209" s="191" t="s">
        <v>262</v>
      </c>
      <c r="H209" s="192">
        <v>43</v>
      </c>
      <c r="I209" s="193"/>
      <c r="J209" s="194">
        <f>ROUND(I209*H209,2)</f>
        <v>0</v>
      </c>
      <c r="K209" s="195"/>
      <c r="L209" s="196"/>
      <c r="M209" s="197" t="s">
        <v>1</v>
      </c>
      <c r="N209" s="198" t="s">
        <v>43</v>
      </c>
      <c r="O209" s="59"/>
      <c r="P209" s="160">
        <f>O209*H209</f>
        <v>0</v>
      </c>
      <c r="Q209" s="160">
        <v>0</v>
      </c>
      <c r="R209" s="160">
        <f>Q209*H209</f>
        <v>0</v>
      </c>
      <c r="S209" s="160">
        <v>0</v>
      </c>
      <c r="T209" s="161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2" t="s">
        <v>331</v>
      </c>
      <c r="AT209" s="162" t="s">
        <v>249</v>
      </c>
      <c r="AU209" s="162" t="s">
        <v>82</v>
      </c>
      <c r="AY209" s="18" t="s">
        <v>160</v>
      </c>
      <c r="BE209" s="163">
        <f>IF(N209="základní",J209,0)</f>
        <v>0</v>
      </c>
      <c r="BF209" s="163">
        <f>IF(N209="snížená",J209,0)</f>
        <v>0</v>
      </c>
      <c r="BG209" s="163">
        <f>IF(N209="zákl. přenesená",J209,0)</f>
        <v>0</v>
      </c>
      <c r="BH209" s="163">
        <f>IF(N209="sníž. přenesená",J209,0)</f>
        <v>0</v>
      </c>
      <c r="BI209" s="163">
        <f>IF(N209="nulová",J209,0)</f>
        <v>0</v>
      </c>
      <c r="BJ209" s="18" t="s">
        <v>97</v>
      </c>
      <c r="BK209" s="163">
        <f>ROUND(I209*H209,2)</f>
        <v>0</v>
      </c>
      <c r="BL209" s="18" t="s">
        <v>248</v>
      </c>
      <c r="BM209" s="162" t="s">
        <v>957</v>
      </c>
    </row>
    <row r="210" spans="1:65" s="14" customFormat="1">
      <c r="B210" s="172"/>
      <c r="D210" s="165" t="s">
        <v>168</v>
      </c>
      <c r="E210" s="173" t="s">
        <v>1</v>
      </c>
      <c r="F210" s="174" t="s">
        <v>2332</v>
      </c>
      <c r="H210" s="175">
        <v>43</v>
      </c>
      <c r="I210" s="176"/>
      <c r="L210" s="172"/>
      <c r="M210" s="177"/>
      <c r="N210" s="178"/>
      <c r="O210" s="178"/>
      <c r="P210" s="178"/>
      <c r="Q210" s="178"/>
      <c r="R210" s="178"/>
      <c r="S210" s="178"/>
      <c r="T210" s="179"/>
      <c r="AT210" s="173" t="s">
        <v>168</v>
      </c>
      <c r="AU210" s="173" t="s">
        <v>82</v>
      </c>
      <c r="AV210" s="14" t="s">
        <v>97</v>
      </c>
      <c r="AW210" s="14" t="s">
        <v>32</v>
      </c>
      <c r="AX210" s="14" t="s">
        <v>77</v>
      </c>
      <c r="AY210" s="173" t="s">
        <v>160</v>
      </c>
    </row>
    <row r="211" spans="1:65" s="15" customFormat="1">
      <c r="B211" s="180"/>
      <c r="D211" s="165" t="s">
        <v>168</v>
      </c>
      <c r="E211" s="181" t="s">
        <v>1</v>
      </c>
      <c r="F211" s="182" t="s">
        <v>173</v>
      </c>
      <c r="H211" s="183">
        <v>43</v>
      </c>
      <c r="I211" s="184"/>
      <c r="L211" s="180"/>
      <c r="M211" s="185"/>
      <c r="N211" s="186"/>
      <c r="O211" s="186"/>
      <c r="P211" s="186"/>
      <c r="Q211" s="186"/>
      <c r="R211" s="186"/>
      <c r="S211" s="186"/>
      <c r="T211" s="187"/>
      <c r="AT211" s="181" t="s">
        <v>168</v>
      </c>
      <c r="AU211" s="181" t="s">
        <v>82</v>
      </c>
      <c r="AV211" s="15" t="s">
        <v>166</v>
      </c>
      <c r="AW211" s="15" t="s">
        <v>32</v>
      </c>
      <c r="AX211" s="15" t="s">
        <v>82</v>
      </c>
      <c r="AY211" s="181" t="s">
        <v>160</v>
      </c>
    </row>
    <row r="212" spans="1:65" s="2" customFormat="1" ht="16.5" customHeight="1">
      <c r="A212" s="33"/>
      <c r="B212" s="149"/>
      <c r="C212" s="150" t="s">
        <v>574</v>
      </c>
      <c r="D212" s="150" t="s">
        <v>162</v>
      </c>
      <c r="E212" s="151" t="s">
        <v>2333</v>
      </c>
      <c r="F212" s="152" t="s">
        <v>2334</v>
      </c>
      <c r="G212" s="153" t="s">
        <v>262</v>
      </c>
      <c r="H212" s="154">
        <v>5</v>
      </c>
      <c r="I212" s="155"/>
      <c r="J212" s="156">
        <f>ROUND(I212*H212,2)</f>
        <v>0</v>
      </c>
      <c r="K212" s="157"/>
      <c r="L212" s="34"/>
      <c r="M212" s="158" t="s">
        <v>1</v>
      </c>
      <c r="N212" s="159" t="s">
        <v>43</v>
      </c>
      <c r="O212" s="59"/>
      <c r="P212" s="160">
        <f>O212*H212</f>
        <v>0</v>
      </c>
      <c r="Q212" s="160">
        <v>0</v>
      </c>
      <c r="R212" s="160">
        <f>Q212*H212</f>
        <v>0</v>
      </c>
      <c r="S212" s="160">
        <v>0</v>
      </c>
      <c r="T212" s="161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2" t="s">
        <v>248</v>
      </c>
      <c r="AT212" s="162" t="s">
        <v>162</v>
      </c>
      <c r="AU212" s="162" t="s">
        <v>82</v>
      </c>
      <c r="AY212" s="18" t="s">
        <v>160</v>
      </c>
      <c r="BE212" s="163">
        <f>IF(N212="základní",J212,0)</f>
        <v>0</v>
      </c>
      <c r="BF212" s="163">
        <f>IF(N212="snížená",J212,0)</f>
        <v>0</v>
      </c>
      <c r="BG212" s="163">
        <f>IF(N212="zákl. přenesená",J212,0)</f>
        <v>0</v>
      </c>
      <c r="BH212" s="163">
        <f>IF(N212="sníž. přenesená",J212,0)</f>
        <v>0</v>
      </c>
      <c r="BI212" s="163">
        <f>IF(N212="nulová",J212,0)</f>
        <v>0</v>
      </c>
      <c r="BJ212" s="18" t="s">
        <v>97</v>
      </c>
      <c r="BK212" s="163">
        <f>ROUND(I212*H212,2)</f>
        <v>0</v>
      </c>
      <c r="BL212" s="18" t="s">
        <v>248</v>
      </c>
      <c r="BM212" s="162" t="s">
        <v>965</v>
      </c>
    </row>
    <row r="213" spans="1:65" s="2" customFormat="1" ht="16.5" customHeight="1">
      <c r="A213" s="33"/>
      <c r="B213" s="149"/>
      <c r="C213" s="188" t="s">
        <v>579</v>
      </c>
      <c r="D213" s="188" t="s">
        <v>249</v>
      </c>
      <c r="E213" s="189" t="s">
        <v>2335</v>
      </c>
      <c r="F213" s="190" t="s">
        <v>2336</v>
      </c>
      <c r="G213" s="191" t="s">
        <v>262</v>
      </c>
      <c r="H213" s="192">
        <v>5</v>
      </c>
      <c r="I213" s="193"/>
      <c r="J213" s="194">
        <f>ROUND(I213*H213,2)</f>
        <v>0</v>
      </c>
      <c r="K213" s="195"/>
      <c r="L213" s="196"/>
      <c r="M213" s="197" t="s">
        <v>1</v>
      </c>
      <c r="N213" s="198" t="s">
        <v>43</v>
      </c>
      <c r="O213" s="59"/>
      <c r="P213" s="160">
        <f>O213*H213</f>
        <v>0</v>
      </c>
      <c r="Q213" s="160">
        <v>0</v>
      </c>
      <c r="R213" s="160">
        <f>Q213*H213</f>
        <v>0</v>
      </c>
      <c r="S213" s="160">
        <v>0</v>
      </c>
      <c r="T213" s="161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2" t="s">
        <v>331</v>
      </c>
      <c r="AT213" s="162" t="s">
        <v>249</v>
      </c>
      <c r="AU213" s="162" t="s">
        <v>82</v>
      </c>
      <c r="AY213" s="18" t="s">
        <v>160</v>
      </c>
      <c r="BE213" s="163">
        <f>IF(N213="základní",J213,0)</f>
        <v>0</v>
      </c>
      <c r="BF213" s="163">
        <f>IF(N213="snížená",J213,0)</f>
        <v>0</v>
      </c>
      <c r="BG213" s="163">
        <f>IF(N213="zákl. přenesená",J213,0)</f>
        <v>0</v>
      </c>
      <c r="BH213" s="163">
        <f>IF(N213="sníž. přenesená",J213,0)</f>
        <v>0</v>
      </c>
      <c r="BI213" s="163">
        <f>IF(N213="nulová",J213,0)</f>
        <v>0</v>
      </c>
      <c r="BJ213" s="18" t="s">
        <v>97</v>
      </c>
      <c r="BK213" s="163">
        <f>ROUND(I213*H213,2)</f>
        <v>0</v>
      </c>
      <c r="BL213" s="18" t="s">
        <v>248</v>
      </c>
      <c r="BM213" s="162" t="s">
        <v>973</v>
      </c>
    </row>
    <row r="214" spans="1:65" s="14" customFormat="1">
      <c r="B214" s="172"/>
      <c r="D214" s="165" t="s">
        <v>168</v>
      </c>
      <c r="E214" s="173" t="s">
        <v>1</v>
      </c>
      <c r="F214" s="174" t="s">
        <v>2337</v>
      </c>
      <c r="H214" s="175">
        <v>5</v>
      </c>
      <c r="I214" s="176"/>
      <c r="L214" s="172"/>
      <c r="M214" s="177"/>
      <c r="N214" s="178"/>
      <c r="O214" s="178"/>
      <c r="P214" s="178"/>
      <c r="Q214" s="178"/>
      <c r="R214" s="178"/>
      <c r="S214" s="178"/>
      <c r="T214" s="179"/>
      <c r="AT214" s="173" t="s">
        <v>168</v>
      </c>
      <c r="AU214" s="173" t="s">
        <v>82</v>
      </c>
      <c r="AV214" s="14" t="s">
        <v>97</v>
      </c>
      <c r="AW214" s="14" t="s">
        <v>32</v>
      </c>
      <c r="AX214" s="14" t="s">
        <v>77</v>
      </c>
      <c r="AY214" s="173" t="s">
        <v>160</v>
      </c>
    </row>
    <row r="215" spans="1:65" s="15" customFormat="1">
      <c r="B215" s="180"/>
      <c r="D215" s="165" t="s">
        <v>168</v>
      </c>
      <c r="E215" s="181" t="s">
        <v>1</v>
      </c>
      <c r="F215" s="182" t="s">
        <v>173</v>
      </c>
      <c r="H215" s="183">
        <v>5</v>
      </c>
      <c r="I215" s="184"/>
      <c r="L215" s="180"/>
      <c r="M215" s="185"/>
      <c r="N215" s="186"/>
      <c r="O215" s="186"/>
      <c r="P215" s="186"/>
      <c r="Q215" s="186"/>
      <c r="R215" s="186"/>
      <c r="S215" s="186"/>
      <c r="T215" s="187"/>
      <c r="AT215" s="181" t="s">
        <v>168</v>
      </c>
      <c r="AU215" s="181" t="s">
        <v>82</v>
      </c>
      <c r="AV215" s="15" t="s">
        <v>166</v>
      </c>
      <c r="AW215" s="15" t="s">
        <v>32</v>
      </c>
      <c r="AX215" s="15" t="s">
        <v>82</v>
      </c>
      <c r="AY215" s="181" t="s">
        <v>160</v>
      </c>
    </row>
    <row r="216" spans="1:65" s="12" customFormat="1" ht="25.95" customHeight="1">
      <c r="B216" s="136"/>
      <c r="D216" s="137" t="s">
        <v>76</v>
      </c>
      <c r="E216" s="138" t="s">
        <v>1674</v>
      </c>
      <c r="F216" s="138" t="s">
        <v>1675</v>
      </c>
      <c r="I216" s="139"/>
      <c r="J216" s="140">
        <f>BK216</f>
        <v>0</v>
      </c>
      <c r="L216" s="136"/>
      <c r="M216" s="141"/>
      <c r="N216" s="142"/>
      <c r="O216" s="142"/>
      <c r="P216" s="143">
        <f>P217+P219+P221+P224</f>
        <v>0</v>
      </c>
      <c r="Q216" s="142"/>
      <c r="R216" s="143">
        <f>R217+R219+R221+R224</f>
        <v>0</v>
      </c>
      <c r="S216" s="142"/>
      <c r="T216" s="144">
        <f>T217+T219+T221+T224</f>
        <v>0</v>
      </c>
      <c r="AR216" s="137" t="s">
        <v>189</v>
      </c>
      <c r="AT216" s="145" t="s">
        <v>76</v>
      </c>
      <c r="AU216" s="145" t="s">
        <v>77</v>
      </c>
      <c r="AY216" s="137" t="s">
        <v>160</v>
      </c>
      <c r="BK216" s="146">
        <f>BK217+BK219+BK221+BK224</f>
        <v>0</v>
      </c>
    </row>
    <row r="217" spans="1:65" s="12" customFormat="1" ht="22.95" customHeight="1">
      <c r="B217" s="136"/>
      <c r="D217" s="137" t="s">
        <v>76</v>
      </c>
      <c r="E217" s="147" t="s">
        <v>2338</v>
      </c>
      <c r="F217" s="147" t="s">
        <v>2339</v>
      </c>
      <c r="I217" s="139"/>
      <c r="J217" s="148">
        <f>BK217</f>
        <v>0</v>
      </c>
      <c r="L217" s="136"/>
      <c r="M217" s="141"/>
      <c r="N217" s="142"/>
      <c r="O217" s="142"/>
      <c r="P217" s="143">
        <f>P218</f>
        <v>0</v>
      </c>
      <c r="Q217" s="142"/>
      <c r="R217" s="143">
        <f>R218</f>
        <v>0</v>
      </c>
      <c r="S217" s="142"/>
      <c r="T217" s="144">
        <f>T218</f>
        <v>0</v>
      </c>
      <c r="AR217" s="137" t="s">
        <v>189</v>
      </c>
      <c r="AT217" s="145" t="s">
        <v>76</v>
      </c>
      <c r="AU217" s="145" t="s">
        <v>82</v>
      </c>
      <c r="AY217" s="137" t="s">
        <v>160</v>
      </c>
      <c r="BK217" s="146">
        <f>BK218</f>
        <v>0</v>
      </c>
    </row>
    <row r="218" spans="1:65" s="2" customFormat="1" ht="16.5" customHeight="1">
      <c r="A218" s="33"/>
      <c r="B218" s="149"/>
      <c r="C218" s="150" t="s">
        <v>583</v>
      </c>
      <c r="D218" s="150" t="s">
        <v>162</v>
      </c>
      <c r="E218" s="151" t="s">
        <v>2340</v>
      </c>
      <c r="F218" s="152" t="s">
        <v>2341</v>
      </c>
      <c r="G218" s="153" t="s">
        <v>1680</v>
      </c>
      <c r="H218" s="154">
        <v>1</v>
      </c>
      <c r="I218" s="155"/>
      <c r="J218" s="156">
        <f>ROUND(I218*H218,2)</f>
        <v>0</v>
      </c>
      <c r="K218" s="157"/>
      <c r="L218" s="34"/>
      <c r="M218" s="158" t="s">
        <v>1</v>
      </c>
      <c r="N218" s="159" t="s">
        <v>43</v>
      </c>
      <c r="O218" s="59"/>
      <c r="P218" s="160">
        <f>O218*H218</f>
        <v>0</v>
      </c>
      <c r="Q218" s="160">
        <v>0</v>
      </c>
      <c r="R218" s="160">
        <f>Q218*H218</f>
        <v>0</v>
      </c>
      <c r="S218" s="160">
        <v>0</v>
      </c>
      <c r="T218" s="161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2" t="s">
        <v>166</v>
      </c>
      <c r="AT218" s="162" t="s">
        <v>162</v>
      </c>
      <c r="AU218" s="162" t="s">
        <v>97</v>
      </c>
      <c r="AY218" s="18" t="s">
        <v>160</v>
      </c>
      <c r="BE218" s="163">
        <f>IF(N218="základní",J218,0)</f>
        <v>0</v>
      </c>
      <c r="BF218" s="163">
        <f>IF(N218="snížená",J218,0)</f>
        <v>0</v>
      </c>
      <c r="BG218" s="163">
        <f>IF(N218="zákl. přenesená",J218,0)</f>
        <v>0</v>
      </c>
      <c r="BH218" s="163">
        <f>IF(N218="sníž. přenesená",J218,0)</f>
        <v>0</v>
      </c>
      <c r="BI218" s="163">
        <f>IF(N218="nulová",J218,0)</f>
        <v>0</v>
      </c>
      <c r="BJ218" s="18" t="s">
        <v>97</v>
      </c>
      <c r="BK218" s="163">
        <f>ROUND(I218*H218,2)</f>
        <v>0</v>
      </c>
      <c r="BL218" s="18" t="s">
        <v>166</v>
      </c>
      <c r="BM218" s="162" t="s">
        <v>981</v>
      </c>
    </row>
    <row r="219" spans="1:65" s="12" customFormat="1" ht="22.95" customHeight="1">
      <c r="B219" s="136"/>
      <c r="D219" s="137" t="s">
        <v>76</v>
      </c>
      <c r="E219" s="147" t="s">
        <v>1676</v>
      </c>
      <c r="F219" s="147" t="s">
        <v>1677</v>
      </c>
      <c r="I219" s="139"/>
      <c r="J219" s="148">
        <f>BK219</f>
        <v>0</v>
      </c>
      <c r="L219" s="136"/>
      <c r="M219" s="141"/>
      <c r="N219" s="142"/>
      <c r="O219" s="142"/>
      <c r="P219" s="143">
        <f>P220</f>
        <v>0</v>
      </c>
      <c r="Q219" s="142"/>
      <c r="R219" s="143">
        <f>R220</f>
        <v>0</v>
      </c>
      <c r="S219" s="142"/>
      <c r="T219" s="144">
        <f>T220</f>
        <v>0</v>
      </c>
      <c r="AR219" s="137" t="s">
        <v>189</v>
      </c>
      <c r="AT219" s="145" t="s">
        <v>76</v>
      </c>
      <c r="AU219" s="145" t="s">
        <v>82</v>
      </c>
      <c r="AY219" s="137" t="s">
        <v>160</v>
      </c>
      <c r="BK219" s="146">
        <f>BK220</f>
        <v>0</v>
      </c>
    </row>
    <row r="220" spans="1:65" s="2" customFormat="1" ht="16.5" customHeight="1">
      <c r="A220" s="33"/>
      <c r="B220" s="149"/>
      <c r="C220" s="150" t="s">
        <v>587</v>
      </c>
      <c r="D220" s="150" t="s">
        <v>162</v>
      </c>
      <c r="E220" s="151" t="s">
        <v>1679</v>
      </c>
      <c r="F220" s="152" t="s">
        <v>2342</v>
      </c>
      <c r="G220" s="153" t="s">
        <v>1680</v>
      </c>
      <c r="H220" s="154">
        <v>1</v>
      </c>
      <c r="I220" s="155"/>
      <c r="J220" s="156">
        <f>ROUND(I220*H220,2)</f>
        <v>0</v>
      </c>
      <c r="K220" s="157"/>
      <c r="L220" s="34"/>
      <c r="M220" s="158" t="s">
        <v>1</v>
      </c>
      <c r="N220" s="159" t="s">
        <v>43</v>
      </c>
      <c r="O220" s="59"/>
      <c r="P220" s="160">
        <f>O220*H220</f>
        <v>0</v>
      </c>
      <c r="Q220" s="160">
        <v>0</v>
      </c>
      <c r="R220" s="160">
        <f>Q220*H220</f>
        <v>0</v>
      </c>
      <c r="S220" s="160">
        <v>0</v>
      </c>
      <c r="T220" s="161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2" t="s">
        <v>166</v>
      </c>
      <c r="AT220" s="162" t="s">
        <v>162</v>
      </c>
      <c r="AU220" s="162" t="s">
        <v>97</v>
      </c>
      <c r="AY220" s="18" t="s">
        <v>160</v>
      </c>
      <c r="BE220" s="163">
        <f>IF(N220="základní",J220,0)</f>
        <v>0</v>
      </c>
      <c r="BF220" s="163">
        <f>IF(N220="snížená",J220,0)</f>
        <v>0</v>
      </c>
      <c r="BG220" s="163">
        <f>IF(N220="zákl. přenesená",J220,0)</f>
        <v>0</v>
      </c>
      <c r="BH220" s="163">
        <f>IF(N220="sníž. přenesená",J220,0)</f>
        <v>0</v>
      </c>
      <c r="BI220" s="163">
        <f>IF(N220="nulová",J220,0)</f>
        <v>0</v>
      </c>
      <c r="BJ220" s="18" t="s">
        <v>97</v>
      </c>
      <c r="BK220" s="163">
        <f>ROUND(I220*H220,2)</f>
        <v>0</v>
      </c>
      <c r="BL220" s="18" t="s">
        <v>166</v>
      </c>
      <c r="BM220" s="162" t="s">
        <v>989</v>
      </c>
    </row>
    <row r="221" spans="1:65" s="12" customFormat="1" ht="22.95" customHeight="1">
      <c r="B221" s="136"/>
      <c r="D221" s="137" t="s">
        <v>76</v>
      </c>
      <c r="E221" s="147" t="s">
        <v>2343</v>
      </c>
      <c r="F221" s="147" t="s">
        <v>2344</v>
      </c>
      <c r="I221" s="139"/>
      <c r="J221" s="148">
        <f>BK221</f>
        <v>0</v>
      </c>
      <c r="L221" s="136"/>
      <c r="M221" s="141"/>
      <c r="N221" s="142"/>
      <c r="O221" s="142"/>
      <c r="P221" s="143">
        <f>SUM(P222:P223)</f>
        <v>0</v>
      </c>
      <c r="Q221" s="142"/>
      <c r="R221" s="143">
        <f>SUM(R222:R223)</f>
        <v>0</v>
      </c>
      <c r="S221" s="142"/>
      <c r="T221" s="144">
        <f>SUM(T222:T223)</f>
        <v>0</v>
      </c>
      <c r="AR221" s="137" t="s">
        <v>189</v>
      </c>
      <c r="AT221" s="145" t="s">
        <v>76</v>
      </c>
      <c r="AU221" s="145" t="s">
        <v>82</v>
      </c>
      <c r="AY221" s="137" t="s">
        <v>160</v>
      </c>
      <c r="BK221" s="146">
        <f>SUM(BK222:BK223)</f>
        <v>0</v>
      </c>
    </row>
    <row r="222" spans="1:65" s="2" customFormat="1" ht="16.5" customHeight="1">
      <c r="A222" s="33"/>
      <c r="B222" s="149"/>
      <c r="C222" s="150" t="s">
        <v>591</v>
      </c>
      <c r="D222" s="150" t="s">
        <v>162</v>
      </c>
      <c r="E222" s="151" t="s">
        <v>2345</v>
      </c>
      <c r="F222" s="152" t="s">
        <v>2346</v>
      </c>
      <c r="G222" s="153" t="s">
        <v>1680</v>
      </c>
      <c r="H222" s="154">
        <v>1</v>
      </c>
      <c r="I222" s="155"/>
      <c r="J222" s="156">
        <f>ROUND(I222*H222,2)</f>
        <v>0</v>
      </c>
      <c r="K222" s="157"/>
      <c r="L222" s="34"/>
      <c r="M222" s="158" t="s">
        <v>1</v>
      </c>
      <c r="N222" s="159" t="s">
        <v>43</v>
      </c>
      <c r="O222" s="59"/>
      <c r="P222" s="160">
        <f>O222*H222</f>
        <v>0</v>
      </c>
      <c r="Q222" s="160">
        <v>0</v>
      </c>
      <c r="R222" s="160">
        <f>Q222*H222</f>
        <v>0</v>
      </c>
      <c r="S222" s="160">
        <v>0</v>
      </c>
      <c r="T222" s="161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2" t="s">
        <v>166</v>
      </c>
      <c r="AT222" s="162" t="s">
        <v>162</v>
      </c>
      <c r="AU222" s="162" t="s">
        <v>97</v>
      </c>
      <c r="AY222" s="18" t="s">
        <v>160</v>
      </c>
      <c r="BE222" s="163">
        <f>IF(N222="základní",J222,0)</f>
        <v>0</v>
      </c>
      <c r="BF222" s="163">
        <f>IF(N222="snížená",J222,0)</f>
        <v>0</v>
      </c>
      <c r="BG222" s="163">
        <f>IF(N222="zákl. přenesená",J222,0)</f>
        <v>0</v>
      </c>
      <c r="BH222" s="163">
        <f>IF(N222="sníž. přenesená",J222,0)</f>
        <v>0</v>
      </c>
      <c r="BI222" s="163">
        <f>IF(N222="nulová",J222,0)</f>
        <v>0</v>
      </c>
      <c r="BJ222" s="18" t="s">
        <v>97</v>
      </c>
      <c r="BK222" s="163">
        <f>ROUND(I222*H222,2)</f>
        <v>0</v>
      </c>
      <c r="BL222" s="18" t="s">
        <v>166</v>
      </c>
      <c r="BM222" s="162" t="s">
        <v>998</v>
      </c>
    </row>
    <row r="223" spans="1:65" s="2" customFormat="1" ht="16.5" customHeight="1">
      <c r="A223" s="33"/>
      <c r="B223" s="149"/>
      <c r="C223" s="150" t="s">
        <v>595</v>
      </c>
      <c r="D223" s="150" t="s">
        <v>162</v>
      </c>
      <c r="E223" s="151" t="s">
        <v>2347</v>
      </c>
      <c r="F223" s="152" t="s">
        <v>2348</v>
      </c>
      <c r="G223" s="153" t="s">
        <v>1680</v>
      </c>
      <c r="H223" s="154">
        <v>1</v>
      </c>
      <c r="I223" s="155"/>
      <c r="J223" s="156">
        <f>ROUND(I223*H223,2)</f>
        <v>0</v>
      </c>
      <c r="K223" s="157"/>
      <c r="L223" s="34"/>
      <c r="M223" s="158" t="s">
        <v>1</v>
      </c>
      <c r="N223" s="159" t="s">
        <v>43</v>
      </c>
      <c r="O223" s="59"/>
      <c r="P223" s="160">
        <f>O223*H223</f>
        <v>0</v>
      </c>
      <c r="Q223" s="160">
        <v>0</v>
      </c>
      <c r="R223" s="160">
        <f>Q223*H223</f>
        <v>0</v>
      </c>
      <c r="S223" s="160">
        <v>0</v>
      </c>
      <c r="T223" s="161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2" t="s">
        <v>166</v>
      </c>
      <c r="AT223" s="162" t="s">
        <v>162</v>
      </c>
      <c r="AU223" s="162" t="s">
        <v>97</v>
      </c>
      <c r="AY223" s="18" t="s">
        <v>160</v>
      </c>
      <c r="BE223" s="163">
        <f>IF(N223="základní",J223,0)</f>
        <v>0</v>
      </c>
      <c r="BF223" s="163">
        <f>IF(N223="snížená",J223,0)</f>
        <v>0</v>
      </c>
      <c r="BG223" s="163">
        <f>IF(N223="zákl. přenesená",J223,0)</f>
        <v>0</v>
      </c>
      <c r="BH223" s="163">
        <f>IF(N223="sníž. přenesená",J223,0)</f>
        <v>0</v>
      </c>
      <c r="BI223" s="163">
        <f>IF(N223="nulová",J223,0)</f>
        <v>0</v>
      </c>
      <c r="BJ223" s="18" t="s">
        <v>97</v>
      </c>
      <c r="BK223" s="163">
        <f>ROUND(I223*H223,2)</f>
        <v>0</v>
      </c>
      <c r="BL223" s="18" t="s">
        <v>166</v>
      </c>
      <c r="BM223" s="162" t="s">
        <v>1008</v>
      </c>
    </row>
    <row r="224" spans="1:65" s="12" customFormat="1" ht="22.95" customHeight="1">
      <c r="B224" s="136"/>
      <c r="D224" s="137" t="s">
        <v>76</v>
      </c>
      <c r="E224" s="147" t="s">
        <v>2349</v>
      </c>
      <c r="F224" s="147" t="s">
        <v>2350</v>
      </c>
      <c r="I224" s="139"/>
      <c r="J224" s="148">
        <f>BK224</f>
        <v>0</v>
      </c>
      <c r="L224" s="136"/>
      <c r="M224" s="141"/>
      <c r="N224" s="142"/>
      <c r="O224" s="142"/>
      <c r="P224" s="143">
        <f>SUM(P225:P235)</f>
        <v>0</v>
      </c>
      <c r="Q224" s="142"/>
      <c r="R224" s="143">
        <f>SUM(R225:R235)</f>
        <v>0</v>
      </c>
      <c r="S224" s="142"/>
      <c r="T224" s="144">
        <f>SUM(T225:T235)</f>
        <v>0</v>
      </c>
      <c r="AR224" s="137" t="s">
        <v>189</v>
      </c>
      <c r="AT224" s="145" t="s">
        <v>76</v>
      </c>
      <c r="AU224" s="145" t="s">
        <v>82</v>
      </c>
      <c r="AY224" s="137" t="s">
        <v>160</v>
      </c>
      <c r="BK224" s="146">
        <f>SUM(BK225:BK235)</f>
        <v>0</v>
      </c>
    </row>
    <row r="225" spans="1:65" s="2" customFormat="1" ht="24.15" customHeight="1">
      <c r="A225" s="33"/>
      <c r="B225" s="149"/>
      <c r="C225" s="150" t="s">
        <v>602</v>
      </c>
      <c r="D225" s="150" t="s">
        <v>162</v>
      </c>
      <c r="E225" s="151" t="s">
        <v>2351</v>
      </c>
      <c r="F225" s="152" t="s">
        <v>2352</v>
      </c>
      <c r="G225" s="153" t="s">
        <v>268</v>
      </c>
      <c r="H225" s="154">
        <v>1</v>
      </c>
      <c r="I225" s="155"/>
      <c r="J225" s="156">
        <f t="shared" ref="J225:J235" si="30">ROUND(I225*H225,2)</f>
        <v>0</v>
      </c>
      <c r="K225" s="157"/>
      <c r="L225" s="34"/>
      <c r="M225" s="158" t="s">
        <v>1</v>
      </c>
      <c r="N225" s="159" t="s">
        <v>43</v>
      </c>
      <c r="O225" s="59"/>
      <c r="P225" s="160">
        <f t="shared" ref="P225:P235" si="31">O225*H225</f>
        <v>0</v>
      </c>
      <c r="Q225" s="160">
        <v>0</v>
      </c>
      <c r="R225" s="160">
        <f t="shared" ref="R225:R235" si="32">Q225*H225</f>
        <v>0</v>
      </c>
      <c r="S225" s="160">
        <v>0</v>
      </c>
      <c r="T225" s="161">
        <f t="shared" ref="T225:T235" si="33"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2" t="s">
        <v>166</v>
      </c>
      <c r="AT225" s="162" t="s">
        <v>162</v>
      </c>
      <c r="AU225" s="162" t="s">
        <v>97</v>
      </c>
      <c r="AY225" s="18" t="s">
        <v>160</v>
      </c>
      <c r="BE225" s="163">
        <f t="shared" ref="BE225:BE235" si="34">IF(N225="základní",J225,0)</f>
        <v>0</v>
      </c>
      <c r="BF225" s="163">
        <f t="shared" ref="BF225:BF235" si="35">IF(N225="snížená",J225,0)</f>
        <v>0</v>
      </c>
      <c r="BG225" s="163">
        <f t="shared" ref="BG225:BG235" si="36">IF(N225="zákl. přenesená",J225,0)</f>
        <v>0</v>
      </c>
      <c r="BH225" s="163">
        <f t="shared" ref="BH225:BH235" si="37">IF(N225="sníž. přenesená",J225,0)</f>
        <v>0</v>
      </c>
      <c r="BI225" s="163">
        <f t="shared" ref="BI225:BI235" si="38">IF(N225="nulová",J225,0)</f>
        <v>0</v>
      </c>
      <c r="BJ225" s="18" t="s">
        <v>97</v>
      </c>
      <c r="BK225" s="163">
        <f t="shared" ref="BK225:BK235" si="39">ROUND(I225*H225,2)</f>
        <v>0</v>
      </c>
      <c r="BL225" s="18" t="s">
        <v>166</v>
      </c>
      <c r="BM225" s="162" t="s">
        <v>1029</v>
      </c>
    </row>
    <row r="226" spans="1:65" s="2" customFormat="1" ht="16.5" customHeight="1">
      <c r="A226" s="33"/>
      <c r="B226" s="149"/>
      <c r="C226" s="150" t="s">
        <v>606</v>
      </c>
      <c r="D226" s="150" t="s">
        <v>162</v>
      </c>
      <c r="E226" s="151" t="s">
        <v>2353</v>
      </c>
      <c r="F226" s="152" t="s">
        <v>2354</v>
      </c>
      <c r="G226" s="153" t="s">
        <v>268</v>
      </c>
      <c r="H226" s="154">
        <v>1</v>
      </c>
      <c r="I226" s="155"/>
      <c r="J226" s="156">
        <f t="shared" si="30"/>
        <v>0</v>
      </c>
      <c r="K226" s="157"/>
      <c r="L226" s="34"/>
      <c r="M226" s="158" t="s">
        <v>1</v>
      </c>
      <c r="N226" s="159" t="s">
        <v>43</v>
      </c>
      <c r="O226" s="59"/>
      <c r="P226" s="160">
        <f t="shared" si="31"/>
        <v>0</v>
      </c>
      <c r="Q226" s="160">
        <v>0</v>
      </c>
      <c r="R226" s="160">
        <f t="shared" si="32"/>
        <v>0</v>
      </c>
      <c r="S226" s="160">
        <v>0</v>
      </c>
      <c r="T226" s="161">
        <f t="shared" si="3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2" t="s">
        <v>166</v>
      </c>
      <c r="AT226" s="162" t="s">
        <v>162</v>
      </c>
      <c r="AU226" s="162" t="s">
        <v>97</v>
      </c>
      <c r="AY226" s="18" t="s">
        <v>160</v>
      </c>
      <c r="BE226" s="163">
        <f t="shared" si="34"/>
        <v>0</v>
      </c>
      <c r="BF226" s="163">
        <f t="shared" si="35"/>
        <v>0</v>
      </c>
      <c r="BG226" s="163">
        <f t="shared" si="36"/>
        <v>0</v>
      </c>
      <c r="BH226" s="163">
        <f t="shared" si="37"/>
        <v>0</v>
      </c>
      <c r="BI226" s="163">
        <f t="shared" si="38"/>
        <v>0</v>
      </c>
      <c r="BJ226" s="18" t="s">
        <v>97</v>
      </c>
      <c r="BK226" s="163">
        <f t="shared" si="39"/>
        <v>0</v>
      </c>
      <c r="BL226" s="18" t="s">
        <v>166</v>
      </c>
      <c r="BM226" s="162" t="s">
        <v>1039</v>
      </c>
    </row>
    <row r="227" spans="1:65" s="2" customFormat="1" ht="16.5" customHeight="1">
      <c r="A227" s="33"/>
      <c r="B227" s="149"/>
      <c r="C227" s="150" t="s">
        <v>615</v>
      </c>
      <c r="D227" s="150" t="s">
        <v>162</v>
      </c>
      <c r="E227" s="151" t="s">
        <v>2355</v>
      </c>
      <c r="F227" s="152" t="s">
        <v>2356</v>
      </c>
      <c r="G227" s="153" t="s">
        <v>268</v>
      </c>
      <c r="H227" s="154">
        <v>1</v>
      </c>
      <c r="I227" s="155"/>
      <c r="J227" s="156">
        <f t="shared" si="30"/>
        <v>0</v>
      </c>
      <c r="K227" s="157"/>
      <c r="L227" s="34"/>
      <c r="M227" s="158" t="s">
        <v>1</v>
      </c>
      <c r="N227" s="159" t="s">
        <v>43</v>
      </c>
      <c r="O227" s="59"/>
      <c r="P227" s="160">
        <f t="shared" si="31"/>
        <v>0</v>
      </c>
      <c r="Q227" s="160">
        <v>0</v>
      </c>
      <c r="R227" s="160">
        <f t="shared" si="32"/>
        <v>0</v>
      </c>
      <c r="S227" s="160">
        <v>0</v>
      </c>
      <c r="T227" s="161">
        <f t="shared" si="3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2" t="s">
        <v>166</v>
      </c>
      <c r="AT227" s="162" t="s">
        <v>162</v>
      </c>
      <c r="AU227" s="162" t="s">
        <v>97</v>
      </c>
      <c r="AY227" s="18" t="s">
        <v>160</v>
      </c>
      <c r="BE227" s="163">
        <f t="shared" si="34"/>
        <v>0</v>
      </c>
      <c r="BF227" s="163">
        <f t="shared" si="35"/>
        <v>0</v>
      </c>
      <c r="BG227" s="163">
        <f t="shared" si="36"/>
        <v>0</v>
      </c>
      <c r="BH227" s="163">
        <f t="shared" si="37"/>
        <v>0</v>
      </c>
      <c r="BI227" s="163">
        <f t="shared" si="38"/>
        <v>0</v>
      </c>
      <c r="BJ227" s="18" t="s">
        <v>97</v>
      </c>
      <c r="BK227" s="163">
        <f t="shared" si="39"/>
        <v>0</v>
      </c>
      <c r="BL227" s="18" t="s">
        <v>166</v>
      </c>
      <c r="BM227" s="162" t="s">
        <v>1049</v>
      </c>
    </row>
    <row r="228" spans="1:65" s="2" customFormat="1" ht="16.5" customHeight="1">
      <c r="A228" s="33"/>
      <c r="B228" s="149"/>
      <c r="C228" s="150" t="s">
        <v>620</v>
      </c>
      <c r="D228" s="150" t="s">
        <v>162</v>
      </c>
      <c r="E228" s="151" t="s">
        <v>2357</v>
      </c>
      <c r="F228" s="152" t="s">
        <v>2358</v>
      </c>
      <c r="G228" s="153" t="s">
        <v>268</v>
      </c>
      <c r="H228" s="154">
        <v>1</v>
      </c>
      <c r="I228" s="155"/>
      <c r="J228" s="156">
        <f t="shared" si="30"/>
        <v>0</v>
      </c>
      <c r="K228" s="157"/>
      <c r="L228" s="34"/>
      <c r="M228" s="158" t="s">
        <v>1</v>
      </c>
      <c r="N228" s="159" t="s">
        <v>43</v>
      </c>
      <c r="O228" s="59"/>
      <c r="P228" s="160">
        <f t="shared" si="31"/>
        <v>0</v>
      </c>
      <c r="Q228" s="160">
        <v>0</v>
      </c>
      <c r="R228" s="160">
        <f t="shared" si="32"/>
        <v>0</v>
      </c>
      <c r="S228" s="160">
        <v>0</v>
      </c>
      <c r="T228" s="161">
        <f t="shared" si="3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2" t="s">
        <v>166</v>
      </c>
      <c r="AT228" s="162" t="s">
        <v>162</v>
      </c>
      <c r="AU228" s="162" t="s">
        <v>97</v>
      </c>
      <c r="AY228" s="18" t="s">
        <v>160</v>
      </c>
      <c r="BE228" s="163">
        <f t="shared" si="34"/>
        <v>0</v>
      </c>
      <c r="BF228" s="163">
        <f t="shared" si="35"/>
        <v>0</v>
      </c>
      <c r="BG228" s="163">
        <f t="shared" si="36"/>
        <v>0</v>
      </c>
      <c r="BH228" s="163">
        <f t="shared" si="37"/>
        <v>0</v>
      </c>
      <c r="BI228" s="163">
        <f t="shared" si="38"/>
        <v>0</v>
      </c>
      <c r="BJ228" s="18" t="s">
        <v>97</v>
      </c>
      <c r="BK228" s="163">
        <f t="shared" si="39"/>
        <v>0</v>
      </c>
      <c r="BL228" s="18" t="s">
        <v>166</v>
      </c>
      <c r="BM228" s="162" t="s">
        <v>1060</v>
      </c>
    </row>
    <row r="229" spans="1:65" s="2" customFormat="1" ht="16.5" customHeight="1">
      <c r="A229" s="33"/>
      <c r="B229" s="149"/>
      <c r="C229" s="150" t="s">
        <v>625</v>
      </c>
      <c r="D229" s="150" t="s">
        <v>162</v>
      </c>
      <c r="E229" s="151" t="s">
        <v>2359</v>
      </c>
      <c r="F229" s="152" t="s">
        <v>2360</v>
      </c>
      <c r="G229" s="153" t="s">
        <v>268</v>
      </c>
      <c r="H229" s="154">
        <v>1</v>
      </c>
      <c r="I229" s="155"/>
      <c r="J229" s="156">
        <f t="shared" si="30"/>
        <v>0</v>
      </c>
      <c r="K229" s="157"/>
      <c r="L229" s="34"/>
      <c r="M229" s="158" t="s">
        <v>1</v>
      </c>
      <c r="N229" s="159" t="s">
        <v>43</v>
      </c>
      <c r="O229" s="59"/>
      <c r="P229" s="160">
        <f t="shared" si="31"/>
        <v>0</v>
      </c>
      <c r="Q229" s="160">
        <v>0</v>
      </c>
      <c r="R229" s="160">
        <f t="shared" si="32"/>
        <v>0</v>
      </c>
      <c r="S229" s="160">
        <v>0</v>
      </c>
      <c r="T229" s="161">
        <f t="shared" si="3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2" t="s">
        <v>166</v>
      </c>
      <c r="AT229" s="162" t="s">
        <v>162</v>
      </c>
      <c r="AU229" s="162" t="s">
        <v>97</v>
      </c>
      <c r="AY229" s="18" t="s">
        <v>160</v>
      </c>
      <c r="BE229" s="163">
        <f t="shared" si="34"/>
        <v>0</v>
      </c>
      <c r="BF229" s="163">
        <f t="shared" si="35"/>
        <v>0</v>
      </c>
      <c r="BG229" s="163">
        <f t="shared" si="36"/>
        <v>0</v>
      </c>
      <c r="BH229" s="163">
        <f t="shared" si="37"/>
        <v>0</v>
      </c>
      <c r="BI229" s="163">
        <f t="shared" si="38"/>
        <v>0</v>
      </c>
      <c r="BJ229" s="18" t="s">
        <v>97</v>
      </c>
      <c r="BK229" s="163">
        <f t="shared" si="39"/>
        <v>0</v>
      </c>
      <c r="BL229" s="18" t="s">
        <v>166</v>
      </c>
      <c r="BM229" s="162" t="s">
        <v>1077</v>
      </c>
    </row>
    <row r="230" spans="1:65" s="2" customFormat="1" ht="16.5" customHeight="1">
      <c r="A230" s="33"/>
      <c r="B230" s="149"/>
      <c r="C230" s="150" t="s">
        <v>630</v>
      </c>
      <c r="D230" s="150" t="s">
        <v>162</v>
      </c>
      <c r="E230" s="151" t="s">
        <v>2361</v>
      </c>
      <c r="F230" s="152" t="s">
        <v>2362</v>
      </c>
      <c r="G230" s="153" t="s">
        <v>268</v>
      </c>
      <c r="H230" s="154">
        <v>1</v>
      </c>
      <c r="I230" s="155"/>
      <c r="J230" s="156">
        <f t="shared" si="30"/>
        <v>0</v>
      </c>
      <c r="K230" s="157"/>
      <c r="L230" s="34"/>
      <c r="M230" s="158" t="s">
        <v>1</v>
      </c>
      <c r="N230" s="159" t="s">
        <v>43</v>
      </c>
      <c r="O230" s="59"/>
      <c r="P230" s="160">
        <f t="shared" si="31"/>
        <v>0</v>
      </c>
      <c r="Q230" s="160">
        <v>0</v>
      </c>
      <c r="R230" s="160">
        <f t="shared" si="32"/>
        <v>0</v>
      </c>
      <c r="S230" s="160">
        <v>0</v>
      </c>
      <c r="T230" s="161">
        <f t="shared" si="3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2" t="s">
        <v>166</v>
      </c>
      <c r="AT230" s="162" t="s">
        <v>162</v>
      </c>
      <c r="AU230" s="162" t="s">
        <v>97</v>
      </c>
      <c r="AY230" s="18" t="s">
        <v>160</v>
      </c>
      <c r="BE230" s="163">
        <f t="shared" si="34"/>
        <v>0</v>
      </c>
      <c r="BF230" s="163">
        <f t="shared" si="35"/>
        <v>0</v>
      </c>
      <c r="BG230" s="163">
        <f t="shared" si="36"/>
        <v>0</v>
      </c>
      <c r="BH230" s="163">
        <f t="shared" si="37"/>
        <v>0</v>
      </c>
      <c r="BI230" s="163">
        <f t="shared" si="38"/>
        <v>0</v>
      </c>
      <c r="BJ230" s="18" t="s">
        <v>97</v>
      </c>
      <c r="BK230" s="163">
        <f t="shared" si="39"/>
        <v>0</v>
      </c>
      <c r="BL230" s="18" t="s">
        <v>166</v>
      </c>
      <c r="BM230" s="162" t="s">
        <v>1085</v>
      </c>
    </row>
    <row r="231" spans="1:65" s="2" customFormat="1" ht="21.75" customHeight="1">
      <c r="A231" s="33"/>
      <c r="B231" s="149"/>
      <c r="C231" s="150" t="s">
        <v>635</v>
      </c>
      <c r="D231" s="150" t="s">
        <v>162</v>
      </c>
      <c r="E231" s="151" t="s">
        <v>2363</v>
      </c>
      <c r="F231" s="152" t="s">
        <v>2364</v>
      </c>
      <c r="G231" s="153" t="s">
        <v>268</v>
      </c>
      <c r="H231" s="154">
        <v>1</v>
      </c>
      <c r="I231" s="155"/>
      <c r="J231" s="156">
        <f t="shared" si="30"/>
        <v>0</v>
      </c>
      <c r="K231" s="157"/>
      <c r="L231" s="34"/>
      <c r="M231" s="158" t="s">
        <v>1</v>
      </c>
      <c r="N231" s="159" t="s">
        <v>43</v>
      </c>
      <c r="O231" s="59"/>
      <c r="P231" s="160">
        <f t="shared" si="31"/>
        <v>0</v>
      </c>
      <c r="Q231" s="160">
        <v>0</v>
      </c>
      <c r="R231" s="160">
        <f t="shared" si="32"/>
        <v>0</v>
      </c>
      <c r="S231" s="160">
        <v>0</v>
      </c>
      <c r="T231" s="161">
        <f t="shared" si="3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2" t="s">
        <v>166</v>
      </c>
      <c r="AT231" s="162" t="s">
        <v>162</v>
      </c>
      <c r="AU231" s="162" t="s">
        <v>97</v>
      </c>
      <c r="AY231" s="18" t="s">
        <v>160</v>
      </c>
      <c r="BE231" s="163">
        <f t="shared" si="34"/>
        <v>0</v>
      </c>
      <c r="BF231" s="163">
        <f t="shared" si="35"/>
        <v>0</v>
      </c>
      <c r="BG231" s="163">
        <f t="shared" si="36"/>
        <v>0</v>
      </c>
      <c r="BH231" s="163">
        <f t="shared" si="37"/>
        <v>0</v>
      </c>
      <c r="BI231" s="163">
        <f t="shared" si="38"/>
        <v>0</v>
      </c>
      <c r="BJ231" s="18" t="s">
        <v>97</v>
      </c>
      <c r="BK231" s="163">
        <f t="shared" si="39"/>
        <v>0</v>
      </c>
      <c r="BL231" s="18" t="s">
        <v>166</v>
      </c>
      <c r="BM231" s="162" t="s">
        <v>1099</v>
      </c>
    </row>
    <row r="232" spans="1:65" s="2" customFormat="1" ht="16.5" customHeight="1">
      <c r="A232" s="33"/>
      <c r="B232" s="149"/>
      <c r="C232" s="150" t="s">
        <v>642</v>
      </c>
      <c r="D232" s="150" t="s">
        <v>162</v>
      </c>
      <c r="E232" s="151" t="s">
        <v>2365</v>
      </c>
      <c r="F232" s="152" t="s">
        <v>2366</v>
      </c>
      <c r="G232" s="153" t="s">
        <v>268</v>
      </c>
      <c r="H232" s="154">
        <v>1</v>
      </c>
      <c r="I232" s="155"/>
      <c r="J232" s="156">
        <f t="shared" si="30"/>
        <v>0</v>
      </c>
      <c r="K232" s="157"/>
      <c r="L232" s="34"/>
      <c r="M232" s="158" t="s">
        <v>1</v>
      </c>
      <c r="N232" s="159" t="s">
        <v>43</v>
      </c>
      <c r="O232" s="59"/>
      <c r="P232" s="160">
        <f t="shared" si="31"/>
        <v>0</v>
      </c>
      <c r="Q232" s="160">
        <v>0</v>
      </c>
      <c r="R232" s="160">
        <f t="shared" si="32"/>
        <v>0</v>
      </c>
      <c r="S232" s="160">
        <v>0</v>
      </c>
      <c r="T232" s="161">
        <f t="shared" si="3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2" t="s">
        <v>166</v>
      </c>
      <c r="AT232" s="162" t="s">
        <v>162</v>
      </c>
      <c r="AU232" s="162" t="s">
        <v>97</v>
      </c>
      <c r="AY232" s="18" t="s">
        <v>160</v>
      </c>
      <c r="BE232" s="163">
        <f t="shared" si="34"/>
        <v>0</v>
      </c>
      <c r="BF232" s="163">
        <f t="shared" si="35"/>
        <v>0</v>
      </c>
      <c r="BG232" s="163">
        <f t="shared" si="36"/>
        <v>0</v>
      </c>
      <c r="BH232" s="163">
        <f t="shared" si="37"/>
        <v>0</v>
      </c>
      <c r="BI232" s="163">
        <f t="shared" si="38"/>
        <v>0</v>
      </c>
      <c r="BJ232" s="18" t="s">
        <v>97</v>
      </c>
      <c r="BK232" s="163">
        <f t="shared" si="39"/>
        <v>0</v>
      </c>
      <c r="BL232" s="18" t="s">
        <v>166</v>
      </c>
      <c r="BM232" s="162" t="s">
        <v>1112</v>
      </c>
    </row>
    <row r="233" spans="1:65" s="2" customFormat="1" ht="16.5" customHeight="1">
      <c r="A233" s="33"/>
      <c r="B233" s="149"/>
      <c r="C233" s="150" t="s">
        <v>647</v>
      </c>
      <c r="D233" s="150" t="s">
        <v>162</v>
      </c>
      <c r="E233" s="151" t="s">
        <v>804</v>
      </c>
      <c r="F233" s="152" t="s">
        <v>2367</v>
      </c>
      <c r="G233" s="153" t="s">
        <v>268</v>
      </c>
      <c r="H233" s="154">
        <v>1</v>
      </c>
      <c r="I233" s="155"/>
      <c r="J233" s="156">
        <f t="shared" si="30"/>
        <v>0</v>
      </c>
      <c r="K233" s="157"/>
      <c r="L233" s="34"/>
      <c r="M233" s="158" t="s">
        <v>1</v>
      </c>
      <c r="N233" s="159" t="s">
        <v>43</v>
      </c>
      <c r="O233" s="59"/>
      <c r="P233" s="160">
        <f t="shared" si="31"/>
        <v>0</v>
      </c>
      <c r="Q233" s="160">
        <v>0</v>
      </c>
      <c r="R233" s="160">
        <f t="shared" si="32"/>
        <v>0</v>
      </c>
      <c r="S233" s="160">
        <v>0</v>
      </c>
      <c r="T233" s="161">
        <f t="shared" si="3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2" t="s">
        <v>166</v>
      </c>
      <c r="AT233" s="162" t="s">
        <v>162</v>
      </c>
      <c r="AU233" s="162" t="s">
        <v>97</v>
      </c>
      <c r="AY233" s="18" t="s">
        <v>160</v>
      </c>
      <c r="BE233" s="163">
        <f t="shared" si="34"/>
        <v>0</v>
      </c>
      <c r="BF233" s="163">
        <f t="shared" si="35"/>
        <v>0</v>
      </c>
      <c r="BG233" s="163">
        <f t="shared" si="36"/>
        <v>0</v>
      </c>
      <c r="BH233" s="163">
        <f t="shared" si="37"/>
        <v>0</v>
      </c>
      <c r="BI233" s="163">
        <f t="shared" si="38"/>
        <v>0</v>
      </c>
      <c r="BJ233" s="18" t="s">
        <v>97</v>
      </c>
      <c r="BK233" s="163">
        <f t="shared" si="39"/>
        <v>0</v>
      </c>
      <c r="BL233" s="18" t="s">
        <v>166</v>
      </c>
      <c r="BM233" s="162" t="s">
        <v>1122</v>
      </c>
    </row>
    <row r="234" spans="1:65" s="2" customFormat="1" ht="16.5" customHeight="1">
      <c r="A234" s="33"/>
      <c r="B234" s="149"/>
      <c r="C234" s="150" t="s">
        <v>652</v>
      </c>
      <c r="D234" s="150" t="s">
        <v>162</v>
      </c>
      <c r="E234" s="151" t="s">
        <v>2368</v>
      </c>
      <c r="F234" s="152" t="s">
        <v>2369</v>
      </c>
      <c r="G234" s="153" t="s">
        <v>2370</v>
      </c>
      <c r="H234" s="154">
        <v>5</v>
      </c>
      <c r="I234" s="155"/>
      <c r="J234" s="156">
        <f t="shared" si="30"/>
        <v>0</v>
      </c>
      <c r="K234" s="157"/>
      <c r="L234" s="34"/>
      <c r="M234" s="158" t="s">
        <v>1</v>
      </c>
      <c r="N234" s="159" t="s">
        <v>43</v>
      </c>
      <c r="O234" s="59"/>
      <c r="P234" s="160">
        <f t="shared" si="31"/>
        <v>0</v>
      </c>
      <c r="Q234" s="160">
        <v>0</v>
      </c>
      <c r="R234" s="160">
        <f t="shared" si="32"/>
        <v>0</v>
      </c>
      <c r="S234" s="160">
        <v>0</v>
      </c>
      <c r="T234" s="161">
        <f t="shared" si="3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2" t="s">
        <v>166</v>
      </c>
      <c r="AT234" s="162" t="s">
        <v>162</v>
      </c>
      <c r="AU234" s="162" t="s">
        <v>97</v>
      </c>
      <c r="AY234" s="18" t="s">
        <v>160</v>
      </c>
      <c r="BE234" s="163">
        <f t="shared" si="34"/>
        <v>0</v>
      </c>
      <c r="BF234" s="163">
        <f t="shared" si="35"/>
        <v>0</v>
      </c>
      <c r="BG234" s="163">
        <f t="shared" si="36"/>
        <v>0</v>
      </c>
      <c r="BH234" s="163">
        <f t="shared" si="37"/>
        <v>0</v>
      </c>
      <c r="BI234" s="163">
        <f t="shared" si="38"/>
        <v>0</v>
      </c>
      <c r="BJ234" s="18" t="s">
        <v>97</v>
      </c>
      <c r="BK234" s="163">
        <f t="shared" si="39"/>
        <v>0</v>
      </c>
      <c r="BL234" s="18" t="s">
        <v>166</v>
      </c>
      <c r="BM234" s="162" t="s">
        <v>1130</v>
      </c>
    </row>
    <row r="235" spans="1:65" s="2" customFormat="1" ht="16.5" customHeight="1">
      <c r="A235" s="33"/>
      <c r="B235" s="149"/>
      <c r="C235" s="150" t="s">
        <v>657</v>
      </c>
      <c r="D235" s="150" t="s">
        <v>162</v>
      </c>
      <c r="E235" s="151" t="s">
        <v>697</v>
      </c>
      <c r="F235" s="152" t="s">
        <v>2371</v>
      </c>
      <c r="G235" s="153" t="s">
        <v>268</v>
      </c>
      <c r="H235" s="154">
        <v>1</v>
      </c>
      <c r="I235" s="155"/>
      <c r="J235" s="156">
        <f t="shared" si="30"/>
        <v>0</v>
      </c>
      <c r="K235" s="157"/>
      <c r="L235" s="34"/>
      <c r="M235" s="208" t="s">
        <v>1</v>
      </c>
      <c r="N235" s="209" t="s">
        <v>43</v>
      </c>
      <c r="O235" s="210"/>
      <c r="P235" s="211">
        <f t="shared" si="31"/>
        <v>0</v>
      </c>
      <c r="Q235" s="211">
        <v>0</v>
      </c>
      <c r="R235" s="211">
        <f t="shared" si="32"/>
        <v>0</v>
      </c>
      <c r="S235" s="211">
        <v>0</v>
      </c>
      <c r="T235" s="212">
        <f t="shared" si="3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2" t="s">
        <v>166</v>
      </c>
      <c r="AT235" s="162" t="s">
        <v>162</v>
      </c>
      <c r="AU235" s="162" t="s">
        <v>97</v>
      </c>
      <c r="AY235" s="18" t="s">
        <v>160</v>
      </c>
      <c r="BE235" s="163">
        <f t="shared" si="34"/>
        <v>0</v>
      </c>
      <c r="BF235" s="163">
        <f t="shared" si="35"/>
        <v>0</v>
      </c>
      <c r="BG235" s="163">
        <f t="shared" si="36"/>
        <v>0</v>
      </c>
      <c r="BH235" s="163">
        <f t="shared" si="37"/>
        <v>0</v>
      </c>
      <c r="BI235" s="163">
        <f t="shared" si="38"/>
        <v>0</v>
      </c>
      <c r="BJ235" s="18" t="s">
        <v>97</v>
      </c>
      <c r="BK235" s="163">
        <f t="shared" si="39"/>
        <v>0</v>
      </c>
      <c r="BL235" s="18" t="s">
        <v>166</v>
      </c>
      <c r="BM235" s="162" t="s">
        <v>1140</v>
      </c>
    </row>
    <row r="236" spans="1:65" s="2" customFormat="1" ht="6.9" customHeight="1">
      <c r="A236" s="33"/>
      <c r="B236" s="48"/>
      <c r="C236" s="49"/>
      <c r="D236" s="49"/>
      <c r="E236" s="49"/>
      <c r="F236" s="49"/>
      <c r="G236" s="49"/>
      <c r="H236" s="49"/>
      <c r="I236" s="49"/>
      <c r="J236" s="49"/>
      <c r="K236" s="49"/>
      <c r="L236" s="34"/>
      <c r="M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</row>
  </sheetData>
  <autoFilter ref="C121:K235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9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8" t="s">
        <v>100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1:46" s="1" customFormat="1" ht="24.9" customHeight="1">
      <c r="B4" s="21"/>
      <c r="D4" s="22" t="s">
        <v>107</v>
      </c>
      <c r="L4" s="21"/>
      <c r="M4" s="98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58" t="str">
        <f>'Rekapitulace stavby'!K6</f>
        <v>Bytový dům č.p. 1 Nový Dvůr</v>
      </c>
      <c r="F7" s="259"/>
      <c r="G7" s="259"/>
      <c r="H7" s="259"/>
      <c r="L7" s="21"/>
    </row>
    <row r="8" spans="1:46" s="1" customFormat="1" ht="12" customHeight="1">
      <c r="B8" s="21"/>
      <c r="D8" s="28" t="s">
        <v>1688</v>
      </c>
      <c r="L8" s="21"/>
    </row>
    <row r="9" spans="1:46" s="2" customFormat="1" ht="16.5" customHeight="1">
      <c r="A9" s="33"/>
      <c r="B9" s="34"/>
      <c r="C9" s="33"/>
      <c r="D9" s="33"/>
      <c r="E9" s="258" t="s">
        <v>2176</v>
      </c>
      <c r="F9" s="256"/>
      <c r="G9" s="256"/>
      <c r="H9" s="256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2372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47" t="s">
        <v>2373</v>
      </c>
      <c r="F11" s="256"/>
      <c r="G11" s="256"/>
      <c r="H11" s="256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 t="str">
        <f>'Rekapitulace stavby'!AN8</f>
        <v>5. 3. 2025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57" t="str">
        <f>'Rekapitulace stavby'!E14</f>
        <v>Vyplň údaj</v>
      </c>
      <c r="F20" s="225"/>
      <c r="G20" s="225"/>
      <c r="H20" s="225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30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31</v>
      </c>
      <c r="F23" s="33"/>
      <c r="G23" s="33"/>
      <c r="H23" s="33"/>
      <c r="I23" s="28" t="s">
        <v>26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33</v>
      </c>
      <c r="E25" s="33"/>
      <c r="F25" s="33"/>
      <c r="G25" s="33"/>
      <c r="H25" s="33"/>
      <c r="I25" s="28" t="s">
        <v>24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34</v>
      </c>
      <c r="F26" s="33"/>
      <c r="G26" s="33"/>
      <c r="H26" s="33"/>
      <c r="I26" s="28" t="s">
        <v>26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35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71.25" customHeight="1">
      <c r="A29" s="99"/>
      <c r="B29" s="100"/>
      <c r="C29" s="99"/>
      <c r="D29" s="99"/>
      <c r="E29" s="229" t="s">
        <v>36</v>
      </c>
      <c r="F29" s="229"/>
      <c r="G29" s="229"/>
      <c r="H29" s="229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2" t="s">
        <v>37</v>
      </c>
      <c r="E32" s="33"/>
      <c r="F32" s="33"/>
      <c r="G32" s="33"/>
      <c r="H32" s="33"/>
      <c r="I32" s="33"/>
      <c r="J32" s="72">
        <f>ROUND(J121,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39</v>
      </c>
      <c r="G34" s="33"/>
      <c r="H34" s="33"/>
      <c r="I34" s="37" t="s">
        <v>38</v>
      </c>
      <c r="J34" s="37" t="s">
        <v>40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3" t="s">
        <v>41</v>
      </c>
      <c r="E35" s="28" t="s">
        <v>42</v>
      </c>
      <c r="F35" s="104">
        <f>ROUND((SUM(BE121:BE138)),  2)</f>
        <v>0</v>
      </c>
      <c r="G35" s="33"/>
      <c r="H35" s="33"/>
      <c r="I35" s="105">
        <v>0.21</v>
      </c>
      <c r="J35" s="104">
        <f>ROUND(((SUM(BE121:BE138))*I35),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43</v>
      </c>
      <c r="F36" s="104">
        <f>ROUND((SUM(BF121:BF138)),  2)</f>
        <v>0</v>
      </c>
      <c r="G36" s="33"/>
      <c r="H36" s="33"/>
      <c r="I36" s="105">
        <v>0.12</v>
      </c>
      <c r="J36" s="104">
        <f>ROUND(((SUM(BF121:BF138))*I36),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44</v>
      </c>
      <c r="F37" s="104">
        <f>ROUND((SUM(BG121:BG138)),  2)</f>
        <v>0</v>
      </c>
      <c r="G37" s="33"/>
      <c r="H37" s="33"/>
      <c r="I37" s="105">
        <v>0.21</v>
      </c>
      <c r="J37" s="104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45</v>
      </c>
      <c r="F38" s="104">
        <f>ROUND((SUM(BH121:BH138)),  2)</f>
        <v>0</v>
      </c>
      <c r="G38" s="33"/>
      <c r="H38" s="33"/>
      <c r="I38" s="105">
        <v>0.12</v>
      </c>
      <c r="J38" s="104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46</v>
      </c>
      <c r="F39" s="104">
        <f>ROUND((SUM(BI121:BI138)),  2)</f>
        <v>0</v>
      </c>
      <c r="G39" s="33"/>
      <c r="H39" s="33"/>
      <c r="I39" s="105">
        <v>0</v>
      </c>
      <c r="J39" s="104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6"/>
      <c r="D41" s="107" t="s">
        <v>47</v>
      </c>
      <c r="E41" s="61"/>
      <c r="F41" s="61"/>
      <c r="G41" s="108" t="s">
        <v>48</v>
      </c>
      <c r="H41" s="109" t="s">
        <v>49</v>
      </c>
      <c r="I41" s="61"/>
      <c r="J41" s="110">
        <f>SUM(J32:J39)</f>
        <v>0</v>
      </c>
      <c r="K41" s="111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50</v>
      </c>
      <c r="E50" s="45"/>
      <c r="F50" s="45"/>
      <c r="G50" s="44" t="s">
        <v>51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52</v>
      </c>
      <c r="E61" s="36"/>
      <c r="F61" s="112" t="s">
        <v>53</v>
      </c>
      <c r="G61" s="46" t="s">
        <v>52</v>
      </c>
      <c r="H61" s="36"/>
      <c r="I61" s="36"/>
      <c r="J61" s="113" t="s">
        <v>53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54</v>
      </c>
      <c r="E65" s="47"/>
      <c r="F65" s="47"/>
      <c r="G65" s="44" t="s">
        <v>55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52</v>
      </c>
      <c r="E76" s="36"/>
      <c r="F76" s="112" t="s">
        <v>53</v>
      </c>
      <c r="G76" s="46" t="s">
        <v>52</v>
      </c>
      <c r="H76" s="36"/>
      <c r="I76" s="36"/>
      <c r="J76" s="113" t="s">
        <v>53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108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58" t="str">
        <f>E7</f>
        <v>Bytový dům č.p. 1 Nový Dvůr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1688</v>
      </c>
      <c r="L86" s="21"/>
    </row>
    <row r="87" spans="1:31" s="2" customFormat="1" ht="16.5" customHeight="1">
      <c r="A87" s="33"/>
      <c r="B87" s="34"/>
      <c r="C87" s="33"/>
      <c r="D87" s="33"/>
      <c r="E87" s="258" t="s">
        <v>2176</v>
      </c>
      <c r="F87" s="256"/>
      <c r="G87" s="256"/>
      <c r="H87" s="256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2372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47" t="str">
        <f>E11</f>
        <v>0325-01.4.1 - Uzemnění</v>
      </c>
      <c r="F89" s="256"/>
      <c r="G89" s="256"/>
      <c r="H89" s="256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Nový Dvůr</v>
      </c>
      <c r="G91" s="33"/>
      <c r="H91" s="33"/>
      <c r="I91" s="28" t="s">
        <v>21</v>
      </c>
      <c r="J91" s="56" t="str">
        <f>IF(J14="","",J14)</f>
        <v>5. 3. 2025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65" customHeight="1">
      <c r="A93" s="33"/>
      <c r="B93" s="34"/>
      <c r="C93" s="28" t="s">
        <v>23</v>
      </c>
      <c r="D93" s="33"/>
      <c r="E93" s="33"/>
      <c r="F93" s="26" t="str">
        <f>E17</f>
        <v>Zemský hřebčinec Písek s.p.o., U Hřebčince 479, Pí</v>
      </c>
      <c r="G93" s="33"/>
      <c r="H93" s="33"/>
      <c r="I93" s="28" t="s">
        <v>29</v>
      </c>
      <c r="J93" s="31" t="str">
        <f>E23</f>
        <v>Ing. Petr Černý Projekční kancelář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25.65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33</v>
      </c>
      <c r="J94" s="31" t="str">
        <f>E26</f>
        <v>Jindřich  J u k l  tel.: 602558222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4" t="s">
        <v>109</v>
      </c>
      <c r="D96" s="106"/>
      <c r="E96" s="106"/>
      <c r="F96" s="106"/>
      <c r="G96" s="106"/>
      <c r="H96" s="106"/>
      <c r="I96" s="106"/>
      <c r="J96" s="115" t="s">
        <v>110</v>
      </c>
      <c r="K96" s="106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5" customHeight="1">
      <c r="A98" s="33"/>
      <c r="B98" s="34"/>
      <c r="C98" s="116" t="s">
        <v>111</v>
      </c>
      <c r="D98" s="33"/>
      <c r="E98" s="33"/>
      <c r="F98" s="33"/>
      <c r="G98" s="33"/>
      <c r="H98" s="33"/>
      <c r="I98" s="33"/>
      <c r="J98" s="72">
        <f>J121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112</v>
      </c>
    </row>
    <row r="99" spans="1:47" s="9" customFormat="1" ht="24.9" customHeight="1">
      <c r="B99" s="117"/>
      <c r="D99" s="118" t="s">
        <v>122</v>
      </c>
      <c r="E99" s="119"/>
      <c r="F99" s="119"/>
      <c r="G99" s="119"/>
      <c r="H99" s="119"/>
      <c r="I99" s="119"/>
      <c r="J99" s="120">
        <f>J122</f>
        <v>0</v>
      </c>
      <c r="L99" s="117"/>
    </row>
    <row r="100" spans="1:47" s="2" customFormat="1" ht="21.75" customHeight="1">
      <c r="A100" s="33"/>
      <c r="B100" s="34"/>
      <c r="C100" s="33"/>
      <c r="D100" s="33"/>
      <c r="E100" s="33"/>
      <c r="F100" s="33"/>
      <c r="G100" s="33"/>
      <c r="H100" s="33"/>
      <c r="I100" s="33"/>
      <c r="J100" s="33"/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47" s="2" customFormat="1" ht="6.9" customHeight="1">
      <c r="A101" s="33"/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47" s="2" customFormat="1" ht="6.9" customHeight="1">
      <c r="A105" s="33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24.9" customHeight="1">
      <c r="A106" s="33"/>
      <c r="B106" s="34"/>
      <c r="C106" s="22" t="s">
        <v>145</v>
      </c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6.9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12" customHeight="1">
      <c r="A108" s="33"/>
      <c r="B108" s="34"/>
      <c r="C108" s="28" t="s">
        <v>15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16.5" customHeight="1">
      <c r="A109" s="33"/>
      <c r="B109" s="34"/>
      <c r="C109" s="33"/>
      <c r="D109" s="33"/>
      <c r="E109" s="258" t="str">
        <f>E7</f>
        <v>Bytový dům č.p. 1 Nový Dvůr</v>
      </c>
      <c r="F109" s="259"/>
      <c r="G109" s="259"/>
      <c r="H109" s="259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1" customFormat="1" ht="12" customHeight="1">
      <c r="B110" s="21"/>
      <c r="C110" s="28" t="s">
        <v>1688</v>
      </c>
      <c r="L110" s="21"/>
    </row>
    <row r="111" spans="1:47" s="2" customFormat="1" ht="16.5" customHeight="1">
      <c r="A111" s="33"/>
      <c r="B111" s="34"/>
      <c r="C111" s="33"/>
      <c r="D111" s="33"/>
      <c r="E111" s="258" t="s">
        <v>2176</v>
      </c>
      <c r="F111" s="256"/>
      <c r="G111" s="256"/>
      <c r="H111" s="256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2372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47" t="str">
        <f>E11</f>
        <v>0325-01.4.1 - Uzemnění</v>
      </c>
      <c r="F113" s="256"/>
      <c r="G113" s="256"/>
      <c r="H113" s="256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19</v>
      </c>
      <c r="D115" s="33"/>
      <c r="E115" s="33"/>
      <c r="F115" s="26" t="str">
        <f>F14</f>
        <v>Nový Dvůr</v>
      </c>
      <c r="G115" s="33"/>
      <c r="H115" s="33"/>
      <c r="I115" s="28" t="s">
        <v>21</v>
      </c>
      <c r="J115" s="56" t="str">
        <f>IF(J14="","",J14)</f>
        <v>5. 3. 2025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25.65" customHeight="1">
      <c r="A117" s="33"/>
      <c r="B117" s="34"/>
      <c r="C117" s="28" t="s">
        <v>23</v>
      </c>
      <c r="D117" s="33"/>
      <c r="E117" s="33"/>
      <c r="F117" s="26" t="str">
        <f>E17</f>
        <v>Zemský hřebčinec Písek s.p.o., U Hřebčince 479, Pí</v>
      </c>
      <c r="G117" s="33"/>
      <c r="H117" s="33"/>
      <c r="I117" s="28" t="s">
        <v>29</v>
      </c>
      <c r="J117" s="31" t="str">
        <f>E23</f>
        <v>Ing. Petr Černý Projekční kancelář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25.65" customHeight="1">
      <c r="A118" s="33"/>
      <c r="B118" s="34"/>
      <c r="C118" s="28" t="s">
        <v>27</v>
      </c>
      <c r="D118" s="33"/>
      <c r="E118" s="33"/>
      <c r="F118" s="26" t="str">
        <f>IF(E20="","",E20)</f>
        <v>Vyplň údaj</v>
      </c>
      <c r="G118" s="33"/>
      <c r="H118" s="33"/>
      <c r="I118" s="28" t="s">
        <v>33</v>
      </c>
      <c r="J118" s="31" t="str">
        <f>E26</f>
        <v>Jindřich  J u k l  tel.: 602558222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0.3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11" customFormat="1" ht="29.25" customHeight="1">
      <c r="A120" s="125"/>
      <c r="B120" s="126"/>
      <c r="C120" s="127" t="s">
        <v>146</v>
      </c>
      <c r="D120" s="128" t="s">
        <v>62</v>
      </c>
      <c r="E120" s="128" t="s">
        <v>58</v>
      </c>
      <c r="F120" s="128" t="s">
        <v>59</v>
      </c>
      <c r="G120" s="128" t="s">
        <v>147</v>
      </c>
      <c r="H120" s="128" t="s">
        <v>148</v>
      </c>
      <c r="I120" s="128" t="s">
        <v>149</v>
      </c>
      <c r="J120" s="129" t="s">
        <v>110</v>
      </c>
      <c r="K120" s="130" t="s">
        <v>150</v>
      </c>
      <c r="L120" s="131"/>
      <c r="M120" s="63" t="s">
        <v>1</v>
      </c>
      <c r="N120" s="64" t="s">
        <v>41</v>
      </c>
      <c r="O120" s="64" t="s">
        <v>151</v>
      </c>
      <c r="P120" s="64" t="s">
        <v>152</v>
      </c>
      <c r="Q120" s="64" t="s">
        <v>153</v>
      </c>
      <c r="R120" s="64" t="s">
        <v>154</v>
      </c>
      <c r="S120" s="64" t="s">
        <v>155</v>
      </c>
      <c r="T120" s="65" t="s">
        <v>156</v>
      </c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</row>
    <row r="121" spans="1:65" s="2" customFormat="1" ht="22.95" customHeight="1">
      <c r="A121" s="33"/>
      <c r="B121" s="34"/>
      <c r="C121" s="70" t="s">
        <v>157</v>
      </c>
      <c r="D121" s="33"/>
      <c r="E121" s="33"/>
      <c r="F121" s="33"/>
      <c r="G121" s="33"/>
      <c r="H121" s="33"/>
      <c r="I121" s="33"/>
      <c r="J121" s="132">
        <f>BK121</f>
        <v>0</v>
      </c>
      <c r="K121" s="33"/>
      <c r="L121" s="34"/>
      <c r="M121" s="66"/>
      <c r="N121" s="57"/>
      <c r="O121" s="67"/>
      <c r="P121" s="133">
        <f>P122</f>
        <v>0</v>
      </c>
      <c r="Q121" s="67"/>
      <c r="R121" s="133">
        <f>R122</f>
        <v>0</v>
      </c>
      <c r="S121" s="67"/>
      <c r="T121" s="134">
        <f>T122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8" t="s">
        <v>76</v>
      </c>
      <c r="AU121" s="18" t="s">
        <v>112</v>
      </c>
      <c r="BK121" s="135">
        <f>BK122</f>
        <v>0</v>
      </c>
    </row>
    <row r="122" spans="1:65" s="12" customFormat="1" ht="25.95" customHeight="1">
      <c r="B122" s="136"/>
      <c r="D122" s="137" t="s">
        <v>76</v>
      </c>
      <c r="E122" s="138" t="s">
        <v>724</v>
      </c>
      <c r="F122" s="138" t="s">
        <v>725</v>
      </c>
      <c r="I122" s="139"/>
      <c r="J122" s="140">
        <f>BK122</f>
        <v>0</v>
      </c>
      <c r="L122" s="136"/>
      <c r="M122" s="141"/>
      <c r="N122" s="142"/>
      <c r="O122" s="142"/>
      <c r="P122" s="143">
        <f>SUM(P123:P138)</f>
        <v>0</v>
      </c>
      <c r="Q122" s="142"/>
      <c r="R122" s="143">
        <f>SUM(R123:R138)</f>
        <v>0</v>
      </c>
      <c r="S122" s="142"/>
      <c r="T122" s="144">
        <f>SUM(T123:T138)</f>
        <v>0</v>
      </c>
      <c r="AR122" s="137" t="s">
        <v>97</v>
      </c>
      <c r="AT122" s="145" t="s">
        <v>76</v>
      </c>
      <c r="AU122" s="145" t="s">
        <v>77</v>
      </c>
      <c r="AY122" s="137" t="s">
        <v>160</v>
      </c>
      <c r="BK122" s="146">
        <f>SUM(BK123:BK138)</f>
        <v>0</v>
      </c>
    </row>
    <row r="123" spans="1:65" s="2" customFormat="1" ht="24.15" customHeight="1">
      <c r="A123" s="33"/>
      <c r="B123" s="149"/>
      <c r="C123" s="150" t="s">
        <v>82</v>
      </c>
      <c r="D123" s="150" t="s">
        <v>162</v>
      </c>
      <c r="E123" s="151" t="s">
        <v>2374</v>
      </c>
      <c r="F123" s="152" t="s">
        <v>2375</v>
      </c>
      <c r="G123" s="153" t="s">
        <v>262</v>
      </c>
      <c r="H123" s="154">
        <v>166</v>
      </c>
      <c r="I123" s="155"/>
      <c r="J123" s="156">
        <f>ROUND(I123*H123,2)</f>
        <v>0</v>
      </c>
      <c r="K123" s="157"/>
      <c r="L123" s="34"/>
      <c r="M123" s="158" t="s">
        <v>1</v>
      </c>
      <c r="N123" s="159" t="s">
        <v>43</v>
      </c>
      <c r="O123" s="59"/>
      <c r="P123" s="160">
        <f>O123*H123</f>
        <v>0</v>
      </c>
      <c r="Q123" s="160">
        <v>0</v>
      </c>
      <c r="R123" s="160">
        <f>Q123*H123</f>
        <v>0</v>
      </c>
      <c r="S123" s="160">
        <v>0</v>
      </c>
      <c r="T123" s="161">
        <f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2" t="s">
        <v>248</v>
      </c>
      <c r="AT123" s="162" t="s">
        <v>162</v>
      </c>
      <c r="AU123" s="162" t="s">
        <v>82</v>
      </c>
      <c r="AY123" s="18" t="s">
        <v>160</v>
      </c>
      <c r="BE123" s="163">
        <f>IF(N123="základní",J123,0)</f>
        <v>0</v>
      </c>
      <c r="BF123" s="163">
        <f>IF(N123="snížená",J123,0)</f>
        <v>0</v>
      </c>
      <c r="BG123" s="163">
        <f>IF(N123="zákl. přenesená",J123,0)</f>
        <v>0</v>
      </c>
      <c r="BH123" s="163">
        <f>IF(N123="sníž. přenesená",J123,0)</f>
        <v>0</v>
      </c>
      <c r="BI123" s="163">
        <f>IF(N123="nulová",J123,0)</f>
        <v>0</v>
      </c>
      <c r="BJ123" s="18" t="s">
        <v>97</v>
      </c>
      <c r="BK123" s="163">
        <f>ROUND(I123*H123,2)</f>
        <v>0</v>
      </c>
      <c r="BL123" s="18" t="s">
        <v>248</v>
      </c>
      <c r="BM123" s="162" t="s">
        <v>97</v>
      </c>
    </row>
    <row r="124" spans="1:65" s="14" customFormat="1">
      <c r="B124" s="172"/>
      <c r="D124" s="165" t="s">
        <v>168</v>
      </c>
      <c r="E124" s="173" t="s">
        <v>1</v>
      </c>
      <c r="F124" s="174" t="s">
        <v>2376</v>
      </c>
      <c r="H124" s="175">
        <v>166</v>
      </c>
      <c r="I124" s="176"/>
      <c r="L124" s="172"/>
      <c r="M124" s="177"/>
      <c r="N124" s="178"/>
      <c r="O124" s="178"/>
      <c r="P124" s="178"/>
      <c r="Q124" s="178"/>
      <c r="R124" s="178"/>
      <c r="S124" s="178"/>
      <c r="T124" s="179"/>
      <c r="AT124" s="173" t="s">
        <v>168</v>
      </c>
      <c r="AU124" s="173" t="s">
        <v>82</v>
      </c>
      <c r="AV124" s="14" t="s">
        <v>97</v>
      </c>
      <c r="AW124" s="14" t="s">
        <v>32</v>
      </c>
      <c r="AX124" s="14" t="s">
        <v>77</v>
      </c>
      <c r="AY124" s="173" t="s">
        <v>160</v>
      </c>
    </row>
    <row r="125" spans="1:65" s="15" customFormat="1">
      <c r="B125" s="180"/>
      <c r="D125" s="165" t="s">
        <v>168</v>
      </c>
      <c r="E125" s="181" t="s">
        <v>1</v>
      </c>
      <c r="F125" s="182" t="s">
        <v>173</v>
      </c>
      <c r="H125" s="183">
        <v>166</v>
      </c>
      <c r="I125" s="184"/>
      <c r="L125" s="180"/>
      <c r="M125" s="185"/>
      <c r="N125" s="186"/>
      <c r="O125" s="186"/>
      <c r="P125" s="186"/>
      <c r="Q125" s="186"/>
      <c r="R125" s="186"/>
      <c r="S125" s="186"/>
      <c r="T125" s="187"/>
      <c r="AT125" s="181" t="s">
        <v>168</v>
      </c>
      <c r="AU125" s="181" t="s">
        <v>82</v>
      </c>
      <c r="AV125" s="15" t="s">
        <v>166</v>
      </c>
      <c r="AW125" s="15" t="s">
        <v>32</v>
      </c>
      <c r="AX125" s="15" t="s">
        <v>82</v>
      </c>
      <c r="AY125" s="181" t="s">
        <v>160</v>
      </c>
    </row>
    <row r="126" spans="1:65" s="2" customFormat="1" ht="16.5" customHeight="1">
      <c r="A126" s="33"/>
      <c r="B126" s="149"/>
      <c r="C126" s="188" t="s">
        <v>97</v>
      </c>
      <c r="D126" s="188" t="s">
        <v>249</v>
      </c>
      <c r="E126" s="189" t="s">
        <v>2377</v>
      </c>
      <c r="F126" s="190" t="s">
        <v>2378</v>
      </c>
      <c r="G126" s="191" t="s">
        <v>776</v>
      </c>
      <c r="H126" s="192">
        <v>93.2</v>
      </c>
      <c r="I126" s="193"/>
      <c r="J126" s="194">
        <f t="shared" ref="J126:J138" si="0">ROUND(I126*H126,2)</f>
        <v>0</v>
      </c>
      <c r="K126" s="195"/>
      <c r="L126" s="196"/>
      <c r="M126" s="197" t="s">
        <v>1</v>
      </c>
      <c r="N126" s="198" t="s">
        <v>43</v>
      </c>
      <c r="O126" s="59"/>
      <c r="P126" s="160">
        <f t="shared" ref="P126:P138" si="1">O126*H126</f>
        <v>0</v>
      </c>
      <c r="Q126" s="160">
        <v>0</v>
      </c>
      <c r="R126" s="160">
        <f t="shared" ref="R126:R138" si="2">Q126*H126</f>
        <v>0</v>
      </c>
      <c r="S126" s="160">
        <v>0</v>
      </c>
      <c r="T126" s="161">
        <f t="shared" ref="T126:T138" si="3"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2" t="s">
        <v>331</v>
      </c>
      <c r="AT126" s="162" t="s">
        <v>249</v>
      </c>
      <c r="AU126" s="162" t="s">
        <v>82</v>
      </c>
      <c r="AY126" s="18" t="s">
        <v>160</v>
      </c>
      <c r="BE126" s="163">
        <f t="shared" ref="BE126:BE138" si="4">IF(N126="základní",J126,0)</f>
        <v>0</v>
      </c>
      <c r="BF126" s="163">
        <f t="shared" ref="BF126:BF138" si="5">IF(N126="snížená",J126,0)</f>
        <v>0</v>
      </c>
      <c r="BG126" s="163">
        <f t="shared" ref="BG126:BG138" si="6">IF(N126="zákl. přenesená",J126,0)</f>
        <v>0</v>
      </c>
      <c r="BH126" s="163">
        <f t="shared" ref="BH126:BH138" si="7">IF(N126="sníž. přenesená",J126,0)</f>
        <v>0</v>
      </c>
      <c r="BI126" s="163">
        <f t="shared" ref="BI126:BI138" si="8">IF(N126="nulová",J126,0)</f>
        <v>0</v>
      </c>
      <c r="BJ126" s="18" t="s">
        <v>97</v>
      </c>
      <c r="BK126" s="163">
        <f t="shared" ref="BK126:BK138" si="9">ROUND(I126*H126,2)</f>
        <v>0</v>
      </c>
      <c r="BL126" s="18" t="s">
        <v>248</v>
      </c>
      <c r="BM126" s="162" t="s">
        <v>166</v>
      </c>
    </row>
    <row r="127" spans="1:65" s="2" customFormat="1" ht="16.5" customHeight="1">
      <c r="A127" s="33"/>
      <c r="B127" s="149"/>
      <c r="C127" s="188" t="s">
        <v>180</v>
      </c>
      <c r="D127" s="188" t="s">
        <v>249</v>
      </c>
      <c r="E127" s="189" t="s">
        <v>2379</v>
      </c>
      <c r="F127" s="190" t="s">
        <v>2380</v>
      </c>
      <c r="G127" s="191" t="s">
        <v>776</v>
      </c>
      <c r="H127" s="192">
        <v>31</v>
      </c>
      <c r="I127" s="193"/>
      <c r="J127" s="194">
        <f t="shared" si="0"/>
        <v>0</v>
      </c>
      <c r="K127" s="195"/>
      <c r="L127" s="196"/>
      <c r="M127" s="197" t="s">
        <v>1</v>
      </c>
      <c r="N127" s="198" t="s">
        <v>43</v>
      </c>
      <c r="O127" s="59"/>
      <c r="P127" s="160">
        <f t="shared" si="1"/>
        <v>0</v>
      </c>
      <c r="Q127" s="160">
        <v>0</v>
      </c>
      <c r="R127" s="160">
        <f t="shared" si="2"/>
        <v>0</v>
      </c>
      <c r="S127" s="160">
        <v>0</v>
      </c>
      <c r="T127" s="161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2" t="s">
        <v>331</v>
      </c>
      <c r="AT127" s="162" t="s">
        <v>249</v>
      </c>
      <c r="AU127" s="162" t="s">
        <v>82</v>
      </c>
      <c r="AY127" s="18" t="s">
        <v>160</v>
      </c>
      <c r="BE127" s="163">
        <f t="shared" si="4"/>
        <v>0</v>
      </c>
      <c r="BF127" s="163">
        <f t="shared" si="5"/>
        <v>0</v>
      </c>
      <c r="BG127" s="163">
        <f t="shared" si="6"/>
        <v>0</v>
      </c>
      <c r="BH127" s="163">
        <f t="shared" si="7"/>
        <v>0</v>
      </c>
      <c r="BI127" s="163">
        <f t="shared" si="8"/>
        <v>0</v>
      </c>
      <c r="BJ127" s="18" t="s">
        <v>97</v>
      </c>
      <c r="BK127" s="163">
        <f t="shared" si="9"/>
        <v>0</v>
      </c>
      <c r="BL127" s="18" t="s">
        <v>248</v>
      </c>
      <c r="BM127" s="162" t="s">
        <v>194</v>
      </c>
    </row>
    <row r="128" spans="1:65" s="2" customFormat="1" ht="16.5" customHeight="1">
      <c r="A128" s="33"/>
      <c r="B128" s="149"/>
      <c r="C128" s="150" t="s">
        <v>166</v>
      </c>
      <c r="D128" s="150" t="s">
        <v>162</v>
      </c>
      <c r="E128" s="151" t="s">
        <v>2381</v>
      </c>
      <c r="F128" s="152" t="s">
        <v>2382</v>
      </c>
      <c r="G128" s="153" t="s">
        <v>268</v>
      </c>
      <c r="H128" s="154">
        <v>20</v>
      </c>
      <c r="I128" s="155"/>
      <c r="J128" s="156">
        <f t="shared" si="0"/>
        <v>0</v>
      </c>
      <c r="K128" s="157"/>
      <c r="L128" s="34"/>
      <c r="M128" s="158" t="s">
        <v>1</v>
      </c>
      <c r="N128" s="159" t="s">
        <v>43</v>
      </c>
      <c r="O128" s="59"/>
      <c r="P128" s="160">
        <f t="shared" si="1"/>
        <v>0</v>
      </c>
      <c r="Q128" s="160">
        <v>0</v>
      </c>
      <c r="R128" s="160">
        <f t="shared" si="2"/>
        <v>0</v>
      </c>
      <c r="S128" s="160">
        <v>0</v>
      </c>
      <c r="T128" s="161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2" t="s">
        <v>248</v>
      </c>
      <c r="AT128" s="162" t="s">
        <v>162</v>
      </c>
      <c r="AU128" s="162" t="s">
        <v>82</v>
      </c>
      <c r="AY128" s="18" t="s">
        <v>160</v>
      </c>
      <c r="BE128" s="163">
        <f t="shared" si="4"/>
        <v>0</v>
      </c>
      <c r="BF128" s="163">
        <f t="shared" si="5"/>
        <v>0</v>
      </c>
      <c r="BG128" s="163">
        <f t="shared" si="6"/>
        <v>0</v>
      </c>
      <c r="BH128" s="163">
        <f t="shared" si="7"/>
        <v>0</v>
      </c>
      <c r="BI128" s="163">
        <f t="shared" si="8"/>
        <v>0</v>
      </c>
      <c r="BJ128" s="18" t="s">
        <v>97</v>
      </c>
      <c r="BK128" s="163">
        <f t="shared" si="9"/>
        <v>0</v>
      </c>
      <c r="BL128" s="18" t="s">
        <v>248</v>
      </c>
      <c r="BM128" s="162" t="s">
        <v>204</v>
      </c>
    </row>
    <row r="129" spans="1:65" s="2" customFormat="1" ht="16.5" customHeight="1">
      <c r="A129" s="33"/>
      <c r="B129" s="149"/>
      <c r="C129" s="188" t="s">
        <v>189</v>
      </c>
      <c r="D129" s="188" t="s">
        <v>249</v>
      </c>
      <c r="E129" s="189" t="s">
        <v>2383</v>
      </c>
      <c r="F129" s="190" t="s">
        <v>2384</v>
      </c>
      <c r="G129" s="191" t="s">
        <v>268</v>
      </c>
      <c r="H129" s="192">
        <v>14</v>
      </c>
      <c r="I129" s="193"/>
      <c r="J129" s="194">
        <f t="shared" si="0"/>
        <v>0</v>
      </c>
      <c r="K129" s="195"/>
      <c r="L129" s="196"/>
      <c r="M129" s="197" t="s">
        <v>1</v>
      </c>
      <c r="N129" s="198" t="s">
        <v>43</v>
      </c>
      <c r="O129" s="59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2" t="s">
        <v>331</v>
      </c>
      <c r="AT129" s="162" t="s">
        <v>249</v>
      </c>
      <c r="AU129" s="162" t="s">
        <v>82</v>
      </c>
      <c r="AY129" s="18" t="s">
        <v>160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8" t="s">
        <v>97</v>
      </c>
      <c r="BK129" s="163">
        <f t="shared" si="9"/>
        <v>0</v>
      </c>
      <c r="BL129" s="18" t="s">
        <v>248</v>
      </c>
      <c r="BM129" s="162" t="s">
        <v>213</v>
      </c>
    </row>
    <row r="130" spans="1:65" s="2" customFormat="1" ht="16.5" customHeight="1">
      <c r="A130" s="33"/>
      <c r="B130" s="149"/>
      <c r="C130" s="188" t="s">
        <v>194</v>
      </c>
      <c r="D130" s="188" t="s">
        <v>249</v>
      </c>
      <c r="E130" s="189" t="s">
        <v>2385</v>
      </c>
      <c r="F130" s="190" t="s">
        <v>2386</v>
      </c>
      <c r="G130" s="191" t="s">
        <v>268</v>
      </c>
      <c r="H130" s="192">
        <v>14</v>
      </c>
      <c r="I130" s="193"/>
      <c r="J130" s="194">
        <f t="shared" si="0"/>
        <v>0</v>
      </c>
      <c r="K130" s="195"/>
      <c r="L130" s="196"/>
      <c r="M130" s="197" t="s">
        <v>1</v>
      </c>
      <c r="N130" s="198" t="s">
        <v>43</v>
      </c>
      <c r="O130" s="59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2" t="s">
        <v>331</v>
      </c>
      <c r="AT130" s="162" t="s">
        <v>249</v>
      </c>
      <c r="AU130" s="162" t="s">
        <v>82</v>
      </c>
      <c r="AY130" s="18" t="s">
        <v>160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8" t="s">
        <v>97</v>
      </c>
      <c r="BK130" s="163">
        <f t="shared" si="9"/>
        <v>0</v>
      </c>
      <c r="BL130" s="18" t="s">
        <v>248</v>
      </c>
      <c r="BM130" s="162" t="s">
        <v>8</v>
      </c>
    </row>
    <row r="131" spans="1:65" s="2" customFormat="1" ht="16.5" customHeight="1">
      <c r="A131" s="33"/>
      <c r="B131" s="149"/>
      <c r="C131" s="150" t="s">
        <v>199</v>
      </c>
      <c r="D131" s="150" t="s">
        <v>162</v>
      </c>
      <c r="E131" s="151" t="s">
        <v>2387</v>
      </c>
      <c r="F131" s="152" t="s">
        <v>2388</v>
      </c>
      <c r="G131" s="153" t="s">
        <v>547</v>
      </c>
      <c r="H131" s="154">
        <v>7</v>
      </c>
      <c r="I131" s="155"/>
      <c r="J131" s="156">
        <f t="shared" si="0"/>
        <v>0</v>
      </c>
      <c r="K131" s="157"/>
      <c r="L131" s="34"/>
      <c r="M131" s="158" t="s">
        <v>1</v>
      </c>
      <c r="N131" s="159" t="s">
        <v>43</v>
      </c>
      <c r="O131" s="59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2" t="s">
        <v>248</v>
      </c>
      <c r="AT131" s="162" t="s">
        <v>162</v>
      </c>
      <c r="AU131" s="162" t="s">
        <v>82</v>
      </c>
      <c r="AY131" s="18" t="s">
        <v>160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8" t="s">
        <v>97</v>
      </c>
      <c r="BK131" s="163">
        <f t="shared" si="9"/>
        <v>0</v>
      </c>
      <c r="BL131" s="18" t="s">
        <v>248</v>
      </c>
      <c r="BM131" s="162" t="s">
        <v>238</v>
      </c>
    </row>
    <row r="132" spans="1:65" s="2" customFormat="1" ht="16.5" customHeight="1">
      <c r="A132" s="33"/>
      <c r="B132" s="149"/>
      <c r="C132" s="150" t="s">
        <v>204</v>
      </c>
      <c r="D132" s="150" t="s">
        <v>162</v>
      </c>
      <c r="E132" s="151" t="s">
        <v>2389</v>
      </c>
      <c r="F132" s="152" t="s">
        <v>2390</v>
      </c>
      <c r="G132" s="153" t="s">
        <v>268</v>
      </c>
      <c r="H132" s="154">
        <v>7</v>
      </c>
      <c r="I132" s="155"/>
      <c r="J132" s="156">
        <f t="shared" si="0"/>
        <v>0</v>
      </c>
      <c r="K132" s="157"/>
      <c r="L132" s="34"/>
      <c r="M132" s="158" t="s">
        <v>1</v>
      </c>
      <c r="N132" s="159" t="s">
        <v>43</v>
      </c>
      <c r="O132" s="59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248</v>
      </c>
      <c r="AT132" s="162" t="s">
        <v>162</v>
      </c>
      <c r="AU132" s="162" t="s">
        <v>82</v>
      </c>
      <c r="AY132" s="18" t="s">
        <v>160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8" t="s">
        <v>97</v>
      </c>
      <c r="BK132" s="163">
        <f t="shared" si="9"/>
        <v>0</v>
      </c>
      <c r="BL132" s="18" t="s">
        <v>248</v>
      </c>
      <c r="BM132" s="162" t="s">
        <v>248</v>
      </c>
    </row>
    <row r="133" spans="1:65" s="2" customFormat="1" ht="16.5" customHeight="1">
      <c r="A133" s="33"/>
      <c r="B133" s="149"/>
      <c r="C133" s="188" t="s">
        <v>209</v>
      </c>
      <c r="D133" s="188" t="s">
        <v>249</v>
      </c>
      <c r="E133" s="189" t="s">
        <v>2391</v>
      </c>
      <c r="F133" s="190" t="s">
        <v>2392</v>
      </c>
      <c r="G133" s="191" t="s">
        <v>268</v>
      </c>
      <c r="H133" s="192">
        <v>7</v>
      </c>
      <c r="I133" s="193"/>
      <c r="J133" s="194">
        <f t="shared" si="0"/>
        <v>0</v>
      </c>
      <c r="K133" s="195"/>
      <c r="L133" s="196"/>
      <c r="M133" s="197" t="s">
        <v>1</v>
      </c>
      <c r="N133" s="198" t="s">
        <v>43</v>
      </c>
      <c r="O133" s="59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2" t="s">
        <v>331</v>
      </c>
      <c r="AT133" s="162" t="s">
        <v>249</v>
      </c>
      <c r="AU133" s="162" t="s">
        <v>82</v>
      </c>
      <c r="AY133" s="18" t="s">
        <v>160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8" t="s">
        <v>97</v>
      </c>
      <c r="BK133" s="163">
        <f t="shared" si="9"/>
        <v>0</v>
      </c>
      <c r="BL133" s="18" t="s">
        <v>248</v>
      </c>
      <c r="BM133" s="162" t="s">
        <v>259</v>
      </c>
    </row>
    <row r="134" spans="1:65" s="2" customFormat="1" ht="16.5" customHeight="1">
      <c r="A134" s="33"/>
      <c r="B134" s="149"/>
      <c r="C134" s="150" t="s">
        <v>213</v>
      </c>
      <c r="D134" s="150" t="s">
        <v>162</v>
      </c>
      <c r="E134" s="151" t="s">
        <v>2393</v>
      </c>
      <c r="F134" s="152" t="s">
        <v>2394</v>
      </c>
      <c r="G134" s="153" t="s">
        <v>2083</v>
      </c>
      <c r="H134" s="154">
        <v>1</v>
      </c>
      <c r="I134" s="155"/>
      <c r="J134" s="156">
        <f t="shared" si="0"/>
        <v>0</v>
      </c>
      <c r="K134" s="157"/>
      <c r="L134" s="34"/>
      <c r="M134" s="158" t="s">
        <v>1</v>
      </c>
      <c r="N134" s="159" t="s">
        <v>43</v>
      </c>
      <c r="O134" s="59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2" t="s">
        <v>248</v>
      </c>
      <c r="AT134" s="162" t="s">
        <v>162</v>
      </c>
      <c r="AU134" s="162" t="s">
        <v>82</v>
      </c>
      <c r="AY134" s="18" t="s">
        <v>160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8" t="s">
        <v>97</v>
      </c>
      <c r="BK134" s="163">
        <f t="shared" si="9"/>
        <v>0</v>
      </c>
      <c r="BL134" s="18" t="s">
        <v>248</v>
      </c>
      <c r="BM134" s="162" t="s">
        <v>270</v>
      </c>
    </row>
    <row r="135" spans="1:65" s="2" customFormat="1" ht="16.5" customHeight="1">
      <c r="A135" s="33"/>
      <c r="B135" s="149"/>
      <c r="C135" s="150" t="s">
        <v>223</v>
      </c>
      <c r="D135" s="150" t="s">
        <v>162</v>
      </c>
      <c r="E135" s="151" t="s">
        <v>2395</v>
      </c>
      <c r="F135" s="152" t="s">
        <v>2396</v>
      </c>
      <c r="G135" s="153" t="s">
        <v>268</v>
      </c>
      <c r="H135" s="154">
        <v>3</v>
      </c>
      <c r="I135" s="155"/>
      <c r="J135" s="156">
        <f t="shared" si="0"/>
        <v>0</v>
      </c>
      <c r="K135" s="157"/>
      <c r="L135" s="34"/>
      <c r="M135" s="158" t="s">
        <v>1</v>
      </c>
      <c r="N135" s="159" t="s">
        <v>43</v>
      </c>
      <c r="O135" s="59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2" t="s">
        <v>248</v>
      </c>
      <c r="AT135" s="162" t="s">
        <v>162</v>
      </c>
      <c r="AU135" s="162" t="s">
        <v>82</v>
      </c>
      <c r="AY135" s="18" t="s">
        <v>160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8" t="s">
        <v>97</v>
      </c>
      <c r="BK135" s="163">
        <f t="shared" si="9"/>
        <v>0</v>
      </c>
      <c r="BL135" s="18" t="s">
        <v>248</v>
      </c>
      <c r="BM135" s="162" t="s">
        <v>279</v>
      </c>
    </row>
    <row r="136" spans="1:65" s="2" customFormat="1" ht="24.15" customHeight="1">
      <c r="A136" s="33"/>
      <c r="B136" s="149"/>
      <c r="C136" s="150" t="s">
        <v>8</v>
      </c>
      <c r="D136" s="150" t="s">
        <v>162</v>
      </c>
      <c r="E136" s="151" t="s">
        <v>2397</v>
      </c>
      <c r="F136" s="152" t="s">
        <v>2398</v>
      </c>
      <c r="G136" s="153" t="s">
        <v>268</v>
      </c>
      <c r="H136" s="154">
        <v>1</v>
      </c>
      <c r="I136" s="155"/>
      <c r="J136" s="156">
        <f t="shared" si="0"/>
        <v>0</v>
      </c>
      <c r="K136" s="157"/>
      <c r="L136" s="34"/>
      <c r="M136" s="158" t="s">
        <v>1</v>
      </c>
      <c r="N136" s="159" t="s">
        <v>43</v>
      </c>
      <c r="O136" s="59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2" t="s">
        <v>248</v>
      </c>
      <c r="AT136" s="162" t="s">
        <v>162</v>
      </c>
      <c r="AU136" s="162" t="s">
        <v>82</v>
      </c>
      <c r="AY136" s="18" t="s">
        <v>160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8" t="s">
        <v>97</v>
      </c>
      <c r="BK136" s="163">
        <f t="shared" si="9"/>
        <v>0</v>
      </c>
      <c r="BL136" s="18" t="s">
        <v>248</v>
      </c>
      <c r="BM136" s="162" t="s">
        <v>289</v>
      </c>
    </row>
    <row r="137" spans="1:65" s="2" customFormat="1" ht="37.950000000000003" customHeight="1">
      <c r="A137" s="33"/>
      <c r="B137" s="149"/>
      <c r="C137" s="150" t="s">
        <v>233</v>
      </c>
      <c r="D137" s="150" t="s">
        <v>162</v>
      </c>
      <c r="E137" s="151" t="s">
        <v>2399</v>
      </c>
      <c r="F137" s="152" t="s">
        <v>2400</v>
      </c>
      <c r="G137" s="153" t="s">
        <v>262</v>
      </c>
      <c r="H137" s="154">
        <v>160</v>
      </c>
      <c r="I137" s="155"/>
      <c r="J137" s="156">
        <f t="shared" si="0"/>
        <v>0</v>
      </c>
      <c r="K137" s="157"/>
      <c r="L137" s="34"/>
      <c r="M137" s="158" t="s">
        <v>1</v>
      </c>
      <c r="N137" s="159" t="s">
        <v>43</v>
      </c>
      <c r="O137" s="59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2" t="s">
        <v>248</v>
      </c>
      <c r="AT137" s="162" t="s">
        <v>162</v>
      </c>
      <c r="AU137" s="162" t="s">
        <v>82</v>
      </c>
      <c r="AY137" s="18" t="s">
        <v>160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8" t="s">
        <v>97</v>
      </c>
      <c r="BK137" s="163">
        <f t="shared" si="9"/>
        <v>0</v>
      </c>
      <c r="BL137" s="18" t="s">
        <v>248</v>
      </c>
      <c r="BM137" s="162" t="s">
        <v>300</v>
      </c>
    </row>
    <row r="138" spans="1:65" s="2" customFormat="1" ht="33" customHeight="1">
      <c r="A138" s="33"/>
      <c r="B138" s="149"/>
      <c r="C138" s="150" t="s">
        <v>238</v>
      </c>
      <c r="D138" s="150" t="s">
        <v>162</v>
      </c>
      <c r="E138" s="151" t="s">
        <v>2401</v>
      </c>
      <c r="F138" s="152" t="s">
        <v>2402</v>
      </c>
      <c r="G138" s="153" t="s">
        <v>262</v>
      </c>
      <c r="H138" s="154">
        <v>160</v>
      </c>
      <c r="I138" s="155"/>
      <c r="J138" s="156">
        <f t="shared" si="0"/>
        <v>0</v>
      </c>
      <c r="K138" s="157"/>
      <c r="L138" s="34"/>
      <c r="M138" s="208" t="s">
        <v>1</v>
      </c>
      <c r="N138" s="209" t="s">
        <v>43</v>
      </c>
      <c r="O138" s="210"/>
      <c r="P138" s="211">
        <f t="shared" si="1"/>
        <v>0</v>
      </c>
      <c r="Q138" s="211">
        <v>0</v>
      </c>
      <c r="R138" s="211">
        <f t="shared" si="2"/>
        <v>0</v>
      </c>
      <c r="S138" s="211">
        <v>0</v>
      </c>
      <c r="T138" s="21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2" t="s">
        <v>248</v>
      </c>
      <c r="AT138" s="162" t="s">
        <v>162</v>
      </c>
      <c r="AU138" s="162" t="s">
        <v>82</v>
      </c>
      <c r="AY138" s="18" t="s">
        <v>160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8" t="s">
        <v>97</v>
      </c>
      <c r="BK138" s="163">
        <f t="shared" si="9"/>
        <v>0</v>
      </c>
      <c r="BL138" s="18" t="s">
        <v>248</v>
      </c>
      <c r="BM138" s="162" t="s">
        <v>310</v>
      </c>
    </row>
    <row r="139" spans="1:65" s="2" customFormat="1" ht="6.9" customHeight="1">
      <c r="A139" s="33"/>
      <c r="B139" s="48"/>
      <c r="C139" s="49"/>
      <c r="D139" s="49"/>
      <c r="E139" s="49"/>
      <c r="F139" s="49"/>
      <c r="G139" s="49"/>
      <c r="H139" s="49"/>
      <c r="I139" s="49"/>
      <c r="J139" s="49"/>
      <c r="K139" s="49"/>
      <c r="L139" s="34"/>
      <c r="M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</sheetData>
  <autoFilter ref="C120:K138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3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8" t="s">
        <v>103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1:46" s="1" customFormat="1" ht="24.9" customHeight="1">
      <c r="B4" s="21"/>
      <c r="D4" s="22" t="s">
        <v>107</v>
      </c>
      <c r="L4" s="21"/>
      <c r="M4" s="98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58" t="str">
        <f>'Rekapitulace stavby'!K6</f>
        <v>Bytový dům č.p. 1 Nový Dvůr</v>
      </c>
      <c r="F7" s="259"/>
      <c r="G7" s="259"/>
      <c r="H7" s="259"/>
      <c r="L7" s="21"/>
    </row>
    <row r="8" spans="1:46" s="1" customFormat="1" ht="12" customHeight="1">
      <c r="B8" s="21"/>
      <c r="D8" s="28" t="s">
        <v>1688</v>
      </c>
      <c r="L8" s="21"/>
    </row>
    <row r="9" spans="1:46" s="2" customFormat="1" ht="16.5" customHeight="1">
      <c r="A9" s="33"/>
      <c r="B9" s="34"/>
      <c r="C9" s="33"/>
      <c r="D9" s="33"/>
      <c r="E9" s="258" t="s">
        <v>2176</v>
      </c>
      <c r="F9" s="256"/>
      <c r="G9" s="256"/>
      <c r="H9" s="256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2372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47" t="s">
        <v>2403</v>
      </c>
      <c r="F11" s="256"/>
      <c r="G11" s="256"/>
      <c r="H11" s="256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 t="str">
        <f>'Rekapitulace stavby'!AN8</f>
        <v>5. 3. 2025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57" t="str">
        <f>'Rekapitulace stavby'!E14</f>
        <v>Vyplň údaj</v>
      </c>
      <c r="F20" s="225"/>
      <c r="G20" s="225"/>
      <c r="H20" s="225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30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31</v>
      </c>
      <c r="F23" s="33"/>
      <c r="G23" s="33"/>
      <c r="H23" s="33"/>
      <c r="I23" s="28" t="s">
        <v>26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33</v>
      </c>
      <c r="E25" s="33"/>
      <c r="F25" s="33"/>
      <c r="G25" s="33"/>
      <c r="H25" s="33"/>
      <c r="I25" s="28" t="s">
        <v>24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34</v>
      </c>
      <c r="F26" s="33"/>
      <c r="G26" s="33"/>
      <c r="H26" s="33"/>
      <c r="I26" s="28" t="s">
        <v>26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35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71.25" customHeight="1">
      <c r="A29" s="99"/>
      <c r="B29" s="100"/>
      <c r="C29" s="99"/>
      <c r="D29" s="99"/>
      <c r="E29" s="229" t="s">
        <v>36</v>
      </c>
      <c r="F29" s="229"/>
      <c r="G29" s="229"/>
      <c r="H29" s="229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2" t="s">
        <v>37</v>
      </c>
      <c r="E32" s="33"/>
      <c r="F32" s="33"/>
      <c r="G32" s="33"/>
      <c r="H32" s="33"/>
      <c r="I32" s="33"/>
      <c r="J32" s="72">
        <f>ROUND(J123,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39</v>
      </c>
      <c r="G34" s="33"/>
      <c r="H34" s="33"/>
      <c r="I34" s="37" t="s">
        <v>38</v>
      </c>
      <c r="J34" s="37" t="s">
        <v>40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3" t="s">
        <v>41</v>
      </c>
      <c r="E35" s="28" t="s">
        <v>42</v>
      </c>
      <c r="F35" s="104">
        <f>ROUND((SUM(BE123:BE132)),  2)</f>
        <v>0</v>
      </c>
      <c r="G35" s="33"/>
      <c r="H35" s="33"/>
      <c r="I35" s="105">
        <v>0.21</v>
      </c>
      <c r="J35" s="104">
        <f>ROUND(((SUM(BE123:BE132))*I35),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43</v>
      </c>
      <c r="F36" s="104">
        <f>ROUND((SUM(BF123:BF132)),  2)</f>
        <v>0</v>
      </c>
      <c r="G36" s="33"/>
      <c r="H36" s="33"/>
      <c r="I36" s="105">
        <v>0.12</v>
      </c>
      <c r="J36" s="104">
        <f>ROUND(((SUM(BF123:BF132))*I36),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44</v>
      </c>
      <c r="F37" s="104">
        <f>ROUND((SUM(BG123:BG132)),  2)</f>
        <v>0</v>
      </c>
      <c r="G37" s="33"/>
      <c r="H37" s="33"/>
      <c r="I37" s="105">
        <v>0.21</v>
      </c>
      <c r="J37" s="104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45</v>
      </c>
      <c r="F38" s="104">
        <f>ROUND((SUM(BH123:BH132)),  2)</f>
        <v>0</v>
      </c>
      <c r="G38" s="33"/>
      <c r="H38" s="33"/>
      <c r="I38" s="105">
        <v>0.12</v>
      </c>
      <c r="J38" s="104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46</v>
      </c>
      <c r="F39" s="104">
        <f>ROUND((SUM(BI123:BI132)),  2)</f>
        <v>0</v>
      </c>
      <c r="G39" s="33"/>
      <c r="H39" s="33"/>
      <c r="I39" s="105">
        <v>0</v>
      </c>
      <c r="J39" s="104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6"/>
      <c r="D41" s="107" t="s">
        <v>47</v>
      </c>
      <c r="E41" s="61"/>
      <c r="F41" s="61"/>
      <c r="G41" s="108" t="s">
        <v>48</v>
      </c>
      <c r="H41" s="109" t="s">
        <v>49</v>
      </c>
      <c r="I41" s="61"/>
      <c r="J41" s="110">
        <f>SUM(J32:J39)</f>
        <v>0</v>
      </c>
      <c r="K41" s="111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50</v>
      </c>
      <c r="E50" s="45"/>
      <c r="F50" s="45"/>
      <c r="G50" s="44" t="s">
        <v>51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52</v>
      </c>
      <c r="E61" s="36"/>
      <c r="F61" s="112" t="s">
        <v>53</v>
      </c>
      <c r="G61" s="46" t="s">
        <v>52</v>
      </c>
      <c r="H61" s="36"/>
      <c r="I61" s="36"/>
      <c r="J61" s="113" t="s">
        <v>53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54</v>
      </c>
      <c r="E65" s="47"/>
      <c r="F65" s="47"/>
      <c r="G65" s="44" t="s">
        <v>55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52</v>
      </c>
      <c r="E76" s="36"/>
      <c r="F76" s="112" t="s">
        <v>53</v>
      </c>
      <c r="G76" s="46" t="s">
        <v>52</v>
      </c>
      <c r="H76" s="36"/>
      <c r="I76" s="36"/>
      <c r="J76" s="113" t="s">
        <v>53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108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58" t="str">
        <f>E7</f>
        <v>Bytový dům č.p. 1 Nový Dvůr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1688</v>
      </c>
      <c r="L86" s="21"/>
    </row>
    <row r="87" spans="1:31" s="2" customFormat="1" ht="16.5" customHeight="1">
      <c r="A87" s="33"/>
      <c r="B87" s="34"/>
      <c r="C87" s="33"/>
      <c r="D87" s="33"/>
      <c r="E87" s="258" t="s">
        <v>2176</v>
      </c>
      <c r="F87" s="256"/>
      <c r="G87" s="256"/>
      <c r="H87" s="256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2372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47" t="str">
        <f>E11</f>
        <v>0325-01.4.2 - Dodávky</v>
      </c>
      <c r="F89" s="256"/>
      <c r="G89" s="256"/>
      <c r="H89" s="256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Nový Dvůr</v>
      </c>
      <c r="G91" s="33"/>
      <c r="H91" s="33"/>
      <c r="I91" s="28" t="s">
        <v>21</v>
      </c>
      <c r="J91" s="56" t="str">
        <f>IF(J14="","",J14)</f>
        <v>5. 3. 2025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65" customHeight="1">
      <c r="A93" s="33"/>
      <c r="B93" s="34"/>
      <c r="C93" s="28" t="s">
        <v>23</v>
      </c>
      <c r="D93" s="33"/>
      <c r="E93" s="33"/>
      <c r="F93" s="26" t="str">
        <f>E17</f>
        <v>Zemský hřebčinec Písek s.p.o., U Hřebčince 479, Pí</v>
      </c>
      <c r="G93" s="33"/>
      <c r="H93" s="33"/>
      <c r="I93" s="28" t="s">
        <v>29</v>
      </c>
      <c r="J93" s="31" t="str">
        <f>E23</f>
        <v>Ing. Petr Černý Projekční kancelář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25.65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33</v>
      </c>
      <c r="J94" s="31" t="str">
        <f>E26</f>
        <v>Jindřich  J u k l  tel.: 602558222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4" t="s">
        <v>109</v>
      </c>
      <c r="D96" s="106"/>
      <c r="E96" s="106"/>
      <c r="F96" s="106"/>
      <c r="G96" s="106"/>
      <c r="H96" s="106"/>
      <c r="I96" s="106"/>
      <c r="J96" s="115" t="s">
        <v>110</v>
      </c>
      <c r="K96" s="106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5" customHeight="1">
      <c r="A98" s="33"/>
      <c r="B98" s="34"/>
      <c r="C98" s="116" t="s">
        <v>111</v>
      </c>
      <c r="D98" s="33"/>
      <c r="E98" s="33"/>
      <c r="F98" s="33"/>
      <c r="G98" s="33"/>
      <c r="H98" s="33"/>
      <c r="I98" s="33"/>
      <c r="J98" s="72">
        <f>J123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112</v>
      </c>
    </row>
    <row r="99" spans="1:47" s="9" customFormat="1" ht="24.9" customHeight="1">
      <c r="B99" s="117"/>
      <c r="D99" s="118" t="s">
        <v>2404</v>
      </c>
      <c r="E99" s="119"/>
      <c r="F99" s="119"/>
      <c r="G99" s="119"/>
      <c r="H99" s="119"/>
      <c r="I99" s="119"/>
      <c r="J99" s="120">
        <f>J124</f>
        <v>0</v>
      </c>
      <c r="L99" s="117"/>
    </row>
    <row r="100" spans="1:47" s="10" customFormat="1" ht="19.95" customHeight="1">
      <c r="B100" s="121"/>
      <c r="D100" s="122" t="s">
        <v>2405</v>
      </c>
      <c r="E100" s="123"/>
      <c r="F100" s="123"/>
      <c r="G100" s="123"/>
      <c r="H100" s="123"/>
      <c r="I100" s="123"/>
      <c r="J100" s="124">
        <f>J125</f>
        <v>0</v>
      </c>
      <c r="L100" s="121"/>
    </row>
    <row r="101" spans="1:47" s="9" customFormat="1" ht="24.9" customHeight="1">
      <c r="B101" s="117"/>
      <c r="D101" s="118" t="s">
        <v>122</v>
      </c>
      <c r="E101" s="119"/>
      <c r="F101" s="119"/>
      <c r="G101" s="119"/>
      <c r="H101" s="119"/>
      <c r="I101" s="119"/>
      <c r="J101" s="120">
        <f>J130</f>
        <v>0</v>
      </c>
      <c r="L101" s="117"/>
    </row>
    <row r="102" spans="1:47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47" s="2" customFormat="1" ht="6.9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47" s="2" customFormat="1" ht="6.9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24.9" customHeight="1">
      <c r="A108" s="33"/>
      <c r="B108" s="34"/>
      <c r="C108" s="22" t="s">
        <v>145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2" customHeight="1">
      <c r="A110" s="33"/>
      <c r="B110" s="34"/>
      <c r="C110" s="28" t="s">
        <v>15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6.5" customHeight="1">
      <c r="A111" s="33"/>
      <c r="B111" s="34"/>
      <c r="C111" s="33"/>
      <c r="D111" s="33"/>
      <c r="E111" s="258" t="str">
        <f>E7</f>
        <v>Bytový dům č.p. 1 Nový Dvůr</v>
      </c>
      <c r="F111" s="259"/>
      <c r="G111" s="259"/>
      <c r="H111" s="259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1" customFormat="1" ht="12" customHeight="1">
      <c r="B112" s="21"/>
      <c r="C112" s="28" t="s">
        <v>1688</v>
      </c>
      <c r="L112" s="21"/>
    </row>
    <row r="113" spans="1:65" s="2" customFormat="1" ht="16.5" customHeight="1">
      <c r="A113" s="33"/>
      <c r="B113" s="34"/>
      <c r="C113" s="33"/>
      <c r="D113" s="33"/>
      <c r="E113" s="258" t="s">
        <v>2176</v>
      </c>
      <c r="F113" s="256"/>
      <c r="G113" s="256"/>
      <c r="H113" s="256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2372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47" t="str">
        <f>E11</f>
        <v>0325-01.4.2 - Dodávky</v>
      </c>
      <c r="F115" s="256"/>
      <c r="G115" s="256"/>
      <c r="H115" s="256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F14</f>
        <v>Nový Dvůr</v>
      </c>
      <c r="G117" s="33"/>
      <c r="H117" s="33"/>
      <c r="I117" s="28" t="s">
        <v>21</v>
      </c>
      <c r="J117" s="56" t="str">
        <f>IF(J14="","",J14)</f>
        <v>5. 3. 2025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25.65" customHeight="1">
      <c r="A119" s="33"/>
      <c r="B119" s="34"/>
      <c r="C119" s="28" t="s">
        <v>23</v>
      </c>
      <c r="D119" s="33"/>
      <c r="E119" s="33"/>
      <c r="F119" s="26" t="str">
        <f>E17</f>
        <v>Zemský hřebčinec Písek s.p.o., U Hřebčince 479, Pí</v>
      </c>
      <c r="G119" s="33"/>
      <c r="H119" s="33"/>
      <c r="I119" s="28" t="s">
        <v>29</v>
      </c>
      <c r="J119" s="31" t="str">
        <f>E23</f>
        <v>Ing. Petr Černý Projekční kancelář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25.65" customHeight="1">
      <c r="A120" s="33"/>
      <c r="B120" s="34"/>
      <c r="C120" s="28" t="s">
        <v>27</v>
      </c>
      <c r="D120" s="33"/>
      <c r="E120" s="33"/>
      <c r="F120" s="26" t="str">
        <f>IF(E20="","",E20)</f>
        <v>Vyplň údaj</v>
      </c>
      <c r="G120" s="33"/>
      <c r="H120" s="33"/>
      <c r="I120" s="28" t="s">
        <v>33</v>
      </c>
      <c r="J120" s="31" t="str">
        <f>E26</f>
        <v>Jindřich  J u k l  tel.: 602558222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5"/>
      <c r="B122" s="126"/>
      <c r="C122" s="127" t="s">
        <v>146</v>
      </c>
      <c r="D122" s="128" t="s">
        <v>62</v>
      </c>
      <c r="E122" s="128" t="s">
        <v>58</v>
      </c>
      <c r="F122" s="128" t="s">
        <v>59</v>
      </c>
      <c r="G122" s="128" t="s">
        <v>147</v>
      </c>
      <c r="H122" s="128" t="s">
        <v>148</v>
      </c>
      <c r="I122" s="128" t="s">
        <v>149</v>
      </c>
      <c r="J122" s="129" t="s">
        <v>110</v>
      </c>
      <c r="K122" s="130" t="s">
        <v>150</v>
      </c>
      <c r="L122" s="131"/>
      <c r="M122" s="63" t="s">
        <v>1</v>
      </c>
      <c r="N122" s="64" t="s">
        <v>41</v>
      </c>
      <c r="O122" s="64" t="s">
        <v>151</v>
      </c>
      <c r="P122" s="64" t="s">
        <v>152</v>
      </c>
      <c r="Q122" s="64" t="s">
        <v>153</v>
      </c>
      <c r="R122" s="64" t="s">
        <v>154</v>
      </c>
      <c r="S122" s="64" t="s">
        <v>155</v>
      </c>
      <c r="T122" s="65" t="s">
        <v>156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95" customHeight="1">
      <c r="A123" s="33"/>
      <c r="B123" s="34"/>
      <c r="C123" s="70" t="s">
        <v>157</v>
      </c>
      <c r="D123" s="33"/>
      <c r="E123" s="33"/>
      <c r="F123" s="33"/>
      <c r="G123" s="33"/>
      <c r="H123" s="33"/>
      <c r="I123" s="33"/>
      <c r="J123" s="132">
        <f>BK123</f>
        <v>0</v>
      </c>
      <c r="K123" s="33"/>
      <c r="L123" s="34"/>
      <c r="M123" s="66"/>
      <c r="N123" s="57"/>
      <c r="O123" s="67"/>
      <c r="P123" s="133">
        <f>P124+P130</f>
        <v>0</v>
      </c>
      <c r="Q123" s="67"/>
      <c r="R123" s="133">
        <f>R124+R130</f>
        <v>0</v>
      </c>
      <c r="S123" s="67"/>
      <c r="T123" s="134">
        <f>T124+T130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76</v>
      </c>
      <c r="AU123" s="18" t="s">
        <v>112</v>
      </c>
      <c r="BK123" s="135">
        <f>BK124+BK130</f>
        <v>0</v>
      </c>
    </row>
    <row r="124" spans="1:65" s="12" customFormat="1" ht="25.95" customHeight="1">
      <c r="B124" s="136"/>
      <c r="D124" s="137" t="s">
        <v>76</v>
      </c>
      <c r="E124" s="138" t="s">
        <v>158</v>
      </c>
      <c r="F124" s="138" t="s">
        <v>158</v>
      </c>
      <c r="I124" s="139"/>
      <c r="J124" s="140">
        <f>BK124</f>
        <v>0</v>
      </c>
      <c r="L124" s="136"/>
      <c r="M124" s="141"/>
      <c r="N124" s="142"/>
      <c r="O124" s="142"/>
      <c r="P124" s="143">
        <f>P125</f>
        <v>0</v>
      </c>
      <c r="Q124" s="142"/>
      <c r="R124" s="143">
        <f>R125</f>
        <v>0</v>
      </c>
      <c r="S124" s="142"/>
      <c r="T124" s="144">
        <f>T125</f>
        <v>0</v>
      </c>
      <c r="AR124" s="137" t="s">
        <v>82</v>
      </c>
      <c r="AT124" s="145" t="s">
        <v>76</v>
      </c>
      <c r="AU124" s="145" t="s">
        <v>77</v>
      </c>
      <c r="AY124" s="137" t="s">
        <v>160</v>
      </c>
      <c r="BK124" s="146">
        <f>BK125</f>
        <v>0</v>
      </c>
    </row>
    <row r="125" spans="1:65" s="12" customFormat="1" ht="22.95" customHeight="1">
      <c r="B125" s="136"/>
      <c r="D125" s="137" t="s">
        <v>76</v>
      </c>
      <c r="E125" s="147" t="s">
        <v>2406</v>
      </c>
      <c r="F125" s="147" t="s">
        <v>102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SUM(P126:P129)</f>
        <v>0</v>
      </c>
      <c r="Q125" s="142"/>
      <c r="R125" s="143">
        <f>SUM(R126:R129)</f>
        <v>0</v>
      </c>
      <c r="S125" s="142"/>
      <c r="T125" s="144">
        <f>SUM(T126:T129)</f>
        <v>0</v>
      </c>
      <c r="AR125" s="137" t="s">
        <v>82</v>
      </c>
      <c r="AT125" s="145" t="s">
        <v>76</v>
      </c>
      <c r="AU125" s="145" t="s">
        <v>82</v>
      </c>
      <c r="AY125" s="137" t="s">
        <v>160</v>
      </c>
      <c r="BK125" s="146">
        <f>SUM(BK126:BK129)</f>
        <v>0</v>
      </c>
    </row>
    <row r="126" spans="1:65" s="2" customFormat="1" ht="16.5" customHeight="1">
      <c r="A126" s="33"/>
      <c r="B126" s="149"/>
      <c r="C126" s="188" t="s">
        <v>82</v>
      </c>
      <c r="D126" s="188" t="s">
        <v>249</v>
      </c>
      <c r="E126" s="189" t="s">
        <v>2407</v>
      </c>
      <c r="F126" s="190" t="s">
        <v>2408</v>
      </c>
      <c r="G126" s="191" t="s">
        <v>268</v>
      </c>
      <c r="H126" s="192">
        <v>1</v>
      </c>
      <c r="I126" s="193"/>
      <c r="J126" s="194">
        <f>ROUND(I126*H126,2)</f>
        <v>0</v>
      </c>
      <c r="K126" s="195"/>
      <c r="L126" s="196"/>
      <c r="M126" s="197" t="s">
        <v>1</v>
      </c>
      <c r="N126" s="198" t="s">
        <v>43</v>
      </c>
      <c r="O126" s="59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2" t="s">
        <v>204</v>
      </c>
      <c r="AT126" s="162" t="s">
        <v>249</v>
      </c>
      <c r="AU126" s="162" t="s">
        <v>97</v>
      </c>
      <c r="AY126" s="18" t="s">
        <v>160</v>
      </c>
      <c r="BE126" s="163">
        <f>IF(N126="základní",J126,0)</f>
        <v>0</v>
      </c>
      <c r="BF126" s="163">
        <f>IF(N126="snížená",J126,0)</f>
        <v>0</v>
      </c>
      <c r="BG126" s="163">
        <f>IF(N126="zákl. přenesená",J126,0)</f>
        <v>0</v>
      </c>
      <c r="BH126" s="163">
        <f>IF(N126="sníž. přenesená",J126,0)</f>
        <v>0</v>
      </c>
      <c r="BI126" s="163">
        <f>IF(N126="nulová",J126,0)</f>
        <v>0</v>
      </c>
      <c r="BJ126" s="18" t="s">
        <v>97</v>
      </c>
      <c r="BK126" s="163">
        <f>ROUND(I126*H126,2)</f>
        <v>0</v>
      </c>
      <c r="BL126" s="18" t="s">
        <v>166</v>
      </c>
      <c r="BM126" s="162" t="s">
        <v>97</v>
      </c>
    </row>
    <row r="127" spans="1:65" s="2" customFormat="1" ht="16.5" customHeight="1">
      <c r="A127" s="33"/>
      <c r="B127" s="149"/>
      <c r="C127" s="188" t="s">
        <v>97</v>
      </c>
      <c r="D127" s="188" t="s">
        <v>249</v>
      </c>
      <c r="E127" s="189" t="s">
        <v>2409</v>
      </c>
      <c r="F127" s="190" t="s">
        <v>2410</v>
      </c>
      <c r="G127" s="191" t="s">
        <v>268</v>
      </c>
      <c r="H127" s="192">
        <v>1</v>
      </c>
      <c r="I127" s="193"/>
      <c r="J127" s="194">
        <f>ROUND(I127*H127,2)</f>
        <v>0</v>
      </c>
      <c r="K127" s="195"/>
      <c r="L127" s="196"/>
      <c r="M127" s="197" t="s">
        <v>1</v>
      </c>
      <c r="N127" s="198" t="s">
        <v>43</v>
      </c>
      <c r="O127" s="59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2" t="s">
        <v>204</v>
      </c>
      <c r="AT127" s="162" t="s">
        <v>249</v>
      </c>
      <c r="AU127" s="162" t="s">
        <v>97</v>
      </c>
      <c r="AY127" s="18" t="s">
        <v>160</v>
      </c>
      <c r="BE127" s="163">
        <f>IF(N127="základní",J127,0)</f>
        <v>0</v>
      </c>
      <c r="BF127" s="163">
        <f>IF(N127="snížená",J127,0)</f>
        <v>0</v>
      </c>
      <c r="BG127" s="163">
        <f>IF(N127="zákl. přenesená",J127,0)</f>
        <v>0</v>
      </c>
      <c r="BH127" s="163">
        <f>IF(N127="sníž. přenesená",J127,0)</f>
        <v>0</v>
      </c>
      <c r="BI127" s="163">
        <f>IF(N127="nulová",J127,0)</f>
        <v>0</v>
      </c>
      <c r="BJ127" s="18" t="s">
        <v>97</v>
      </c>
      <c r="BK127" s="163">
        <f>ROUND(I127*H127,2)</f>
        <v>0</v>
      </c>
      <c r="BL127" s="18" t="s">
        <v>166</v>
      </c>
      <c r="BM127" s="162" t="s">
        <v>166</v>
      </c>
    </row>
    <row r="128" spans="1:65" s="2" customFormat="1" ht="16.5" customHeight="1">
      <c r="A128" s="33"/>
      <c r="B128" s="149"/>
      <c r="C128" s="188" t="s">
        <v>180</v>
      </c>
      <c r="D128" s="188" t="s">
        <v>249</v>
      </c>
      <c r="E128" s="189" t="s">
        <v>2411</v>
      </c>
      <c r="F128" s="190" t="s">
        <v>2412</v>
      </c>
      <c r="G128" s="191" t="s">
        <v>268</v>
      </c>
      <c r="H128" s="192">
        <v>2</v>
      </c>
      <c r="I128" s="193"/>
      <c r="J128" s="194">
        <f>ROUND(I128*H128,2)</f>
        <v>0</v>
      </c>
      <c r="K128" s="195"/>
      <c r="L128" s="196"/>
      <c r="M128" s="197" t="s">
        <v>1</v>
      </c>
      <c r="N128" s="198" t="s">
        <v>43</v>
      </c>
      <c r="O128" s="59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2" t="s">
        <v>204</v>
      </c>
      <c r="AT128" s="162" t="s">
        <v>249</v>
      </c>
      <c r="AU128" s="162" t="s">
        <v>97</v>
      </c>
      <c r="AY128" s="18" t="s">
        <v>160</v>
      </c>
      <c r="BE128" s="163">
        <f>IF(N128="základní",J128,0)</f>
        <v>0</v>
      </c>
      <c r="BF128" s="163">
        <f>IF(N128="snížená",J128,0)</f>
        <v>0</v>
      </c>
      <c r="BG128" s="163">
        <f>IF(N128="zákl. přenesená",J128,0)</f>
        <v>0</v>
      </c>
      <c r="BH128" s="163">
        <f>IF(N128="sníž. přenesená",J128,0)</f>
        <v>0</v>
      </c>
      <c r="BI128" s="163">
        <f>IF(N128="nulová",J128,0)</f>
        <v>0</v>
      </c>
      <c r="BJ128" s="18" t="s">
        <v>97</v>
      </c>
      <c r="BK128" s="163">
        <f>ROUND(I128*H128,2)</f>
        <v>0</v>
      </c>
      <c r="BL128" s="18" t="s">
        <v>166</v>
      </c>
      <c r="BM128" s="162" t="s">
        <v>194</v>
      </c>
    </row>
    <row r="129" spans="1:65" s="2" customFormat="1" ht="16.5" customHeight="1">
      <c r="A129" s="33"/>
      <c r="B129" s="149"/>
      <c r="C129" s="188" t="s">
        <v>166</v>
      </c>
      <c r="D129" s="188" t="s">
        <v>249</v>
      </c>
      <c r="E129" s="189" t="s">
        <v>2413</v>
      </c>
      <c r="F129" s="190" t="s">
        <v>2414</v>
      </c>
      <c r="G129" s="191" t="s">
        <v>268</v>
      </c>
      <c r="H129" s="192">
        <v>2</v>
      </c>
      <c r="I129" s="193"/>
      <c r="J129" s="194">
        <f>ROUND(I129*H129,2)</f>
        <v>0</v>
      </c>
      <c r="K129" s="195"/>
      <c r="L129" s="196"/>
      <c r="M129" s="197" t="s">
        <v>1</v>
      </c>
      <c r="N129" s="198" t="s">
        <v>43</v>
      </c>
      <c r="O129" s="59"/>
      <c r="P129" s="160">
        <f>O129*H129</f>
        <v>0</v>
      </c>
      <c r="Q129" s="160">
        <v>0</v>
      </c>
      <c r="R129" s="160">
        <f>Q129*H129</f>
        <v>0</v>
      </c>
      <c r="S129" s="160">
        <v>0</v>
      </c>
      <c r="T129" s="161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2" t="s">
        <v>204</v>
      </c>
      <c r="AT129" s="162" t="s">
        <v>249</v>
      </c>
      <c r="AU129" s="162" t="s">
        <v>97</v>
      </c>
      <c r="AY129" s="18" t="s">
        <v>160</v>
      </c>
      <c r="BE129" s="163">
        <f>IF(N129="základní",J129,0)</f>
        <v>0</v>
      </c>
      <c r="BF129" s="163">
        <f>IF(N129="snížená",J129,0)</f>
        <v>0</v>
      </c>
      <c r="BG129" s="163">
        <f>IF(N129="zákl. přenesená",J129,0)</f>
        <v>0</v>
      </c>
      <c r="BH129" s="163">
        <f>IF(N129="sníž. přenesená",J129,0)</f>
        <v>0</v>
      </c>
      <c r="BI129" s="163">
        <f>IF(N129="nulová",J129,0)</f>
        <v>0</v>
      </c>
      <c r="BJ129" s="18" t="s">
        <v>97</v>
      </c>
      <c r="BK129" s="163">
        <f>ROUND(I129*H129,2)</f>
        <v>0</v>
      </c>
      <c r="BL129" s="18" t="s">
        <v>166</v>
      </c>
      <c r="BM129" s="162" t="s">
        <v>204</v>
      </c>
    </row>
    <row r="130" spans="1:65" s="12" customFormat="1" ht="25.95" customHeight="1">
      <c r="B130" s="136"/>
      <c r="D130" s="137" t="s">
        <v>76</v>
      </c>
      <c r="E130" s="138" t="s">
        <v>724</v>
      </c>
      <c r="F130" s="138" t="s">
        <v>725</v>
      </c>
      <c r="I130" s="139"/>
      <c r="J130" s="140">
        <f>BK130</f>
        <v>0</v>
      </c>
      <c r="L130" s="136"/>
      <c r="M130" s="141"/>
      <c r="N130" s="142"/>
      <c r="O130" s="142"/>
      <c r="P130" s="143">
        <f>SUM(P131:P132)</f>
        <v>0</v>
      </c>
      <c r="Q130" s="142"/>
      <c r="R130" s="143">
        <f>SUM(R131:R132)</f>
        <v>0</v>
      </c>
      <c r="S130" s="142"/>
      <c r="T130" s="144">
        <f>SUM(T131:T132)</f>
        <v>0</v>
      </c>
      <c r="AR130" s="137" t="s">
        <v>97</v>
      </c>
      <c r="AT130" s="145" t="s">
        <v>76</v>
      </c>
      <c r="AU130" s="145" t="s">
        <v>77</v>
      </c>
      <c r="AY130" s="137" t="s">
        <v>160</v>
      </c>
      <c r="BK130" s="146">
        <f>SUM(BK131:BK132)</f>
        <v>0</v>
      </c>
    </row>
    <row r="131" spans="1:65" s="2" customFormat="1" ht="16.5" customHeight="1">
      <c r="A131" s="33"/>
      <c r="B131" s="149"/>
      <c r="C131" s="150" t="s">
        <v>189</v>
      </c>
      <c r="D131" s="150" t="s">
        <v>162</v>
      </c>
      <c r="E131" s="151" t="s">
        <v>2415</v>
      </c>
      <c r="F131" s="152" t="s">
        <v>2416</v>
      </c>
      <c r="G131" s="153" t="s">
        <v>268</v>
      </c>
      <c r="H131" s="154">
        <v>6</v>
      </c>
      <c r="I131" s="155"/>
      <c r="J131" s="156">
        <f>ROUND(I131*H131,2)</f>
        <v>0</v>
      </c>
      <c r="K131" s="157"/>
      <c r="L131" s="34"/>
      <c r="M131" s="158" t="s">
        <v>1</v>
      </c>
      <c r="N131" s="159" t="s">
        <v>43</v>
      </c>
      <c r="O131" s="59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2" t="s">
        <v>248</v>
      </c>
      <c r="AT131" s="162" t="s">
        <v>162</v>
      </c>
      <c r="AU131" s="162" t="s">
        <v>82</v>
      </c>
      <c r="AY131" s="18" t="s">
        <v>160</v>
      </c>
      <c r="BE131" s="163">
        <f>IF(N131="základní",J131,0)</f>
        <v>0</v>
      </c>
      <c r="BF131" s="163">
        <f>IF(N131="snížená",J131,0)</f>
        <v>0</v>
      </c>
      <c r="BG131" s="163">
        <f>IF(N131="zákl. přenesená",J131,0)</f>
        <v>0</v>
      </c>
      <c r="BH131" s="163">
        <f>IF(N131="sníž. přenesená",J131,0)</f>
        <v>0</v>
      </c>
      <c r="BI131" s="163">
        <f>IF(N131="nulová",J131,0)</f>
        <v>0</v>
      </c>
      <c r="BJ131" s="18" t="s">
        <v>97</v>
      </c>
      <c r="BK131" s="163">
        <f>ROUND(I131*H131,2)</f>
        <v>0</v>
      </c>
      <c r="BL131" s="18" t="s">
        <v>248</v>
      </c>
      <c r="BM131" s="162" t="s">
        <v>213</v>
      </c>
    </row>
    <row r="132" spans="1:65" s="2" customFormat="1" ht="16.5" customHeight="1">
      <c r="A132" s="33"/>
      <c r="B132" s="149"/>
      <c r="C132" s="150" t="s">
        <v>194</v>
      </c>
      <c r="D132" s="150" t="s">
        <v>162</v>
      </c>
      <c r="E132" s="151" t="s">
        <v>2417</v>
      </c>
      <c r="F132" s="152" t="s">
        <v>2418</v>
      </c>
      <c r="G132" s="153" t="s">
        <v>268</v>
      </c>
      <c r="H132" s="154">
        <v>6</v>
      </c>
      <c r="I132" s="155"/>
      <c r="J132" s="156">
        <f>ROUND(I132*H132,2)</f>
        <v>0</v>
      </c>
      <c r="K132" s="157"/>
      <c r="L132" s="34"/>
      <c r="M132" s="208" t="s">
        <v>1</v>
      </c>
      <c r="N132" s="209" t="s">
        <v>43</v>
      </c>
      <c r="O132" s="210"/>
      <c r="P132" s="211">
        <f>O132*H132</f>
        <v>0</v>
      </c>
      <c r="Q132" s="211">
        <v>0</v>
      </c>
      <c r="R132" s="211">
        <f>Q132*H132</f>
        <v>0</v>
      </c>
      <c r="S132" s="211">
        <v>0</v>
      </c>
      <c r="T132" s="21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248</v>
      </c>
      <c r="AT132" s="162" t="s">
        <v>162</v>
      </c>
      <c r="AU132" s="162" t="s">
        <v>82</v>
      </c>
      <c r="AY132" s="18" t="s">
        <v>160</v>
      </c>
      <c r="BE132" s="163">
        <f>IF(N132="základní",J132,0)</f>
        <v>0</v>
      </c>
      <c r="BF132" s="163">
        <f>IF(N132="snížená",J132,0)</f>
        <v>0</v>
      </c>
      <c r="BG132" s="163">
        <f>IF(N132="zákl. přenesená",J132,0)</f>
        <v>0</v>
      </c>
      <c r="BH132" s="163">
        <f>IF(N132="sníž. přenesená",J132,0)</f>
        <v>0</v>
      </c>
      <c r="BI132" s="163">
        <f>IF(N132="nulová",J132,0)</f>
        <v>0</v>
      </c>
      <c r="BJ132" s="18" t="s">
        <v>97</v>
      </c>
      <c r="BK132" s="163">
        <f>ROUND(I132*H132,2)</f>
        <v>0</v>
      </c>
      <c r="BL132" s="18" t="s">
        <v>248</v>
      </c>
      <c r="BM132" s="162" t="s">
        <v>8</v>
      </c>
    </row>
    <row r="133" spans="1:65" s="2" customFormat="1" ht="6.9" customHeight="1">
      <c r="A133" s="33"/>
      <c r="B133" s="48"/>
      <c r="C133" s="49"/>
      <c r="D133" s="49"/>
      <c r="E133" s="49"/>
      <c r="F133" s="49"/>
      <c r="G133" s="49"/>
      <c r="H133" s="49"/>
      <c r="I133" s="49"/>
      <c r="J133" s="49"/>
      <c r="K133" s="49"/>
      <c r="L133" s="34"/>
      <c r="M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</sheetData>
  <autoFilter ref="C122:K132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7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8" t="s">
        <v>106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1:46" s="1" customFormat="1" ht="24.9" customHeight="1">
      <c r="B4" s="21"/>
      <c r="D4" s="22" t="s">
        <v>107</v>
      </c>
      <c r="L4" s="21"/>
      <c r="M4" s="98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58" t="str">
        <f>'Rekapitulace stavby'!K6</f>
        <v>Bytový dům č.p. 1 Nový Dvůr</v>
      </c>
      <c r="F7" s="259"/>
      <c r="G7" s="259"/>
      <c r="H7" s="259"/>
      <c r="L7" s="21"/>
    </row>
    <row r="8" spans="1:46" s="1" customFormat="1" ht="12" customHeight="1">
      <c r="B8" s="21"/>
      <c r="D8" s="28" t="s">
        <v>1688</v>
      </c>
      <c r="L8" s="21"/>
    </row>
    <row r="9" spans="1:46" s="2" customFormat="1" ht="16.5" customHeight="1">
      <c r="A9" s="33"/>
      <c r="B9" s="34"/>
      <c r="C9" s="33"/>
      <c r="D9" s="33"/>
      <c r="E9" s="258" t="s">
        <v>2176</v>
      </c>
      <c r="F9" s="256"/>
      <c r="G9" s="256"/>
      <c r="H9" s="256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2372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47" t="s">
        <v>2419</v>
      </c>
      <c r="F11" s="256"/>
      <c r="G11" s="256"/>
      <c r="H11" s="256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 t="str">
        <f>'Rekapitulace stavby'!AN8</f>
        <v>5. 3. 2025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57" t="str">
        <f>'Rekapitulace stavby'!E14</f>
        <v>Vyplň údaj</v>
      </c>
      <c r="F20" s="225"/>
      <c r="G20" s="225"/>
      <c r="H20" s="225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30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31</v>
      </c>
      <c r="F23" s="33"/>
      <c r="G23" s="33"/>
      <c r="H23" s="33"/>
      <c r="I23" s="28" t="s">
        <v>26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33</v>
      </c>
      <c r="E25" s="33"/>
      <c r="F25" s="33"/>
      <c r="G25" s="33"/>
      <c r="H25" s="33"/>
      <c r="I25" s="28" t="s">
        <v>24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34</v>
      </c>
      <c r="F26" s="33"/>
      <c r="G26" s="33"/>
      <c r="H26" s="33"/>
      <c r="I26" s="28" t="s">
        <v>26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35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71.25" customHeight="1">
      <c r="A29" s="99"/>
      <c r="B29" s="100"/>
      <c r="C29" s="99"/>
      <c r="D29" s="99"/>
      <c r="E29" s="229" t="s">
        <v>36</v>
      </c>
      <c r="F29" s="229"/>
      <c r="G29" s="229"/>
      <c r="H29" s="229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2" t="s">
        <v>37</v>
      </c>
      <c r="E32" s="33"/>
      <c r="F32" s="33"/>
      <c r="G32" s="33"/>
      <c r="H32" s="33"/>
      <c r="I32" s="33"/>
      <c r="J32" s="72">
        <f>ROUND(J124,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39</v>
      </c>
      <c r="G34" s="33"/>
      <c r="H34" s="33"/>
      <c r="I34" s="37" t="s">
        <v>38</v>
      </c>
      <c r="J34" s="37" t="s">
        <v>40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3" t="s">
        <v>41</v>
      </c>
      <c r="E35" s="28" t="s">
        <v>42</v>
      </c>
      <c r="F35" s="104">
        <f>ROUND((SUM(BE124:BE156)),  2)</f>
        <v>0</v>
      </c>
      <c r="G35" s="33"/>
      <c r="H35" s="33"/>
      <c r="I35" s="105">
        <v>0.21</v>
      </c>
      <c r="J35" s="104">
        <f>ROUND(((SUM(BE124:BE156))*I35),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43</v>
      </c>
      <c r="F36" s="104">
        <f>ROUND((SUM(BF124:BF156)),  2)</f>
        <v>0</v>
      </c>
      <c r="G36" s="33"/>
      <c r="H36" s="33"/>
      <c r="I36" s="105">
        <v>0.12</v>
      </c>
      <c r="J36" s="104">
        <f>ROUND(((SUM(BF124:BF156))*I36),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44</v>
      </c>
      <c r="F37" s="104">
        <f>ROUND((SUM(BG124:BG156)),  2)</f>
        <v>0</v>
      </c>
      <c r="G37" s="33"/>
      <c r="H37" s="33"/>
      <c r="I37" s="105">
        <v>0.21</v>
      </c>
      <c r="J37" s="104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45</v>
      </c>
      <c r="F38" s="104">
        <f>ROUND((SUM(BH124:BH156)),  2)</f>
        <v>0</v>
      </c>
      <c r="G38" s="33"/>
      <c r="H38" s="33"/>
      <c r="I38" s="105">
        <v>0.12</v>
      </c>
      <c r="J38" s="104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46</v>
      </c>
      <c r="F39" s="104">
        <f>ROUND((SUM(BI124:BI156)),  2)</f>
        <v>0</v>
      </c>
      <c r="G39" s="33"/>
      <c r="H39" s="33"/>
      <c r="I39" s="105">
        <v>0</v>
      </c>
      <c r="J39" s="104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6"/>
      <c r="D41" s="107" t="s">
        <v>47</v>
      </c>
      <c r="E41" s="61"/>
      <c r="F41" s="61"/>
      <c r="G41" s="108" t="s">
        <v>48</v>
      </c>
      <c r="H41" s="109" t="s">
        <v>49</v>
      </c>
      <c r="I41" s="61"/>
      <c r="J41" s="110">
        <f>SUM(J32:J39)</f>
        <v>0</v>
      </c>
      <c r="K41" s="111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50</v>
      </c>
      <c r="E50" s="45"/>
      <c r="F50" s="45"/>
      <c r="G50" s="44" t="s">
        <v>51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52</v>
      </c>
      <c r="E61" s="36"/>
      <c r="F61" s="112" t="s">
        <v>53</v>
      </c>
      <c r="G61" s="46" t="s">
        <v>52</v>
      </c>
      <c r="H61" s="36"/>
      <c r="I61" s="36"/>
      <c r="J61" s="113" t="s">
        <v>53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54</v>
      </c>
      <c r="E65" s="47"/>
      <c r="F65" s="47"/>
      <c r="G65" s="44" t="s">
        <v>55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52</v>
      </c>
      <c r="E76" s="36"/>
      <c r="F76" s="112" t="s">
        <v>53</v>
      </c>
      <c r="G76" s="46" t="s">
        <v>52</v>
      </c>
      <c r="H76" s="36"/>
      <c r="I76" s="36"/>
      <c r="J76" s="113" t="s">
        <v>53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108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58" t="str">
        <f>E7</f>
        <v>Bytový dům č.p. 1 Nový Dvůr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1688</v>
      </c>
      <c r="L86" s="21"/>
    </row>
    <row r="87" spans="1:31" s="2" customFormat="1" ht="16.5" customHeight="1">
      <c r="A87" s="33"/>
      <c r="B87" s="34"/>
      <c r="C87" s="33"/>
      <c r="D87" s="33"/>
      <c r="E87" s="258" t="s">
        <v>2176</v>
      </c>
      <c r="F87" s="256"/>
      <c r="G87" s="256"/>
      <c r="H87" s="256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2372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47" t="str">
        <f>E11</f>
        <v>0325-01.4.3 - Hromosvod</v>
      </c>
      <c r="F89" s="256"/>
      <c r="G89" s="256"/>
      <c r="H89" s="256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Nový Dvůr</v>
      </c>
      <c r="G91" s="33"/>
      <c r="H91" s="33"/>
      <c r="I91" s="28" t="s">
        <v>21</v>
      </c>
      <c r="J91" s="56" t="str">
        <f>IF(J14="","",J14)</f>
        <v>5. 3. 2025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65" customHeight="1">
      <c r="A93" s="33"/>
      <c r="B93" s="34"/>
      <c r="C93" s="28" t="s">
        <v>23</v>
      </c>
      <c r="D93" s="33"/>
      <c r="E93" s="33"/>
      <c r="F93" s="26" t="str">
        <f>E17</f>
        <v>Zemský hřebčinec Písek s.p.o., U Hřebčince 479, Pí</v>
      </c>
      <c r="G93" s="33"/>
      <c r="H93" s="33"/>
      <c r="I93" s="28" t="s">
        <v>29</v>
      </c>
      <c r="J93" s="31" t="str">
        <f>E23</f>
        <v>Ing. Petr Černý Projekční kancelář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25.65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33</v>
      </c>
      <c r="J94" s="31" t="str">
        <f>E26</f>
        <v>Jindřich  J u k l  tel.: 602558222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4" t="s">
        <v>109</v>
      </c>
      <c r="D96" s="106"/>
      <c r="E96" s="106"/>
      <c r="F96" s="106"/>
      <c r="G96" s="106"/>
      <c r="H96" s="106"/>
      <c r="I96" s="106"/>
      <c r="J96" s="115" t="s">
        <v>110</v>
      </c>
      <c r="K96" s="106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5" customHeight="1">
      <c r="A98" s="33"/>
      <c r="B98" s="34"/>
      <c r="C98" s="116" t="s">
        <v>111</v>
      </c>
      <c r="D98" s="33"/>
      <c r="E98" s="33"/>
      <c r="F98" s="33"/>
      <c r="G98" s="33"/>
      <c r="H98" s="33"/>
      <c r="I98" s="33"/>
      <c r="J98" s="72">
        <f>J124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112</v>
      </c>
    </row>
    <row r="99" spans="1:47" s="9" customFormat="1" ht="24.9" customHeight="1">
      <c r="B99" s="117"/>
      <c r="D99" s="118" t="s">
        <v>122</v>
      </c>
      <c r="E99" s="119"/>
      <c r="F99" s="119"/>
      <c r="G99" s="119"/>
      <c r="H99" s="119"/>
      <c r="I99" s="119"/>
      <c r="J99" s="120">
        <f>J125</f>
        <v>0</v>
      </c>
      <c r="L99" s="117"/>
    </row>
    <row r="100" spans="1:47" s="10" customFormat="1" ht="19.95" customHeight="1">
      <c r="B100" s="121"/>
      <c r="D100" s="122" t="s">
        <v>128</v>
      </c>
      <c r="E100" s="123"/>
      <c r="F100" s="123"/>
      <c r="G100" s="123"/>
      <c r="H100" s="123"/>
      <c r="I100" s="123"/>
      <c r="J100" s="124">
        <f>J126</f>
        <v>0</v>
      </c>
      <c r="L100" s="121"/>
    </row>
    <row r="101" spans="1:47" s="9" customFormat="1" ht="24.9" customHeight="1">
      <c r="B101" s="117"/>
      <c r="D101" s="118" t="s">
        <v>142</v>
      </c>
      <c r="E101" s="119"/>
      <c r="F101" s="119"/>
      <c r="G101" s="119"/>
      <c r="H101" s="119"/>
      <c r="I101" s="119"/>
      <c r="J101" s="120">
        <f>J154</f>
        <v>0</v>
      </c>
      <c r="L101" s="117"/>
    </row>
    <row r="102" spans="1:47" s="10" customFormat="1" ht="19.95" customHeight="1">
      <c r="B102" s="121"/>
      <c r="D102" s="122" t="s">
        <v>2180</v>
      </c>
      <c r="E102" s="123"/>
      <c r="F102" s="123"/>
      <c r="G102" s="123"/>
      <c r="H102" s="123"/>
      <c r="I102" s="123"/>
      <c r="J102" s="124">
        <f>J155</f>
        <v>0</v>
      </c>
      <c r="L102" s="121"/>
    </row>
    <row r="103" spans="1:47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47" s="2" customFormat="1" ht="6.9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47" s="2" customFormat="1" ht="6.9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24.9" customHeight="1">
      <c r="A109" s="33"/>
      <c r="B109" s="34"/>
      <c r="C109" s="22" t="s">
        <v>145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6.9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15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6.5" customHeight="1">
      <c r="A112" s="33"/>
      <c r="B112" s="34"/>
      <c r="C112" s="33"/>
      <c r="D112" s="33"/>
      <c r="E112" s="258" t="str">
        <f>E7</f>
        <v>Bytový dům č.p. 1 Nový Dvůr</v>
      </c>
      <c r="F112" s="259"/>
      <c r="G112" s="259"/>
      <c r="H112" s="259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1" customFormat="1" ht="12" customHeight="1">
      <c r="B113" s="21"/>
      <c r="C113" s="28" t="s">
        <v>1688</v>
      </c>
      <c r="L113" s="21"/>
    </row>
    <row r="114" spans="1:65" s="2" customFormat="1" ht="16.5" customHeight="1">
      <c r="A114" s="33"/>
      <c r="B114" s="34"/>
      <c r="C114" s="33"/>
      <c r="D114" s="33"/>
      <c r="E114" s="258" t="s">
        <v>2176</v>
      </c>
      <c r="F114" s="256"/>
      <c r="G114" s="256"/>
      <c r="H114" s="256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2372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47" t="str">
        <f>E11</f>
        <v>0325-01.4.3 - Hromosvod</v>
      </c>
      <c r="F116" s="256"/>
      <c r="G116" s="256"/>
      <c r="H116" s="256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19</v>
      </c>
      <c r="D118" s="33"/>
      <c r="E118" s="33"/>
      <c r="F118" s="26" t="str">
        <f>F14</f>
        <v>Nový Dvůr</v>
      </c>
      <c r="G118" s="33"/>
      <c r="H118" s="33"/>
      <c r="I118" s="28" t="s">
        <v>21</v>
      </c>
      <c r="J118" s="56" t="str">
        <f>IF(J14="","",J14)</f>
        <v>5. 3. 2025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25.65" customHeight="1">
      <c r="A120" s="33"/>
      <c r="B120" s="34"/>
      <c r="C120" s="28" t="s">
        <v>23</v>
      </c>
      <c r="D120" s="33"/>
      <c r="E120" s="33"/>
      <c r="F120" s="26" t="str">
        <f>E17</f>
        <v>Zemský hřebčinec Písek s.p.o., U Hřebčince 479, Pí</v>
      </c>
      <c r="G120" s="33"/>
      <c r="H120" s="33"/>
      <c r="I120" s="28" t="s">
        <v>29</v>
      </c>
      <c r="J120" s="31" t="str">
        <f>E23</f>
        <v>Ing. Petr Černý Projekční kancelář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25.65" customHeight="1">
      <c r="A121" s="33"/>
      <c r="B121" s="34"/>
      <c r="C121" s="28" t="s">
        <v>27</v>
      </c>
      <c r="D121" s="33"/>
      <c r="E121" s="33"/>
      <c r="F121" s="26" t="str">
        <f>IF(E20="","",E20)</f>
        <v>Vyplň údaj</v>
      </c>
      <c r="G121" s="33"/>
      <c r="H121" s="33"/>
      <c r="I121" s="28" t="s">
        <v>33</v>
      </c>
      <c r="J121" s="31" t="str">
        <f>E26</f>
        <v>Jindřich  J u k l  tel.: 602558222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5"/>
      <c r="B123" s="126"/>
      <c r="C123" s="127" t="s">
        <v>146</v>
      </c>
      <c r="D123" s="128" t="s">
        <v>62</v>
      </c>
      <c r="E123" s="128" t="s">
        <v>58</v>
      </c>
      <c r="F123" s="128" t="s">
        <v>59</v>
      </c>
      <c r="G123" s="128" t="s">
        <v>147</v>
      </c>
      <c r="H123" s="128" t="s">
        <v>148</v>
      </c>
      <c r="I123" s="128" t="s">
        <v>149</v>
      </c>
      <c r="J123" s="129" t="s">
        <v>110</v>
      </c>
      <c r="K123" s="130" t="s">
        <v>150</v>
      </c>
      <c r="L123" s="131"/>
      <c r="M123" s="63" t="s">
        <v>1</v>
      </c>
      <c r="N123" s="64" t="s">
        <v>41</v>
      </c>
      <c r="O123" s="64" t="s">
        <v>151</v>
      </c>
      <c r="P123" s="64" t="s">
        <v>152</v>
      </c>
      <c r="Q123" s="64" t="s">
        <v>153</v>
      </c>
      <c r="R123" s="64" t="s">
        <v>154</v>
      </c>
      <c r="S123" s="64" t="s">
        <v>155</v>
      </c>
      <c r="T123" s="65" t="s">
        <v>156</v>
      </c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</row>
    <row r="124" spans="1:65" s="2" customFormat="1" ht="22.95" customHeight="1">
      <c r="A124" s="33"/>
      <c r="B124" s="34"/>
      <c r="C124" s="70" t="s">
        <v>157</v>
      </c>
      <c r="D124" s="33"/>
      <c r="E124" s="33"/>
      <c r="F124" s="33"/>
      <c r="G124" s="33"/>
      <c r="H124" s="33"/>
      <c r="I124" s="33"/>
      <c r="J124" s="132">
        <f>BK124</f>
        <v>0</v>
      </c>
      <c r="K124" s="33"/>
      <c r="L124" s="34"/>
      <c r="M124" s="66"/>
      <c r="N124" s="57"/>
      <c r="O124" s="67"/>
      <c r="P124" s="133">
        <f>P125+P154</f>
        <v>0</v>
      </c>
      <c r="Q124" s="67"/>
      <c r="R124" s="133">
        <f>R125+R154</f>
        <v>0</v>
      </c>
      <c r="S124" s="67"/>
      <c r="T124" s="134">
        <f>T125+T154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76</v>
      </c>
      <c r="AU124" s="18" t="s">
        <v>112</v>
      </c>
      <c r="BK124" s="135">
        <f>BK125+BK154</f>
        <v>0</v>
      </c>
    </row>
    <row r="125" spans="1:65" s="12" customFormat="1" ht="25.95" customHeight="1">
      <c r="B125" s="136"/>
      <c r="D125" s="137" t="s">
        <v>76</v>
      </c>
      <c r="E125" s="138" t="s">
        <v>724</v>
      </c>
      <c r="F125" s="138" t="s">
        <v>725</v>
      </c>
      <c r="I125" s="139"/>
      <c r="J125" s="140">
        <f>BK125</f>
        <v>0</v>
      </c>
      <c r="L125" s="136"/>
      <c r="M125" s="141"/>
      <c r="N125" s="142"/>
      <c r="O125" s="142"/>
      <c r="P125" s="143">
        <f>P126</f>
        <v>0</v>
      </c>
      <c r="Q125" s="142"/>
      <c r="R125" s="143">
        <f>R126</f>
        <v>0</v>
      </c>
      <c r="S125" s="142"/>
      <c r="T125" s="144">
        <f>T126</f>
        <v>0</v>
      </c>
      <c r="AR125" s="137" t="s">
        <v>97</v>
      </c>
      <c r="AT125" s="145" t="s">
        <v>76</v>
      </c>
      <c r="AU125" s="145" t="s">
        <v>77</v>
      </c>
      <c r="AY125" s="137" t="s">
        <v>160</v>
      </c>
      <c r="BK125" s="146">
        <f>BK126</f>
        <v>0</v>
      </c>
    </row>
    <row r="126" spans="1:65" s="12" customFormat="1" ht="22.95" customHeight="1">
      <c r="B126" s="136"/>
      <c r="D126" s="137" t="s">
        <v>76</v>
      </c>
      <c r="E126" s="147" t="s">
        <v>903</v>
      </c>
      <c r="F126" s="147" t="s">
        <v>904</v>
      </c>
      <c r="I126" s="139"/>
      <c r="J126" s="148">
        <f>BK126</f>
        <v>0</v>
      </c>
      <c r="L126" s="136"/>
      <c r="M126" s="141"/>
      <c r="N126" s="142"/>
      <c r="O126" s="142"/>
      <c r="P126" s="143">
        <f>SUM(P127:P153)</f>
        <v>0</v>
      </c>
      <c r="Q126" s="142"/>
      <c r="R126" s="143">
        <f>SUM(R127:R153)</f>
        <v>0</v>
      </c>
      <c r="S126" s="142"/>
      <c r="T126" s="144">
        <f>SUM(T127:T153)</f>
        <v>0</v>
      </c>
      <c r="AR126" s="137" t="s">
        <v>97</v>
      </c>
      <c r="AT126" s="145" t="s">
        <v>76</v>
      </c>
      <c r="AU126" s="145" t="s">
        <v>82</v>
      </c>
      <c r="AY126" s="137" t="s">
        <v>160</v>
      </c>
      <c r="BK126" s="146">
        <f>SUM(BK127:BK153)</f>
        <v>0</v>
      </c>
    </row>
    <row r="127" spans="1:65" s="2" customFormat="1" ht="16.5" customHeight="1">
      <c r="A127" s="33"/>
      <c r="B127" s="149"/>
      <c r="C127" s="150" t="s">
        <v>82</v>
      </c>
      <c r="D127" s="150" t="s">
        <v>162</v>
      </c>
      <c r="E127" s="151" t="s">
        <v>223</v>
      </c>
      <c r="F127" s="152" t="s">
        <v>2217</v>
      </c>
      <c r="G127" s="153" t="s">
        <v>2083</v>
      </c>
      <c r="H127" s="154">
        <v>1</v>
      </c>
      <c r="I127" s="155"/>
      <c r="J127" s="156">
        <f t="shared" ref="J127:J153" si="0">ROUND(I127*H127,2)</f>
        <v>0</v>
      </c>
      <c r="K127" s="157"/>
      <c r="L127" s="34"/>
      <c r="M127" s="158" t="s">
        <v>1</v>
      </c>
      <c r="N127" s="159" t="s">
        <v>43</v>
      </c>
      <c r="O127" s="59"/>
      <c r="P127" s="160">
        <f t="shared" ref="P127:P153" si="1">O127*H127</f>
        <v>0</v>
      </c>
      <c r="Q127" s="160">
        <v>0</v>
      </c>
      <c r="R127" s="160">
        <f t="shared" ref="R127:R153" si="2">Q127*H127</f>
        <v>0</v>
      </c>
      <c r="S127" s="160">
        <v>0</v>
      </c>
      <c r="T127" s="161">
        <f t="shared" ref="T127:T153" si="3"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2" t="s">
        <v>248</v>
      </c>
      <c r="AT127" s="162" t="s">
        <v>162</v>
      </c>
      <c r="AU127" s="162" t="s">
        <v>97</v>
      </c>
      <c r="AY127" s="18" t="s">
        <v>160</v>
      </c>
      <c r="BE127" s="163">
        <f t="shared" ref="BE127:BE153" si="4">IF(N127="základní",J127,0)</f>
        <v>0</v>
      </c>
      <c r="BF127" s="163">
        <f t="shared" ref="BF127:BF153" si="5">IF(N127="snížená",J127,0)</f>
        <v>0</v>
      </c>
      <c r="BG127" s="163">
        <f t="shared" ref="BG127:BG153" si="6">IF(N127="zákl. přenesená",J127,0)</f>
        <v>0</v>
      </c>
      <c r="BH127" s="163">
        <f t="shared" ref="BH127:BH153" si="7">IF(N127="sníž. přenesená",J127,0)</f>
        <v>0</v>
      </c>
      <c r="BI127" s="163">
        <f t="shared" ref="BI127:BI153" si="8">IF(N127="nulová",J127,0)</f>
        <v>0</v>
      </c>
      <c r="BJ127" s="18" t="s">
        <v>97</v>
      </c>
      <c r="BK127" s="163">
        <f t="shared" ref="BK127:BK153" si="9">ROUND(I127*H127,2)</f>
        <v>0</v>
      </c>
      <c r="BL127" s="18" t="s">
        <v>248</v>
      </c>
      <c r="BM127" s="162" t="s">
        <v>97</v>
      </c>
    </row>
    <row r="128" spans="1:65" s="2" customFormat="1" ht="16.5" customHeight="1">
      <c r="A128" s="33"/>
      <c r="B128" s="149"/>
      <c r="C128" s="150" t="s">
        <v>97</v>
      </c>
      <c r="D128" s="150" t="s">
        <v>162</v>
      </c>
      <c r="E128" s="151" t="s">
        <v>2387</v>
      </c>
      <c r="F128" s="152" t="s">
        <v>2420</v>
      </c>
      <c r="G128" s="153" t="s">
        <v>2083</v>
      </c>
      <c r="H128" s="154">
        <v>7</v>
      </c>
      <c r="I128" s="155"/>
      <c r="J128" s="156">
        <f t="shared" si="0"/>
        <v>0</v>
      </c>
      <c r="K128" s="157"/>
      <c r="L128" s="34"/>
      <c r="M128" s="158" t="s">
        <v>1</v>
      </c>
      <c r="N128" s="159" t="s">
        <v>43</v>
      </c>
      <c r="O128" s="59"/>
      <c r="P128" s="160">
        <f t="shared" si="1"/>
        <v>0</v>
      </c>
      <c r="Q128" s="160">
        <v>0</v>
      </c>
      <c r="R128" s="160">
        <f t="shared" si="2"/>
        <v>0</v>
      </c>
      <c r="S128" s="160">
        <v>0</v>
      </c>
      <c r="T128" s="161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2" t="s">
        <v>248</v>
      </c>
      <c r="AT128" s="162" t="s">
        <v>162</v>
      </c>
      <c r="AU128" s="162" t="s">
        <v>97</v>
      </c>
      <c r="AY128" s="18" t="s">
        <v>160</v>
      </c>
      <c r="BE128" s="163">
        <f t="shared" si="4"/>
        <v>0</v>
      </c>
      <c r="BF128" s="163">
        <f t="shared" si="5"/>
        <v>0</v>
      </c>
      <c r="BG128" s="163">
        <f t="shared" si="6"/>
        <v>0</v>
      </c>
      <c r="BH128" s="163">
        <f t="shared" si="7"/>
        <v>0</v>
      </c>
      <c r="BI128" s="163">
        <f t="shared" si="8"/>
        <v>0</v>
      </c>
      <c r="BJ128" s="18" t="s">
        <v>97</v>
      </c>
      <c r="BK128" s="163">
        <f t="shared" si="9"/>
        <v>0</v>
      </c>
      <c r="BL128" s="18" t="s">
        <v>248</v>
      </c>
      <c r="BM128" s="162" t="s">
        <v>166</v>
      </c>
    </row>
    <row r="129" spans="1:65" s="2" customFormat="1" ht="16.5" customHeight="1">
      <c r="A129" s="33"/>
      <c r="B129" s="149"/>
      <c r="C129" s="150" t="s">
        <v>180</v>
      </c>
      <c r="D129" s="150" t="s">
        <v>162</v>
      </c>
      <c r="E129" s="151" t="s">
        <v>2421</v>
      </c>
      <c r="F129" s="152" t="s">
        <v>2422</v>
      </c>
      <c r="G129" s="153" t="s">
        <v>2083</v>
      </c>
      <c r="H129" s="154">
        <v>145</v>
      </c>
      <c r="I129" s="155"/>
      <c r="J129" s="156">
        <f t="shared" si="0"/>
        <v>0</v>
      </c>
      <c r="K129" s="157"/>
      <c r="L129" s="34"/>
      <c r="M129" s="158" t="s">
        <v>1</v>
      </c>
      <c r="N129" s="159" t="s">
        <v>43</v>
      </c>
      <c r="O129" s="59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2" t="s">
        <v>248</v>
      </c>
      <c r="AT129" s="162" t="s">
        <v>162</v>
      </c>
      <c r="AU129" s="162" t="s">
        <v>97</v>
      </c>
      <c r="AY129" s="18" t="s">
        <v>160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8" t="s">
        <v>97</v>
      </c>
      <c r="BK129" s="163">
        <f t="shared" si="9"/>
        <v>0</v>
      </c>
      <c r="BL129" s="18" t="s">
        <v>248</v>
      </c>
      <c r="BM129" s="162" t="s">
        <v>194</v>
      </c>
    </row>
    <row r="130" spans="1:65" s="2" customFormat="1" ht="16.5" customHeight="1">
      <c r="A130" s="33"/>
      <c r="B130" s="149"/>
      <c r="C130" s="188" t="s">
        <v>166</v>
      </c>
      <c r="D130" s="188" t="s">
        <v>249</v>
      </c>
      <c r="E130" s="189" t="s">
        <v>2423</v>
      </c>
      <c r="F130" s="190" t="s">
        <v>2424</v>
      </c>
      <c r="G130" s="191" t="s">
        <v>268</v>
      </c>
      <c r="H130" s="192">
        <v>30</v>
      </c>
      <c r="I130" s="193"/>
      <c r="J130" s="194">
        <f t="shared" si="0"/>
        <v>0</v>
      </c>
      <c r="K130" s="195"/>
      <c r="L130" s="196"/>
      <c r="M130" s="197" t="s">
        <v>1</v>
      </c>
      <c r="N130" s="198" t="s">
        <v>43</v>
      </c>
      <c r="O130" s="59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2" t="s">
        <v>331</v>
      </c>
      <c r="AT130" s="162" t="s">
        <v>249</v>
      </c>
      <c r="AU130" s="162" t="s">
        <v>97</v>
      </c>
      <c r="AY130" s="18" t="s">
        <v>160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8" t="s">
        <v>97</v>
      </c>
      <c r="BK130" s="163">
        <f t="shared" si="9"/>
        <v>0</v>
      </c>
      <c r="BL130" s="18" t="s">
        <v>248</v>
      </c>
      <c r="BM130" s="162" t="s">
        <v>204</v>
      </c>
    </row>
    <row r="131" spans="1:65" s="2" customFormat="1" ht="16.5" customHeight="1">
      <c r="A131" s="33"/>
      <c r="B131" s="149"/>
      <c r="C131" s="188" t="s">
        <v>189</v>
      </c>
      <c r="D131" s="188" t="s">
        <v>249</v>
      </c>
      <c r="E131" s="189" t="s">
        <v>2425</v>
      </c>
      <c r="F131" s="190" t="s">
        <v>2426</v>
      </c>
      <c r="G131" s="191" t="s">
        <v>268</v>
      </c>
      <c r="H131" s="192">
        <v>80</v>
      </c>
      <c r="I131" s="193"/>
      <c r="J131" s="194">
        <f t="shared" si="0"/>
        <v>0</v>
      </c>
      <c r="K131" s="195"/>
      <c r="L131" s="196"/>
      <c r="M131" s="197" t="s">
        <v>1</v>
      </c>
      <c r="N131" s="198" t="s">
        <v>43</v>
      </c>
      <c r="O131" s="59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2" t="s">
        <v>331</v>
      </c>
      <c r="AT131" s="162" t="s">
        <v>249</v>
      </c>
      <c r="AU131" s="162" t="s">
        <v>97</v>
      </c>
      <c r="AY131" s="18" t="s">
        <v>160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8" t="s">
        <v>97</v>
      </c>
      <c r="BK131" s="163">
        <f t="shared" si="9"/>
        <v>0</v>
      </c>
      <c r="BL131" s="18" t="s">
        <v>248</v>
      </c>
      <c r="BM131" s="162" t="s">
        <v>213</v>
      </c>
    </row>
    <row r="132" spans="1:65" s="2" customFormat="1" ht="16.5" customHeight="1">
      <c r="A132" s="33"/>
      <c r="B132" s="149"/>
      <c r="C132" s="188" t="s">
        <v>194</v>
      </c>
      <c r="D132" s="188" t="s">
        <v>249</v>
      </c>
      <c r="E132" s="189" t="s">
        <v>2427</v>
      </c>
      <c r="F132" s="190" t="s">
        <v>2428</v>
      </c>
      <c r="G132" s="191" t="s">
        <v>268</v>
      </c>
      <c r="H132" s="192">
        <v>35</v>
      </c>
      <c r="I132" s="193"/>
      <c r="J132" s="194">
        <f t="shared" si="0"/>
        <v>0</v>
      </c>
      <c r="K132" s="195"/>
      <c r="L132" s="196"/>
      <c r="M132" s="197" t="s">
        <v>1</v>
      </c>
      <c r="N132" s="198" t="s">
        <v>43</v>
      </c>
      <c r="O132" s="59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331</v>
      </c>
      <c r="AT132" s="162" t="s">
        <v>249</v>
      </c>
      <c r="AU132" s="162" t="s">
        <v>97</v>
      </c>
      <c r="AY132" s="18" t="s">
        <v>160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8" t="s">
        <v>97</v>
      </c>
      <c r="BK132" s="163">
        <f t="shared" si="9"/>
        <v>0</v>
      </c>
      <c r="BL132" s="18" t="s">
        <v>248</v>
      </c>
      <c r="BM132" s="162" t="s">
        <v>8</v>
      </c>
    </row>
    <row r="133" spans="1:65" s="2" customFormat="1" ht="16.5" customHeight="1">
      <c r="A133" s="33"/>
      <c r="B133" s="149"/>
      <c r="C133" s="150" t="s">
        <v>199</v>
      </c>
      <c r="D133" s="150" t="s">
        <v>162</v>
      </c>
      <c r="E133" s="151" t="s">
        <v>2429</v>
      </c>
      <c r="F133" s="152" t="s">
        <v>2430</v>
      </c>
      <c r="G133" s="153" t="s">
        <v>262</v>
      </c>
      <c r="H133" s="154">
        <v>150</v>
      </c>
      <c r="I133" s="155"/>
      <c r="J133" s="156">
        <f t="shared" si="0"/>
        <v>0</v>
      </c>
      <c r="K133" s="157"/>
      <c r="L133" s="34"/>
      <c r="M133" s="158" t="s">
        <v>1</v>
      </c>
      <c r="N133" s="159" t="s">
        <v>43</v>
      </c>
      <c r="O133" s="59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2" t="s">
        <v>248</v>
      </c>
      <c r="AT133" s="162" t="s">
        <v>162</v>
      </c>
      <c r="AU133" s="162" t="s">
        <v>97</v>
      </c>
      <c r="AY133" s="18" t="s">
        <v>160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8" t="s">
        <v>97</v>
      </c>
      <c r="BK133" s="163">
        <f t="shared" si="9"/>
        <v>0</v>
      </c>
      <c r="BL133" s="18" t="s">
        <v>248</v>
      </c>
      <c r="BM133" s="162" t="s">
        <v>238</v>
      </c>
    </row>
    <row r="134" spans="1:65" s="2" customFormat="1" ht="16.5" customHeight="1">
      <c r="A134" s="33"/>
      <c r="B134" s="149"/>
      <c r="C134" s="188" t="s">
        <v>204</v>
      </c>
      <c r="D134" s="188" t="s">
        <v>249</v>
      </c>
      <c r="E134" s="189" t="s">
        <v>2431</v>
      </c>
      <c r="F134" s="190" t="s">
        <v>2432</v>
      </c>
      <c r="G134" s="191" t="s">
        <v>776</v>
      </c>
      <c r="H134" s="192">
        <v>20</v>
      </c>
      <c r="I134" s="193"/>
      <c r="J134" s="194">
        <f t="shared" si="0"/>
        <v>0</v>
      </c>
      <c r="K134" s="195"/>
      <c r="L134" s="196"/>
      <c r="M134" s="197" t="s">
        <v>1</v>
      </c>
      <c r="N134" s="198" t="s">
        <v>43</v>
      </c>
      <c r="O134" s="59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2" t="s">
        <v>331</v>
      </c>
      <c r="AT134" s="162" t="s">
        <v>249</v>
      </c>
      <c r="AU134" s="162" t="s">
        <v>97</v>
      </c>
      <c r="AY134" s="18" t="s">
        <v>160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8" t="s">
        <v>97</v>
      </c>
      <c r="BK134" s="163">
        <f t="shared" si="9"/>
        <v>0</v>
      </c>
      <c r="BL134" s="18" t="s">
        <v>248</v>
      </c>
      <c r="BM134" s="162" t="s">
        <v>248</v>
      </c>
    </row>
    <row r="135" spans="1:65" s="2" customFormat="1" ht="16.5" customHeight="1">
      <c r="A135" s="33"/>
      <c r="B135" s="149"/>
      <c r="C135" s="150" t="s">
        <v>209</v>
      </c>
      <c r="D135" s="150" t="s">
        <v>162</v>
      </c>
      <c r="E135" s="151" t="s">
        <v>2381</v>
      </c>
      <c r="F135" s="152" t="s">
        <v>2433</v>
      </c>
      <c r="G135" s="153" t="s">
        <v>268</v>
      </c>
      <c r="H135" s="154">
        <v>32</v>
      </c>
      <c r="I135" s="155"/>
      <c r="J135" s="156">
        <f t="shared" si="0"/>
        <v>0</v>
      </c>
      <c r="K135" s="157"/>
      <c r="L135" s="34"/>
      <c r="M135" s="158" t="s">
        <v>1</v>
      </c>
      <c r="N135" s="159" t="s">
        <v>43</v>
      </c>
      <c r="O135" s="59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2" t="s">
        <v>248</v>
      </c>
      <c r="AT135" s="162" t="s">
        <v>162</v>
      </c>
      <c r="AU135" s="162" t="s">
        <v>97</v>
      </c>
      <c r="AY135" s="18" t="s">
        <v>160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8" t="s">
        <v>97</v>
      </c>
      <c r="BK135" s="163">
        <f t="shared" si="9"/>
        <v>0</v>
      </c>
      <c r="BL135" s="18" t="s">
        <v>248</v>
      </c>
      <c r="BM135" s="162" t="s">
        <v>259</v>
      </c>
    </row>
    <row r="136" spans="1:65" s="2" customFormat="1" ht="16.5" customHeight="1">
      <c r="A136" s="33"/>
      <c r="B136" s="149"/>
      <c r="C136" s="188" t="s">
        <v>213</v>
      </c>
      <c r="D136" s="188" t="s">
        <v>249</v>
      </c>
      <c r="E136" s="189" t="s">
        <v>2434</v>
      </c>
      <c r="F136" s="190" t="s">
        <v>2435</v>
      </c>
      <c r="G136" s="191" t="s">
        <v>268</v>
      </c>
      <c r="H136" s="192">
        <v>7</v>
      </c>
      <c r="I136" s="193"/>
      <c r="J136" s="194">
        <f t="shared" si="0"/>
        <v>0</v>
      </c>
      <c r="K136" s="195"/>
      <c r="L136" s="196"/>
      <c r="M136" s="197" t="s">
        <v>1</v>
      </c>
      <c r="N136" s="198" t="s">
        <v>43</v>
      </c>
      <c r="O136" s="59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2" t="s">
        <v>331</v>
      </c>
      <c r="AT136" s="162" t="s">
        <v>249</v>
      </c>
      <c r="AU136" s="162" t="s">
        <v>97</v>
      </c>
      <c r="AY136" s="18" t="s">
        <v>160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8" t="s">
        <v>97</v>
      </c>
      <c r="BK136" s="163">
        <f t="shared" si="9"/>
        <v>0</v>
      </c>
      <c r="BL136" s="18" t="s">
        <v>248</v>
      </c>
      <c r="BM136" s="162" t="s">
        <v>270</v>
      </c>
    </row>
    <row r="137" spans="1:65" s="2" customFormat="1" ht="16.5" customHeight="1">
      <c r="A137" s="33"/>
      <c r="B137" s="149"/>
      <c r="C137" s="188" t="s">
        <v>223</v>
      </c>
      <c r="D137" s="188" t="s">
        <v>249</v>
      </c>
      <c r="E137" s="189" t="s">
        <v>2436</v>
      </c>
      <c r="F137" s="190" t="s">
        <v>2437</v>
      </c>
      <c r="G137" s="191" t="s">
        <v>268</v>
      </c>
      <c r="H137" s="192">
        <v>10</v>
      </c>
      <c r="I137" s="193"/>
      <c r="J137" s="194">
        <f t="shared" si="0"/>
        <v>0</v>
      </c>
      <c r="K137" s="195"/>
      <c r="L137" s="196"/>
      <c r="M137" s="197" t="s">
        <v>1</v>
      </c>
      <c r="N137" s="198" t="s">
        <v>43</v>
      </c>
      <c r="O137" s="59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2" t="s">
        <v>331</v>
      </c>
      <c r="AT137" s="162" t="s">
        <v>249</v>
      </c>
      <c r="AU137" s="162" t="s">
        <v>97</v>
      </c>
      <c r="AY137" s="18" t="s">
        <v>160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8" t="s">
        <v>97</v>
      </c>
      <c r="BK137" s="163">
        <f t="shared" si="9"/>
        <v>0</v>
      </c>
      <c r="BL137" s="18" t="s">
        <v>248</v>
      </c>
      <c r="BM137" s="162" t="s">
        <v>279</v>
      </c>
    </row>
    <row r="138" spans="1:65" s="2" customFormat="1" ht="16.5" customHeight="1">
      <c r="A138" s="33"/>
      <c r="B138" s="149"/>
      <c r="C138" s="188" t="s">
        <v>8</v>
      </c>
      <c r="D138" s="188" t="s">
        <v>249</v>
      </c>
      <c r="E138" s="189" t="s">
        <v>2438</v>
      </c>
      <c r="F138" s="190" t="s">
        <v>2439</v>
      </c>
      <c r="G138" s="191" t="s">
        <v>268</v>
      </c>
      <c r="H138" s="192">
        <v>3</v>
      </c>
      <c r="I138" s="193"/>
      <c r="J138" s="194">
        <f t="shared" si="0"/>
        <v>0</v>
      </c>
      <c r="K138" s="195"/>
      <c r="L138" s="196"/>
      <c r="M138" s="197" t="s">
        <v>1</v>
      </c>
      <c r="N138" s="198" t="s">
        <v>43</v>
      </c>
      <c r="O138" s="59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2" t="s">
        <v>331</v>
      </c>
      <c r="AT138" s="162" t="s">
        <v>249</v>
      </c>
      <c r="AU138" s="162" t="s">
        <v>97</v>
      </c>
      <c r="AY138" s="18" t="s">
        <v>160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8" t="s">
        <v>97</v>
      </c>
      <c r="BK138" s="163">
        <f t="shared" si="9"/>
        <v>0</v>
      </c>
      <c r="BL138" s="18" t="s">
        <v>248</v>
      </c>
      <c r="BM138" s="162" t="s">
        <v>289</v>
      </c>
    </row>
    <row r="139" spans="1:65" s="2" customFormat="1" ht="16.5" customHeight="1">
      <c r="A139" s="33"/>
      <c r="B139" s="149"/>
      <c r="C139" s="188" t="s">
        <v>233</v>
      </c>
      <c r="D139" s="188" t="s">
        <v>249</v>
      </c>
      <c r="E139" s="189" t="s">
        <v>2440</v>
      </c>
      <c r="F139" s="190" t="s">
        <v>2441</v>
      </c>
      <c r="G139" s="191" t="s">
        <v>268</v>
      </c>
      <c r="H139" s="192">
        <v>7</v>
      </c>
      <c r="I139" s="193"/>
      <c r="J139" s="194">
        <f t="shared" si="0"/>
        <v>0</v>
      </c>
      <c r="K139" s="195"/>
      <c r="L139" s="196"/>
      <c r="M139" s="197" t="s">
        <v>1</v>
      </c>
      <c r="N139" s="198" t="s">
        <v>43</v>
      </c>
      <c r="O139" s="59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2" t="s">
        <v>331</v>
      </c>
      <c r="AT139" s="162" t="s">
        <v>249</v>
      </c>
      <c r="AU139" s="162" t="s">
        <v>97</v>
      </c>
      <c r="AY139" s="18" t="s">
        <v>160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8" t="s">
        <v>97</v>
      </c>
      <c r="BK139" s="163">
        <f t="shared" si="9"/>
        <v>0</v>
      </c>
      <c r="BL139" s="18" t="s">
        <v>248</v>
      </c>
      <c r="BM139" s="162" t="s">
        <v>300</v>
      </c>
    </row>
    <row r="140" spans="1:65" s="2" customFormat="1" ht="16.5" customHeight="1">
      <c r="A140" s="33"/>
      <c r="B140" s="149"/>
      <c r="C140" s="188" t="s">
        <v>238</v>
      </c>
      <c r="D140" s="188" t="s">
        <v>249</v>
      </c>
      <c r="E140" s="189" t="s">
        <v>2442</v>
      </c>
      <c r="F140" s="190" t="s">
        <v>2443</v>
      </c>
      <c r="G140" s="191" t="s">
        <v>268</v>
      </c>
      <c r="H140" s="192">
        <v>5</v>
      </c>
      <c r="I140" s="193"/>
      <c r="J140" s="194">
        <f t="shared" si="0"/>
        <v>0</v>
      </c>
      <c r="K140" s="195"/>
      <c r="L140" s="196"/>
      <c r="M140" s="197" t="s">
        <v>1</v>
      </c>
      <c r="N140" s="198" t="s">
        <v>43</v>
      </c>
      <c r="O140" s="59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2" t="s">
        <v>331</v>
      </c>
      <c r="AT140" s="162" t="s">
        <v>249</v>
      </c>
      <c r="AU140" s="162" t="s">
        <v>97</v>
      </c>
      <c r="AY140" s="18" t="s">
        <v>160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8" t="s">
        <v>97</v>
      </c>
      <c r="BK140" s="163">
        <f t="shared" si="9"/>
        <v>0</v>
      </c>
      <c r="BL140" s="18" t="s">
        <v>248</v>
      </c>
      <c r="BM140" s="162" t="s">
        <v>310</v>
      </c>
    </row>
    <row r="141" spans="1:65" s="2" customFormat="1" ht="16.5" customHeight="1">
      <c r="A141" s="33"/>
      <c r="B141" s="149"/>
      <c r="C141" s="150" t="s">
        <v>243</v>
      </c>
      <c r="D141" s="150" t="s">
        <v>162</v>
      </c>
      <c r="E141" s="151" t="s">
        <v>2444</v>
      </c>
      <c r="F141" s="152" t="s">
        <v>2445</v>
      </c>
      <c r="G141" s="153" t="s">
        <v>268</v>
      </c>
      <c r="H141" s="154">
        <v>14</v>
      </c>
      <c r="I141" s="155"/>
      <c r="J141" s="156">
        <f t="shared" si="0"/>
        <v>0</v>
      </c>
      <c r="K141" s="157"/>
      <c r="L141" s="34"/>
      <c r="M141" s="158" t="s">
        <v>1</v>
      </c>
      <c r="N141" s="159" t="s">
        <v>43</v>
      </c>
      <c r="O141" s="59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2" t="s">
        <v>248</v>
      </c>
      <c r="AT141" s="162" t="s">
        <v>162</v>
      </c>
      <c r="AU141" s="162" t="s">
        <v>97</v>
      </c>
      <c r="AY141" s="18" t="s">
        <v>160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8" t="s">
        <v>97</v>
      </c>
      <c r="BK141" s="163">
        <f t="shared" si="9"/>
        <v>0</v>
      </c>
      <c r="BL141" s="18" t="s">
        <v>248</v>
      </c>
      <c r="BM141" s="162" t="s">
        <v>320</v>
      </c>
    </row>
    <row r="142" spans="1:65" s="2" customFormat="1" ht="16.5" customHeight="1">
      <c r="A142" s="33"/>
      <c r="B142" s="149"/>
      <c r="C142" s="188" t="s">
        <v>248</v>
      </c>
      <c r="D142" s="188" t="s">
        <v>249</v>
      </c>
      <c r="E142" s="189" t="s">
        <v>2446</v>
      </c>
      <c r="F142" s="190" t="s">
        <v>2447</v>
      </c>
      <c r="G142" s="191" t="s">
        <v>268</v>
      </c>
      <c r="H142" s="192">
        <v>7</v>
      </c>
      <c r="I142" s="193"/>
      <c r="J142" s="194">
        <f t="shared" si="0"/>
        <v>0</v>
      </c>
      <c r="K142" s="195"/>
      <c r="L142" s="196"/>
      <c r="M142" s="197" t="s">
        <v>1</v>
      </c>
      <c r="N142" s="198" t="s">
        <v>43</v>
      </c>
      <c r="O142" s="59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2" t="s">
        <v>331</v>
      </c>
      <c r="AT142" s="162" t="s">
        <v>249</v>
      </c>
      <c r="AU142" s="162" t="s">
        <v>97</v>
      </c>
      <c r="AY142" s="18" t="s">
        <v>160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8" t="s">
        <v>97</v>
      </c>
      <c r="BK142" s="163">
        <f t="shared" si="9"/>
        <v>0</v>
      </c>
      <c r="BL142" s="18" t="s">
        <v>248</v>
      </c>
      <c r="BM142" s="162" t="s">
        <v>331</v>
      </c>
    </row>
    <row r="143" spans="1:65" s="2" customFormat="1" ht="16.5" customHeight="1">
      <c r="A143" s="33"/>
      <c r="B143" s="149"/>
      <c r="C143" s="188" t="s">
        <v>254</v>
      </c>
      <c r="D143" s="188" t="s">
        <v>249</v>
      </c>
      <c r="E143" s="189" t="s">
        <v>2448</v>
      </c>
      <c r="F143" s="190" t="s">
        <v>2449</v>
      </c>
      <c r="G143" s="191" t="s">
        <v>268</v>
      </c>
      <c r="H143" s="192">
        <v>14</v>
      </c>
      <c r="I143" s="193"/>
      <c r="J143" s="194">
        <f t="shared" si="0"/>
        <v>0</v>
      </c>
      <c r="K143" s="195"/>
      <c r="L143" s="196"/>
      <c r="M143" s="197" t="s">
        <v>1</v>
      </c>
      <c r="N143" s="198" t="s">
        <v>43</v>
      </c>
      <c r="O143" s="59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2" t="s">
        <v>331</v>
      </c>
      <c r="AT143" s="162" t="s">
        <v>249</v>
      </c>
      <c r="AU143" s="162" t="s">
        <v>97</v>
      </c>
      <c r="AY143" s="18" t="s">
        <v>160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8" t="s">
        <v>97</v>
      </c>
      <c r="BK143" s="163">
        <f t="shared" si="9"/>
        <v>0</v>
      </c>
      <c r="BL143" s="18" t="s">
        <v>248</v>
      </c>
      <c r="BM143" s="162" t="s">
        <v>340</v>
      </c>
    </row>
    <row r="144" spans="1:65" s="2" customFormat="1" ht="16.5" customHeight="1">
      <c r="A144" s="33"/>
      <c r="B144" s="149"/>
      <c r="C144" s="150" t="s">
        <v>259</v>
      </c>
      <c r="D144" s="150" t="s">
        <v>162</v>
      </c>
      <c r="E144" s="151" t="s">
        <v>2450</v>
      </c>
      <c r="F144" s="152" t="s">
        <v>2451</v>
      </c>
      <c r="G144" s="153" t="s">
        <v>268</v>
      </c>
      <c r="H144" s="154">
        <v>7</v>
      </c>
      <c r="I144" s="155"/>
      <c r="J144" s="156">
        <f t="shared" si="0"/>
        <v>0</v>
      </c>
      <c r="K144" s="157"/>
      <c r="L144" s="34"/>
      <c r="M144" s="158" t="s">
        <v>1</v>
      </c>
      <c r="N144" s="159" t="s">
        <v>43</v>
      </c>
      <c r="O144" s="59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2" t="s">
        <v>248</v>
      </c>
      <c r="AT144" s="162" t="s">
        <v>162</v>
      </c>
      <c r="AU144" s="162" t="s">
        <v>97</v>
      </c>
      <c r="AY144" s="18" t="s">
        <v>160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8" t="s">
        <v>97</v>
      </c>
      <c r="BK144" s="163">
        <f t="shared" si="9"/>
        <v>0</v>
      </c>
      <c r="BL144" s="18" t="s">
        <v>248</v>
      </c>
      <c r="BM144" s="162" t="s">
        <v>353</v>
      </c>
    </row>
    <row r="145" spans="1:65" s="2" customFormat="1" ht="16.5" customHeight="1">
      <c r="A145" s="33"/>
      <c r="B145" s="149"/>
      <c r="C145" s="188" t="s">
        <v>265</v>
      </c>
      <c r="D145" s="188" t="s">
        <v>249</v>
      </c>
      <c r="E145" s="189" t="s">
        <v>2452</v>
      </c>
      <c r="F145" s="190" t="s">
        <v>2453</v>
      </c>
      <c r="G145" s="191" t="s">
        <v>268</v>
      </c>
      <c r="H145" s="192">
        <v>7</v>
      </c>
      <c r="I145" s="193"/>
      <c r="J145" s="194">
        <f t="shared" si="0"/>
        <v>0</v>
      </c>
      <c r="K145" s="195"/>
      <c r="L145" s="196"/>
      <c r="M145" s="197" t="s">
        <v>1</v>
      </c>
      <c r="N145" s="198" t="s">
        <v>43</v>
      </c>
      <c r="O145" s="59"/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2" t="s">
        <v>331</v>
      </c>
      <c r="AT145" s="162" t="s">
        <v>249</v>
      </c>
      <c r="AU145" s="162" t="s">
        <v>97</v>
      </c>
      <c r="AY145" s="18" t="s">
        <v>160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8" t="s">
        <v>97</v>
      </c>
      <c r="BK145" s="163">
        <f t="shared" si="9"/>
        <v>0</v>
      </c>
      <c r="BL145" s="18" t="s">
        <v>248</v>
      </c>
      <c r="BM145" s="162" t="s">
        <v>364</v>
      </c>
    </row>
    <row r="146" spans="1:65" s="2" customFormat="1" ht="16.5" customHeight="1">
      <c r="A146" s="33"/>
      <c r="B146" s="149"/>
      <c r="C146" s="150" t="s">
        <v>270</v>
      </c>
      <c r="D146" s="150" t="s">
        <v>162</v>
      </c>
      <c r="E146" s="151" t="s">
        <v>2454</v>
      </c>
      <c r="F146" s="152" t="s">
        <v>2455</v>
      </c>
      <c r="G146" s="153" t="s">
        <v>268</v>
      </c>
      <c r="H146" s="154">
        <v>5</v>
      </c>
      <c r="I146" s="155"/>
      <c r="J146" s="156">
        <f t="shared" si="0"/>
        <v>0</v>
      </c>
      <c r="K146" s="157"/>
      <c r="L146" s="34"/>
      <c r="M146" s="158" t="s">
        <v>1</v>
      </c>
      <c r="N146" s="159" t="s">
        <v>43</v>
      </c>
      <c r="O146" s="59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2" t="s">
        <v>248</v>
      </c>
      <c r="AT146" s="162" t="s">
        <v>162</v>
      </c>
      <c r="AU146" s="162" t="s">
        <v>97</v>
      </c>
      <c r="AY146" s="18" t="s">
        <v>160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8" t="s">
        <v>97</v>
      </c>
      <c r="BK146" s="163">
        <f t="shared" si="9"/>
        <v>0</v>
      </c>
      <c r="BL146" s="18" t="s">
        <v>248</v>
      </c>
      <c r="BM146" s="162" t="s">
        <v>372</v>
      </c>
    </row>
    <row r="147" spans="1:65" s="2" customFormat="1" ht="16.5" customHeight="1">
      <c r="A147" s="33"/>
      <c r="B147" s="149"/>
      <c r="C147" s="188" t="s">
        <v>7</v>
      </c>
      <c r="D147" s="188" t="s">
        <v>249</v>
      </c>
      <c r="E147" s="189" t="s">
        <v>2456</v>
      </c>
      <c r="F147" s="190" t="s">
        <v>2457</v>
      </c>
      <c r="G147" s="191" t="s">
        <v>268</v>
      </c>
      <c r="H147" s="192">
        <v>4</v>
      </c>
      <c r="I147" s="193"/>
      <c r="J147" s="194">
        <f t="shared" si="0"/>
        <v>0</v>
      </c>
      <c r="K147" s="195"/>
      <c r="L147" s="196"/>
      <c r="M147" s="197" t="s">
        <v>1</v>
      </c>
      <c r="N147" s="198" t="s">
        <v>43</v>
      </c>
      <c r="O147" s="59"/>
      <c r="P147" s="160">
        <f t="shared" si="1"/>
        <v>0</v>
      </c>
      <c r="Q147" s="160">
        <v>0</v>
      </c>
      <c r="R147" s="160">
        <f t="shared" si="2"/>
        <v>0</v>
      </c>
      <c r="S147" s="160">
        <v>0</v>
      </c>
      <c r="T147" s="161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2" t="s">
        <v>331</v>
      </c>
      <c r="AT147" s="162" t="s">
        <v>249</v>
      </c>
      <c r="AU147" s="162" t="s">
        <v>97</v>
      </c>
      <c r="AY147" s="18" t="s">
        <v>160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8" t="s">
        <v>97</v>
      </c>
      <c r="BK147" s="163">
        <f t="shared" si="9"/>
        <v>0</v>
      </c>
      <c r="BL147" s="18" t="s">
        <v>248</v>
      </c>
      <c r="BM147" s="162" t="s">
        <v>387</v>
      </c>
    </row>
    <row r="148" spans="1:65" s="2" customFormat="1" ht="16.5" customHeight="1">
      <c r="A148" s="33"/>
      <c r="B148" s="149"/>
      <c r="C148" s="188" t="s">
        <v>279</v>
      </c>
      <c r="D148" s="188" t="s">
        <v>249</v>
      </c>
      <c r="E148" s="189" t="s">
        <v>2458</v>
      </c>
      <c r="F148" s="190" t="s">
        <v>2459</v>
      </c>
      <c r="G148" s="191" t="s">
        <v>268</v>
      </c>
      <c r="H148" s="192">
        <v>1</v>
      </c>
      <c r="I148" s="193"/>
      <c r="J148" s="194">
        <f t="shared" si="0"/>
        <v>0</v>
      </c>
      <c r="K148" s="195"/>
      <c r="L148" s="196"/>
      <c r="M148" s="197" t="s">
        <v>1</v>
      </c>
      <c r="N148" s="198" t="s">
        <v>43</v>
      </c>
      <c r="O148" s="59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2" t="s">
        <v>331</v>
      </c>
      <c r="AT148" s="162" t="s">
        <v>249</v>
      </c>
      <c r="AU148" s="162" t="s">
        <v>97</v>
      </c>
      <c r="AY148" s="18" t="s">
        <v>160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8" t="s">
        <v>97</v>
      </c>
      <c r="BK148" s="163">
        <f t="shared" si="9"/>
        <v>0</v>
      </c>
      <c r="BL148" s="18" t="s">
        <v>248</v>
      </c>
      <c r="BM148" s="162" t="s">
        <v>397</v>
      </c>
    </row>
    <row r="149" spans="1:65" s="2" customFormat="1" ht="16.5" customHeight="1">
      <c r="A149" s="33"/>
      <c r="B149" s="149"/>
      <c r="C149" s="150" t="s">
        <v>283</v>
      </c>
      <c r="D149" s="150" t="s">
        <v>162</v>
      </c>
      <c r="E149" s="151" t="s">
        <v>2460</v>
      </c>
      <c r="F149" s="152" t="s">
        <v>2461</v>
      </c>
      <c r="G149" s="153" t="s">
        <v>2083</v>
      </c>
      <c r="H149" s="154">
        <v>3</v>
      </c>
      <c r="I149" s="155"/>
      <c r="J149" s="156">
        <f t="shared" si="0"/>
        <v>0</v>
      </c>
      <c r="K149" s="157"/>
      <c r="L149" s="34"/>
      <c r="M149" s="158" t="s">
        <v>1</v>
      </c>
      <c r="N149" s="159" t="s">
        <v>43</v>
      </c>
      <c r="O149" s="59"/>
      <c r="P149" s="160">
        <f t="shared" si="1"/>
        <v>0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248</v>
      </c>
      <c r="AT149" s="162" t="s">
        <v>162</v>
      </c>
      <c r="AU149" s="162" t="s">
        <v>97</v>
      </c>
      <c r="AY149" s="18" t="s">
        <v>160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8" t="s">
        <v>97</v>
      </c>
      <c r="BK149" s="163">
        <f t="shared" si="9"/>
        <v>0</v>
      </c>
      <c r="BL149" s="18" t="s">
        <v>248</v>
      </c>
      <c r="BM149" s="162" t="s">
        <v>406</v>
      </c>
    </row>
    <row r="150" spans="1:65" s="2" customFormat="1" ht="16.5" customHeight="1">
      <c r="A150" s="33"/>
      <c r="B150" s="149"/>
      <c r="C150" s="188" t="s">
        <v>289</v>
      </c>
      <c r="D150" s="188" t="s">
        <v>249</v>
      </c>
      <c r="E150" s="189" t="s">
        <v>2462</v>
      </c>
      <c r="F150" s="190" t="s">
        <v>2463</v>
      </c>
      <c r="G150" s="191" t="s">
        <v>2083</v>
      </c>
      <c r="H150" s="192">
        <v>3</v>
      </c>
      <c r="I150" s="193"/>
      <c r="J150" s="194">
        <f t="shared" si="0"/>
        <v>0</v>
      </c>
      <c r="K150" s="195"/>
      <c r="L150" s="196"/>
      <c r="M150" s="197" t="s">
        <v>1</v>
      </c>
      <c r="N150" s="198" t="s">
        <v>43</v>
      </c>
      <c r="O150" s="59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2" t="s">
        <v>331</v>
      </c>
      <c r="AT150" s="162" t="s">
        <v>249</v>
      </c>
      <c r="AU150" s="162" t="s">
        <v>97</v>
      </c>
      <c r="AY150" s="18" t="s">
        <v>160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8" t="s">
        <v>97</v>
      </c>
      <c r="BK150" s="163">
        <f t="shared" si="9"/>
        <v>0</v>
      </c>
      <c r="BL150" s="18" t="s">
        <v>248</v>
      </c>
      <c r="BM150" s="162" t="s">
        <v>415</v>
      </c>
    </row>
    <row r="151" spans="1:65" s="2" customFormat="1" ht="16.5" customHeight="1">
      <c r="A151" s="33"/>
      <c r="B151" s="149"/>
      <c r="C151" s="188" t="s">
        <v>294</v>
      </c>
      <c r="D151" s="188" t="s">
        <v>249</v>
      </c>
      <c r="E151" s="189" t="s">
        <v>2464</v>
      </c>
      <c r="F151" s="190" t="s">
        <v>2465</v>
      </c>
      <c r="G151" s="191" t="s">
        <v>268</v>
      </c>
      <c r="H151" s="192">
        <v>4</v>
      </c>
      <c r="I151" s="193"/>
      <c r="J151" s="194">
        <f t="shared" si="0"/>
        <v>0</v>
      </c>
      <c r="K151" s="195"/>
      <c r="L151" s="196"/>
      <c r="M151" s="197" t="s">
        <v>1</v>
      </c>
      <c r="N151" s="198" t="s">
        <v>43</v>
      </c>
      <c r="O151" s="59"/>
      <c r="P151" s="160">
        <f t="shared" si="1"/>
        <v>0</v>
      </c>
      <c r="Q151" s="160">
        <v>0</v>
      </c>
      <c r="R151" s="160">
        <f t="shared" si="2"/>
        <v>0</v>
      </c>
      <c r="S151" s="160">
        <v>0</v>
      </c>
      <c r="T151" s="161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2" t="s">
        <v>331</v>
      </c>
      <c r="AT151" s="162" t="s">
        <v>249</v>
      </c>
      <c r="AU151" s="162" t="s">
        <v>97</v>
      </c>
      <c r="AY151" s="18" t="s">
        <v>160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8" t="s">
        <v>97</v>
      </c>
      <c r="BK151" s="163">
        <f t="shared" si="9"/>
        <v>0</v>
      </c>
      <c r="BL151" s="18" t="s">
        <v>248</v>
      </c>
      <c r="BM151" s="162" t="s">
        <v>427</v>
      </c>
    </row>
    <row r="152" spans="1:65" s="2" customFormat="1" ht="16.5" customHeight="1">
      <c r="A152" s="33"/>
      <c r="B152" s="149"/>
      <c r="C152" s="150" t="s">
        <v>300</v>
      </c>
      <c r="D152" s="150" t="s">
        <v>162</v>
      </c>
      <c r="E152" s="151" t="s">
        <v>2397</v>
      </c>
      <c r="F152" s="152" t="s">
        <v>2466</v>
      </c>
      <c r="G152" s="153" t="s">
        <v>2083</v>
      </c>
      <c r="H152" s="154">
        <v>1</v>
      </c>
      <c r="I152" s="155"/>
      <c r="J152" s="156">
        <f t="shared" si="0"/>
        <v>0</v>
      </c>
      <c r="K152" s="157"/>
      <c r="L152" s="34"/>
      <c r="M152" s="158" t="s">
        <v>1</v>
      </c>
      <c r="N152" s="159" t="s">
        <v>43</v>
      </c>
      <c r="O152" s="59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2" t="s">
        <v>248</v>
      </c>
      <c r="AT152" s="162" t="s">
        <v>162</v>
      </c>
      <c r="AU152" s="162" t="s">
        <v>97</v>
      </c>
      <c r="AY152" s="18" t="s">
        <v>160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8" t="s">
        <v>97</v>
      </c>
      <c r="BK152" s="163">
        <f t="shared" si="9"/>
        <v>0</v>
      </c>
      <c r="BL152" s="18" t="s">
        <v>248</v>
      </c>
      <c r="BM152" s="162" t="s">
        <v>438</v>
      </c>
    </row>
    <row r="153" spans="1:65" s="2" customFormat="1" ht="16.5" customHeight="1">
      <c r="A153" s="33"/>
      <c r="B153" s="149"/>
      <c r="C153" s="150" t="s">
        <v>305</v>
      </c>
      <c r="D153" s="150" t="s">
        <v>162</v>
      </c>
      <c r="E153" s="151" t="s">
        <v>2467</v>
      </c>
      <c r="F153" s="152" t="s">
        <v>2468</v>
      </c>
      <c r="G153" s="153" t="s">
        <v>2083</v>
      </c>
      <c r="H153" s="154">
        <v>1</v>
      </c>
      <c r="I153" s="155"/>
      <c r="J153" s="156">
        <f t="shared" si="0"/>
        <v>0</v>
      </c>
      <c r="K153" s="157"/>
      <c r="L153" s="34"/>
      <c r="M153" s="158" t="s">
        <v>1</v>
      </c>
      <c r="N153" s="159" t="s">
        <v>43</v>
      </c>
      <c r="O153" s="59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2" t="s">
        <v>248</v>
      </c>
      <c r="AT153" s="162" t="s">
        <v>162</v>
      </c>
      <c r="AU153" s="162" t="s">
        <v>97</v>
      </c>
      <c r="AY153" s="18" t="s">
        <v>160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8" t="s">
        <v>97</v>
      </c>
      <c r="BK153" s="163">
        <f t="shared" si="9"/>
        <v>0</v>
      </c>
      <c r="BL153" s="18" t="s">
        <v>248</v>
      </c>
      <c r="BM153" s="162" t="s">
        <v>448</v>
      </c>
    </row>
    <row r="154" spans="1:65" s="12" customFormat="1" ht="25.95" customHeight="1">
      <c r="B154" s="136"/>
      <c r="D154" s="137" t="s">
        <v>76</v>
      </c>
      <c r="E154" s="138" t="s">
        <v>1674</v>
      </c>
      <c r="F154" s="138" t="s">
        <v>1675</v>
      </c>
      <c r="I154" s="139"/>
      <c r="J154" s="140">
        <f>BK154</f>
        <v>0</v>
      </c>
      <c r="L154" s="136"/>
      <c r="M154" s="141"/>
      <c r="N154" s="142"/>
      <c r="O154" s="142"/>
      <c r="P154" s="143">
        <f>P155</f>
        <v>0</v>
      </c>
      <c r="Q154" s="142"/>
      <c r="R154" s="143">
        <f>R155</f>
        <v>0</v>
      </c>
      <c r="S154" s="142"/>
      <c r="T154" s="144">
        <f>T155</f>
        <v>0</v>
      </c>
      <c r="AR154" s="137" t="s">
        <v>189</v>
      </c>
      <c r="AT154" s="145" t="s">
        <v>76</v>
      </c>
      <c r="AU154" s="145" t="s">
        <v>77</v>
      </c>
      <c r="AY154" s="137" t="s">
        <v>160</v>
      </c>
      <c r="BK154" s="146">
        <f>BK155</f>
        <v>0</v>
      </c>
    </row>
    <row r="155" spans="1:65" s="12" customFormat="1" ht="22.95" customHeight="1">
      <c r="B155" s="136"/>
      <c r="D155" s="137" t="s">
        <v>76</v>
      </c>
      <c r="E155" s="147" t="s">
        <v>2349</v>
      </c>
      <c r="F155" s="147" t="s">
        <v>2350</v>
      </c>
      <c r="I155" s="139"/>
      <c r="J155" s="148">
        <f>BK155</f>
        <v>0</v>
      </c>
      <c r="L155" s="136"/>
      <c r="M155" s="141"/>
      <c r="N155" s="142"/>
      <c r="O155" s="142"/>
      <c r="P155" s="143">
        <f>P156</f>
        <v>0</v>
      </c>
      <c r="Q155" s="142"/>
      <c r="R155" s="143">
        <f>R156</f>
        <v>0</v>
      </c>
      <c r="S155" s="142"/>
      <c r="T155" s="144">
        <f>T156</f>
        <v>0</v>
      </c>
      <c r="AR155" s="137" t="s">
        <v>189</v>
      </c>
      <c r="AT155" s="145" t="s">
        <v>76</v>
      </c>
      <c r="AU155" s="145" t="s">
        <v>82</v>
      </c>
      <c r="AY155" s="137" t="s">
        <v>160</v>
      </c>
      <c r="BK155" s="146">
        <f>BK156</f>
        <v>0</v>
      </c>
    </row>
    <row r="156" spans="1:65" s="2" customFormat="1" ht="16.5" customHeight="1">
      <c r="A156" s="33"/>
      <c r="B156" s="149"/>
      <c r="C156" s="150" t="s">
        <v>310</v>
      </c>
      <c r="D156" s="150" t="s">
        <v>162</v>
      </c>
      <c r="E156" s="151" t="s">
        <v>2368</v>
      </c>
      <c r="F156" s="152" t="s">
        <v>2369</v>
      </c>
      <c r="G156" s="153" t="s">
        <v>2370</v>
      </c>
      <c r="H156" s="154">
        <v>10</v>
      </c>
      <c r="I156" s="155"/>
      <c r="J156" s="156">
        <f>ROUND(I156*H156,2)</f>
        <v>0</v>
      </c>
      <c r="K156" s="157"/>
      <c r="L156" s="34"/>
      <c r="M156" s="208" t="s">
        <v>1</v>
      </c>
      <c r="N156" s="209" t="s">
        <v>43</v>
      </c>
      <c r="O156" s="210"/>
      <c r="P156" s="211">
        <f>O156*H156</f>
        <v>0</v>
      </c>
      <c r="Q156" s="211">
        <v>0</v>
      </c>
      <c r="R156" s="211">
        <f>Q156*H156</f>
        <v>0</v>
      </c>
      <c r="S156" s="211">
        <v>0</v>
      </c>
      <c r="T156" s="21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2" t="s">
        <v>166</v>
      </c>
      <c r="AT156" s="162" t="s">
        <v>162</v>
      </c>
      <c r="AU156" s="162" t="s">
        <v>97</v>
      </c>
      <c r="AY156" s="18" t="s">
        <v>160</v>
      </c>
      <c r="BE156" s="163">
        <f>IF(N156="základní",J156,0)</f>
        <v>0</v>
      </c>
      <c r="BF156" s="163">
        <f>IF(N156="snížená",J156,0)</f>
        <v>0</v>
      </c>
      <c r="BG156" s="163">
        <f>IF(N156="zákl. přenesená",J156,0)</f>
        <v>0</v>
      </c>
      <c r="BH156" s="163">
        <f>IF(N156="sníž. přenesená",J156,0)</f>
        <v>0</v>
      </c>
      <c r="BI156" s="163">
        <f>IF(N156="nulová",J156,0)</f>
        <v>0</v>
      </c>
      <c r="BJ156" s="18" t="s">
        <v>97</v>
      </c>
      <c r="BK156" s="163">
        <f>ROUND(I156*H156,2)</f>
        <v>0</v>
      </c>
      <c r="BL156" s="18" t="s">
        <v>166</v>
      </c>
      <c r="BM156" s="162" t="s">
        <v>468</v>
      </c>
    </row>
    <row r="157" spans="1:65" s="2" customFormat="1" ht="6.9" customHeight="1">
      <c r="A157" s="33"/>
      <c r="B157" s="48"/>
      <c r="C157" s="49"/>
      <c r="D157" s="49"/>
      <c r="E157" s="49"/>
      <c r="F157" s="49"/>
      <c r="G157" s="49"/>
      <c r="H157" s="49"/>
      <c r="I157" s="49"/>
      <c r="J157" s="49"/>
      <c r="K157" s="49"/>
      <c r="L157" s="34"/>
      <c r="M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</row>
  </sheetData>
  <autoFilter ref="C123:K156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0325-01 - Bytový dům č....</vt:lpstr>
      <vt:lpstr>0325-01.1 - Zdravotechnika</vt:lpstr>
      <vt:lpstr>0325-01.2 - Vytápění</vt:lpstr>
      <vt:lpstr>0325-01.3 - Vzduchotechnika</vt:lpstr>
      <vt:lpstr>0325-01.4 - Elektroinstalace</vt:lpstr>
      <vt:lpstr>0325-01.4.1 - Uzemnění</vt:lpstr>
      <vt:lpstr>0325-01.4.2 - Dodávky</vt:lpstr>
      <vt:lpstr>0325-01.4.3 - Hromosvod</vt:lpstr>
      <vt:lpstr>'0325-01 - Bytový dům č....'!Názvy_tisku</vt:lpstr>
      <vt:lpstr>'0325-01.1 - Zdravotechnika'!Názvy_tisku</vt:lpstr>
      <vt:lpstr>'0325-01.2 - Vytápění'!Názvy_tisku</vt:lpstr>
      <vt:lpstr>'0325-01.3 - Vzduchotechnika'!Názvy_tisku</vt:lpstr>
      <vt:lpstr>'0325-01.4 - Elektroinstalace'!Názvy_tisku</vt:lpstr>
      <vt:lpstr>'0325-01.4.1 - Uzemnění'!Názvy_tisku</vt:lpstr>
      <vt:lpstr>'0325-01.4.2 - Dodávky'!Názvy_tisku</vt:lpstr>
      <vt:lpstr>'0325-01.4.3 - Hromosvod'!Názvy_tisku</vt:lpstr>
      <vt:lpstr>'Rekapitulace stavby'!Názvy_tisku</vt:lpstr>
      <vt:lpstr>'0325-01 - Bytový dům č....'!Oblast_tisku</vt:lpstr>
      <vt:lpstr>'0325-01.1 - Zdravotechnika'!Oblast_tisku</vt:lpstr>
      <vt:lpstr>'0325-01.2 - Vytápění'!Oblast_tisku</vt:lpstr>
      <vt:lpstr>'0325-01.3 - Vzduchotechnika'!Oblast_tisku</vt:lpstr>
      <vt:lpstr>'0325-01.4 - Elektroinstalace'!Oblast_tisku</vt:lpstr>
      <vt:lpstr>'0325-01.4.1 - Uzemnění'!Oblast_tisku</vt:lpstr>
      <vt:lpstr>'0325-01.4.2 - Dodávky'!Oblast_tisku</vt:lpstr>
      <vt:lpstr>'0325-01.4.3 - Hromosvod'!Oblast_tisku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Jindřich Jukl</dc:creator>
  <cp:lastModifiedBy>Sekretariát</cp:lastModifiedBy>
  <dcterms:created xsi:type="dcterms:W3CDTF">2025-05-12T13:09:05Z</dcterms:created>
  <dcterms:modified xsi:type="dcterms:W3CDTF">2025-06-13T06:01:54Z</dcterms:modified>
</cp:coreProperties>
</file>