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ajnoch\Dalibor\Projekty\2025\2025_04 VT Opavice, M. Albrechtice, km 12,967 - 15,685 PŠ 2024\Rozpočet\"/>
    </mc:Choice>
  </mc:AlternateContent>
  <bookViews>
    <workbookView xWindow="0" yWindow="0" windowWidth="0" windowHeight="0"/>
  </bookViews>
  <sheets>
    <sheet name="Rekapitulace stavby" sheetId="1" r:id="rId1"/>
    <sheet name="SO-01-01. - Jez km 13,067..." sheetId="2" r:id="rId2"/>
    <sheet name="SO-02-01. - Úprava km 13,..." sheetId="3" r:id="rId3"/>
    <sheet name="SO-03-01. - Práh km 13,32..." sheetId="4" r:id="rId4"/>
    <sheet name="SO-03-02. - Stupeň km 13,..." sheetId="5" r:id="rId5"/>
    <sheet name="SO-03-03. - Práh km 13,80..." sheetId="6" r:id="rId6"/>
    <sheet name="SO-04-01. - Úprava km 13,..." sheetId="7" r:id="rId7"/>
    <sheet name="SO-04-02. - Práh km 14,04..." sheetId="8" r:id="rId8"/>
    <sheet name="SO-04-03. - Práh km 14,20..." sheetId="9" r:id="rId9"/>
    <sheet name="SO-04-04. - Práh km 14,24..." sheetId="10" r:id="rId10"/>
    <sheet name="SO-04-05. - Práh km 14,76..." sheetId="11" r:id="rId11"/>
    <sheet name="SO-04-06. - Práh km 14,80..." sheetId="12" r:id="rId12"/>
    <sheet name="SO-05-01. - Jez km 13,856..." sheetId="13" r:id="rId13"/>
    <sheet name="SO-06-01. - Stupeň km 14,..." sheetId="14" r:id="rId14"/>
    <sheet name="SO-06-02. - Stupeň km 14,..." sheetId="15" r:id="rId15"/>
    <sheet name="SO-06-03. - Stupeň km 14,..." sheetId="16" r:id="rId16"/>
    <sheet name="SO-07-01. - Úprava km 15,..." sheetId="17" r:id="rId17"/>
    <sheet name="SO-07-02. - Práh km 15,36..." sheetId="18" r:id="rId18"/>
    <sheet name="SO-08-01. - Stupeň km 15,..." sheetId="19" r:id="rId19"/>
    <sheet name="SO-08-02. - Stupeň km 15,..." sheetId="20" r:id="rId20"/>
    <sheet name="SO-08-03. - Stupeň km 15,..." sheetId="21" r:id="rId21"/>
    <sheet name="SO-09-01. - Úprava km 15,..." sheetId="22" r:id="rId22"/>
    <sheet name="VON - Vedlejší a ostatní ..." sheetId="23" r:id="rId23"/>
    <sheet name="Pokyny pro vyplnění" sheetId="24" r:id="rId24"/>
  </sheets>
  <definedNames>
    <definedName name="_xlnm.Print_Area" localSheetId="0">'Rekapitulace stavby'!$D$4:$AO$36,'Rekapitulace stavby'!$C$42:$AQ$86</definedName>
    <definedName name="_xlnm.Print_Titles" localSheetId="0">'Rekapitulace stavby'!$52:$52</definedName>
    <definedName name="_xlnm._FilterDatabase" localSheetId="1" hidden="1">'SO-01-01. - Jez km 13,067...'!$C$90:$K$152</definedName>
    <definedName name="_xlnm.Print_Area" localSheetId="1">'SO-01-01. - Jez km 13,067...'!$C$4:$J$41,'SO-01-01. - Jez km 13,067...'!$C$47:$J$70,'SO-01-01. - Jez km 13,067...'!$C$76:$K$152</definedName>
    <definedName name="_xlnm.Print_Titles" localSheetId="1">'SO-01-01. - Jez km 13,067...'!$90:$90</definedName>
    <definedName name="_xlnm._FilterDatabase" localSheetId="2" hidden="1">'SO-02-01. - Úprava km 13,...'!$C$91:$K$236</definedName>
    <definedName name="_xlnm.Print_Area" localSheetId="2">'SO-02-01. - Úprava km 13,...'!$C$4:$J$41,'SO-02-01. - Úprava km 13,...'!$C$47:$J$71,'SO-02-01. - Úprava km 13,...'!$C$77:$K$236</definedName>
    <definedName name="_xlnm.Print_Titles" localSheetId="2">'SO-02-01. - Úprava km 13,...'!$91:$91</definedName>
    <definedName name="_xlnm._FilterDatabase" localSheetId="3" hidden="1">'SO-03-01. - Práh km 13,32...'!$C$88:$K$110</definedName>
    <definedName name="_xlnm.Print_Area" localSheetId="3">'SO-03-01. - Práh km 13,32...'!$C$4:$J$41,'SO-03-01. - Práh km 13,32...'!$C$47:$J$68,'SO-03-01. - Práh km 13,32...'!$C$74:$K$110</definedName>
    <definedName name="_xlnm.Print_Titles" localSheetId="3">'SO-03-01. - Práh km 13,32...'!$88:$88</definedName>
    <definedName name="_xlnm._FilterDatabase" localSheetId="4" hidden="1">'SO-03-02. - Stupeň km 13,...'!$C$89:$K$146</definedName>
    <definedName name="_xlnm.Print_Area" localSheetId="4">'SO-03-02. - Stupeň km 13,...'!$C$4:$J$41,'SO-03-02. - Stupeň km 13,...'!$C$47:$J$69,'SO-03-02. - Stupeň km 13,...'!$C$75:$K$146</definedName>
    <definedName name="_xlnm.Print_Titles" localSheetId="4">'SO-03-02. - Stupeň km 13,...'!$89:$89</definedName>
    <definedName name="_xlnm._FilterDatabase" localSheetId="5" hidden="1">'SO-03-03. - Práh km 13,80...'!$C$88:$K$106</definedName>
    <definedName name="_xlnm.Print_Area" localSheetId="5">'SO-03-03. - Práh km 13,80...'!$C$4:$J$41,'SO-03-03. - Práh km 13,80...'!$C$47:$J$68,'SO-03-03. - Práh km 13,80...'!$C$74:$K$106</definedName>
    <definedName name="_xlnm.Print_Titles" localSheetId="5">'SO-03-03. - Práh km 13,80...'!$88:$88</definedName>
    <definedName name="_xlnm._FilterDatabase" localSheetId="6" hidden="1">'SO-04-01. - Úprava km 13,...'!$C$93:$K$317</definedName>
    <definedName name="_xlnm.Print_Area" localSheetId="6">'SO-04-01. - Úprava km 13,...'!$C$4:$J$41,'SO-04-01. - Úprava km 13,...'!$C$47:$J$73,'SO-04-01. - Úprava km 13,...'!$C$79:$K$317</definedName>
    <definedName name="_xlnm.Print_Titles" localSheetId="6">'SO-04-01. - Úprava km 13,...'!$93:$93</definedName>
    <definedName name="_xlnm._FilterDatabase" localSheetId="7" hidden="1">'SO-04-02. - Práh km 14,04...'!$C$88:$K$106</definedName>
    <definedName name="_xlnm.Print_Area" localSheetId="7">'SO-04-02. - Práh km 14,04...'!$C$4:$J$41,'SO-04-02. - Práh km 14,04...'!$C$47:$J$68,'SO-04-02. - Práh km 14,04...'!$C$74:$K$106</definedName>
    <definedName name="_xlnm.Print_Titles" localSheetId="7">'SO-04-02. - Práh km 14,04...'!$88:$88</definedName>
    <definedName name="_xlnm._FilterDatabase" localSheetId="8" hidden="1">'SO-04-03. - Práh km 14,20...'!$C$88:$K$106</definedName>
    <definedName name="_xlnm.Print_Area" localSheetId="8">'SO-04-03. - Práh km 14,20...'!$C$4:$J$41,'SO-04-03. - Práh km 14,20...'!$C$47:$J$68,'SO-04-03. - Práh km 14,20...'!$C$74:$K$106</definedName>
    <definedName name="_xlnm.Print_Titles" localSheetId="8">'SO-04-03. - Práh km 14,20...'!$88:$88</definedName>
    <definedName name="_xlnm._FilterDatabase" localSheetId="9" hidden="1">'SO-04-04. - Práh km 14,24...'!$C$88:$K$106</definedName>
    <definedName name="_xlnm.Print_Area" localSheetId="9">'SO-04-04. - Práh km 14,24...'!$C$4:$J$41,'SO-04-04. - Práh km 14,24...'!$C$47:$J$68,'SO-04-04. - Práh km 14,24...'!$C$74:$K$106</definedName>
    <definedName name="_xlnm.Print_Titles" localSheetId="9">'SO-04-04. - Práh km 14,24...'!$88:$88</definedName>
    <definedName name="_xlnm._FilterDatabase" localSheetId="10" hidden="1">'SO-04-05. - Práh km 14,76...'!$C$88:$K$106</definedName>
    <definedName name="_xlnm.Print_Area" localSheetId="10">'SO-04-05. - Práh km 14,76...'!$C$4:$J$41,'SO-04-05. - Práh km 14,76...'!$C$47:$J$68,'SO-04-05. - Práh km 14,76...'!$C$74:$K$106</definedName>
    <definedName name="_xlnm.Print_Titles" localSheetId="10">'SO-04-05. - Práh km 14,76...'!$88:$88</definedName>
    <definedName name="_xlnm._FilterDatabase" localSheetId="11" hidden="1">'SO-04-06. - Práh km 14,80...'!$C$88:$K$106</definedName>
    <definedName name="_xlnm.Print_Area" localSheetId="11">'SO-04-06. - Práh km 14,80...'!$C$4:$J$41,'SO-04-06. - Práh km 14,80...'!$C$47:$J$68,'SO-04-06. - Práh km 14,80...'!$C$74:$K$106</definedName>
    <definedName name="_xlnm.Print_Titles" localSheetId="11">'SO-04-06. - Práh km 14,80...'!$88:$88</definedName>
    <definedName name="_xlnm._FilterDatabase" localSheetId="12" hidden="1">'SO-05-01. - Jez km 13,856...'!$C$89:$K$112</definedName>
    <definedName name="_xlnm.Print_Area" localSheetId="12">'SO-05-01. - Jez km 13,856...'!$C$4:$J$41,'SO-05-01. - Jez km 13,856...'!$C$47:$J$69,'SO-05-01. - Jez km 13,856...'!$C$75:$K$112</definedName>
    <definedName name="_xlnm.Print_Titles" localSheetId="12">'SO-05-01. - Jez km 13,856...'!$89:$89</definedName>
    <definedName name="_xlnm._FilterDatabase" localSheetId="13" hidden="1">'SO-06-01. - Stupeň km 14,...'!$C$88:$K$150</definedName>
    <definedName name="_xlnm.Print_Area" localSheetId="13">'SO-06-01. - Stupeň km 14,...'!$C$4:$J$41,'SO-06-01. - Stupeň km 14,...'!$C$47:$J$68,'SO-06-01. - Stupeň km 14,...'!$C$74:$K$150</definedName>
    <definedName name="_xlnm.Print_Titles" localSheetId="13">'SO-06-01. - Stupeň km 14,...'!$88:$88</definedName>
    <definedName name="_xlnm._FilterDatabase" localSheetId="14" hidden="1">'SO-06-02. - Stupeň km 14,...'!$C$89:$K$150</definedName>
    <definedName name="_xlnm.Print_Area" localSheetId="14">'SO-06-02. - Stupeň km 14,...'!$C$4:$J$41,'SO-06-02. - Stupeň km 14,...'!$C$47:$J$69,'SO-06-02. - Stupeň km 14,...'!$C$75:$K$150</definedName>
    <definedName name="_xlnm.Print_Titles" localSheetId="14">'SO-06-02. - Stupeň km 14,...'!$89:$89</definedName>
    <definedName name="_xlnm._FilterDatabase" localSheetId="15" hidden="1">'SO-06-03. - Stupeň km 14,...'!$C$90:$K$201</definedName>
    <definedName name="_xlnm.Print_Area" localSheetId="15">'SO-06-03. - Stupeň km 14,...'!$C$4:$J$41,'SO-06-03. - Stupeň km 14,...'!$C$47:$J$70,'SO-06-03. - Stupeň km 14,...'!$C$76:$K$201</definedName>
    <definedName name="_xlnm.Print_Titles" localSheetId="15">'SO-06-03. - Stupeň km 14,...'!$90:$90</definedName>
    <definedName name="_xlnm._FilterDatabase" localSheetId="16" hidden="1">'SO-07-01. - Úprava km 15,...'!$C$90:$K$138</definedName>
    <definedName name="_xlnm.Print_Area" localSheetId="16">'SO-07-01. - Úprava km 15,...'!$C$4:$J$41,'SO-07-01. - Úprava km 15,...'!$C$47:$J$70,'SO-07-01. - Úprava km 15,...'!$C$76:$K$138</definedName>
    <definedName name="_xlnm.Print_Titles" localSheetId="16">'SO-07-01. - Úprava km 15,...'!$90:$90</definedName>
    <definedName name="_xlnm._FilterDatabase" localSheetId="17" hidden="1">'SO-07-02. - Práh km 15,36...'!$C$88:$K$106</definedName>
    <definedName name="_xlnm.Print_Area" localSheetId="17">'SO-07-02. - Práh km 15,36...'!$C$4:$J$41,'SO-07-02. - Práh km 15,36...'!$C$47:$J$68,'SO-07-02. - Práh km 15,36...'!$C$74:$K$106</definedName>
    <definedName name="_xlnm.Print_Titles" localSheetId="17">'SO-07-02. - Práh km 15,36...'!$88:$88</definedName>
    <definedName name="_xlnm._FilterDatabase" localSheetId="18" hidden="1">'SO-08-01. - Stupeň km 15,...'!$C$90:$K$162</definedName>
    <definedName name="_xlnm.Print_Area" localSheetId="18">'SO-08-01. - Stupeň km 15,...'!$C$4:$J$41,'SO-08-01. - Stupeň km 15,...'!$C$47:$J$70,'SO-08-01. - Stupeň km 15,...'!$C$76:$K$162</definedName>
    <definedName name="_xlnm.Print_Titles" localSheetId="18">'SO-08-01. - Stupeň km 15,...'!$90:$90</definedName>
    <definedName name="_xlnm._FilterDatabase" localSheetId="19" hidden="1">'SO-08-02. - Stupeň km 15,...'!$C$90:$K$167</definedName>
    <definedName name="_xlnm.Print_Area" localSheetId="19">'SO-08-02. - Stupeň km 15,...'!$C$4:$J$41,'SO-08-02. - Stupeň km 15,...'!$C$47:$J$70,'SO-08-02. - Stupeň km 15,...'!$C$76:$K$167</definedName>
    <definedName name="_xlnm.Print_Titles" localSheetId="19">'SO-08-02. - Stupeň km 15,...'!$90:$90</definedName>
    <definedName name="_xlnm._FilterDatabase" localSheetId="20" hidden="1">'SO-08-03. - Stupeň km 15,...'!$C$90:$K$191</definedName>
    <definedName name="_xlnm.Print_Area" localSheetId="20">'SO-08-03. - Stupeň km 15,...'!$C$4:$J$41,'SO-08-03. - Stupeň km 15,...'!$C$47:$J$70,'SO-08-03. - Stupeň km 15,...'!$C$76:$K$191</definedName>
    <definedName name="_xlnm.Print_Titles" localSheetId="20">'SO-08-03. - Stupeň km 15,...'!$90:$90</definedName>
    <definedName name="_xlnm._FilterDatabase" localSheetId="21" hidden="1">'SO-09-01. - Úprava km 15,...'!$C$88:$K$126</definedName>
    <definedName name="_xlnm.Print_Area" localSheetId="21">'SO-09-01. - Úprava km 15,...'!$C$4:$J$41,'SO-09-01. - Úprava km 15,...'!$C$47:$J$68,'SO-09-01. - Úprava km 15,...'!$C$74:$K$126</definedName>
    <definedName name="_xlnm.Print_Titles" localSheetId="21">'SO-09-01. - Úprava km 15,...'!$88:$88</definedName>
    <definedName name="_xlnm._FilterDatabase" localSheetId="22" hidden="1">'VON - Vedlejší a ostatní ...'!$C$84:$K$140</definedName>
    <definedName name="_xlnm.Print_Area" localSheetId="22">'VON - Vedlejší a ostatní ...'!$C$4:$J$39,'VON - Vedlejší a ostatní ...'!$C$45:$J$66,'VON - Vedlejší a ostatní ...'!$C$72:$K$140</definedName>
    <definedName name="_xlnm.Print_Titles" localSheetId="22">'VON - Vedlejší a ostatní ...'!$84:$84</definedName>
    <definedName name="_xlnm.Print_Area" localSheetId="2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3" l="1" r="J37"/>
  <c r="J36"/>
  <c i="1" r="AY85"/>
  <c i="23" r="J35"/>
  <c i="1" r="AX85"/>
  <c i="23" r="BI138"/>
  <c r="BH138"/>
  <c r="BG138"/>
  <c r="BF138"/>
  <c r="T138"/>
  <c r="T137"/>
  <c r="R138"/>
  <c r="R137"/>
  <c r="P138"/>
  <c r="P137"/>
  <c r="BI131"/>
  <c r="BH131"/>
  <c r="BG131"/>
  <c r="BF131"/>
  <c r="T131"/>
  <c r="T126"/>
  <c r="R131"/>
  <c r="R126"/>
  <c r="P131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T112"/>
  <c r="R113"/>
  <c r="R112"/>
  <c r="P113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79"/>
  <c r="E77"/>
  <c r="J55"/>
  <c r="J54"/>
  <c r="F52"/>
  <c r="E50"/>
  <c r="J18"/>
  <c r="E18"/>
  <c r="F82"/>
  <c r="J17"/>
  <c r="J15"/>
  <c r="E15"/>
  <c r="F54"/>
  <c r="J14"/>
  <c r="J12"/>
  <c r="J52"/>
  <c r="E7"/>
  <c r="E48"/>
  <c i="22" r="J39"/>
  <c r="J38"/>
  <c i="1" r="AY84"/>
  <c i="22" r="J37"/>
  <c i="1" r="AX84"/>
  <c i="22" r="BI125"/>
  <c r="BH125"/>
  <c r="BG125"/>
  <c r="BF125"/>
  <c r="T125"/>
  <c r="T124"/>
  <c r="R125"/>
  <c r="R124"/>
  <c r="P125"/>
  <c r="P124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9"/>
  <c r="J58"/>
  <c r="F56"/>
  <c r="E54"/>
  <c r="J20"/>
  <c r="E20"/>
  <c r="F86"/>
  <c r="J19"/>
  <c r="J17"/>
  <c r="E17"/>
  <c r="F58"/>
  <c r="J16"/>
  <c r="J14"/>
  <c r="J56"/>
  <c r="E7"/>
  <c r="E77"/>
  <c i="21" r="J39"/>
  <c r="J38"/>
  <c i="1" r="AY82"/>
  <c i="21" r="J37"/>
  <c i="1" r="AX82"/>
  <c i="21" r="BI190"/>
  <c r="BH190"/>
  <c r="BG190"/>
  <c r="BF190"/>
  <c r="T190"/>
  <c r="T189"/>
  <c r="R190"/>
  <c r="R189"/>
  <c r="P190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59"/>
  <c r="J19"/>
  <c r="J17"/>
  <c r="E17"/>
  <c r="F87"/>
  <c r="J16"/>
  <c r="J14"/>
  <c r="J85"/>
  <c r="E7"/>
  <c r="E79"/>
  <c i="20" r="J39"/>
  <c r="J38"/>
  <c i="1" r="AY81"/>
  <c i="20" r="J37"/>
  <c i="1" r="AX81"/>
  <c i="20"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59"/>
  <c r="J19"/>
  <c r="J17"/>
  <c r="E17"/>
  <c r="F87"/>
  <c r="J16"/>
  <c r="J14"/>
  <c r="J85"/>
  <c r="E7"/>
  <c r="E79"/>
  <c i="19" r="J39"/>
  <c r="J38"/>
  <c i="1" r="AY80"/>
  <c i="19" r="J37"/>
  <c i="1" r="AX80"/>
  <c i="19"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58"/>
  <c r="J16"/>
  <c r="J14"/>
  <c r="J56"/>
  <c r="E7"/>
  <c r="E50"/>
  <c i="18" r="J39"/>
  <c r="J38"/>
  <c i="1" r="AY78"/>
  <c i="18" r="J37"/>
  <c i="1" r="AX78"/>
  <c i="18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86"/>
  <c r="J19"/>
  <c r="J17"/>
  <c r="E17"/>
  <c r="F85"/>
  <c r="J16"/>
  <c r="J14"/>
  <c r="J56"/>
  <c r="E7"/>
  <c r="E50"/>
  <c i="17" r="J39"/>
  <c r="J38"/>
  <c i="1" r="AY77"/>
  <c i="17" r="J37"/>
  <c i="1" r="AX77"/>
  <c i="17" r="BI137"/>
  <c r="BH137"/>
  <c r="BG137"/>
  <c r="BF137"/>
  <c r="T137"/>
  <c r="T136"/>
  <c r="R137"/>
  <c r="R136"/>
  <c r="P137"/>
  <c r="P136"/>
  <c r="BI132"/>
  <c r="BH132"/>
  <c r="BG132"/>
  <c r="BF132"/>
  <c r="T132"/>
  <c r="T131"/>
  <c r="R132"/>
  <c r="R131"/>
  <c r="P132"/>
  <c r="P131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T118"/>
  <c r="R119"/>
  <c r="R118"/>
  <c r="P119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87"/>
  <c r="J16"/>
  <c r="J14"/>
  <c r="J85"/>
  <c r="E7"/>
  <c r="E79"/>
  <c i="16" r="J39"/>
  <c r="J38"/>
  <c i="1" r="AY75"/>
  <c i="16" r="J37"/>
  <c i="1" r="AX75"/>
  <c i="16" r="BI200"/>
  <c r="BH200"/>
  <c r="BG200"/>
  <c r="BF200"/>
  <c r="T200"/>
  <c r="T199"/>
  <c r="R200"/>
  <c r="R199"/>
  <c r="P200"/>
  <c r="P199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4"/>
  <c r="BH94"/>
  <c r="BG94"/>
  <c r="BF94"/>
  <c r="T94"/>
  <c r="R94"/>
  <c r="P94"/>
  <c r="J88"/>
  <c r="J87"/>
  <c r="F85"/>
  <c r="E83"/>
  <c r="J59"/>
  <c r="J58"/>
  <c r="F56"/>
  <c r="E54"/>
  <c r="J20"/>
  <c r="E20"/>
  <c r="F88"/>
  <c r="J19"/>
  <c r="J17"/>
  <c r="E17"/>
  <c r="F87"/>
  <c r="J16"/>
  <c r="J14"/>
  <c r="J56"/>
  <c r="E7"/>
  <c r="E79"/>
  <c i="15" r="J39"/>
  <c r="J38"/>
  <c i="1" r="AY74"/>
  <c i="15" r="J37"/>
  <c i="1" r="AX74"/>
  <c i="15" r="BI149"/>
  <c r="BH149"/>
  <c r="BG149"/>
  <c r="BF149"/>
  <c r="T149"/>
  <c r="T148"/>
  <c r="R149"/>
  <c r="R148"/>
  <c r="P149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T108"/>
  <c r="R109"/>
  <c r="R108"/>
  <c r="P109"/>
  <c r="P108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4"/>
  <c r="E82"/>
  <c r="J59"/>
  <c r="J58"/>
  <c r="F56"/>
  <c r="E54"/>
  <c r="J20"/>
  <c r="E20"/>
  <c r="F87"/>
  <c r="J19"/>
  <c r="J17"/>
  <c r="E17"/>
  <c r="F86"/>
  <c r="J16"/>
  <c r="J14"/>
  <c r="J56"/>
  <c r="E7"/>
  <c r="E78"/>
  <c i="14" r="J39"/>
  <c r="J38"/>
  <c i="1" r="AY73"/>
  <c i="14" r="J37"/>
  <c i="1" r="AX73"/>
  <c i="14"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9"/>
  <c r="J58"/>
  <c r="F56"/>
  <c r="E54"/>
  <c r="J20"/>
  <c r="E20"/>
  <c r="F59"/>
  <c r="J19"/>
  <c r="J17"/>
  <c r="E17"/>
  <c r="F85"/>
  <c r="J16"/>
  <c r="J14"/>
  <c r="J56"/>
  <c r="E7"/>
  <c r="E77"/>
  <c i="13" r="J39"/>
  <c r="J38"/>
  <c i="1" r="AY71"/>
  <c i="13" r="J37"/>
  <c i="1" r="AX71"/>
  <c i="13" r="BI111"/>
  <c r="BH111"/>
  <c r="BG111"/>
  <c r="BF111"/>
  <c r="T111"/>
  <c r="T110"/>
  <c r="R111"/>
  <c r="R110"/>
  <c r="P111"/>
  <c r="P110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T97"/>
  <c r="R98"/>
  <c r="R97"/>
  <c r="P98"/>
  <c r="P97"/>
  <c r="BI93"/>
  <c r="BH93"/>
  <c r="BG93"/>
  <c r="BF93"/>
  <c r="T93"/>
  <c r="T92"/>
  <c r="R93"/>
  <c r="R92"/>
  <c r="P93"/>
  <c r="P92"/>
  <c r="J87"/>
  <c r="J86"/>
  <c r="F84"/>
  <c r="E82"/>
  <c r="J59"/>
  <c r="J58"/>
  <c r="F56"/>
  <c r="E54"/>
  <c r="J20"/>
  <c r="E20"/>
  <c r="F87"/>
  <c r="J19"/>
  <c r="J17"/>
  <c r="E17"/>
  <c r="F86"/>
  <c r="J16"/>
  <c r="J14"/>
  <c r="J84"/>
  <c r="E7"/>
  <c r="E50"/>
  <c i="12" r="J39"/>
  <c r="J38"/>
  <c i="1" r="AY69"/>
  <c i="12" r="J37"/>
  <c i="1" r="AX69"/>
  <c i="12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59"/>
  <c r="J19"/>
  <c r="J17"/>
  <c r="E17"/>
  <c r="F58"/>
  <c r="J16"/>
  <c r="J14"/>
  <c r="J56"/>
  <c r="E7"/>
  <c r="E50"/>
  <c i="11" r="J39"/>
  <c r="J38"/>
  <c i="1" r="AY68"/>
  <c i="11" r="J37"/>
  <c i="1" r="AX68"/>
  <c i="11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59"/>
  <c r="J19"/>
  <c r="J17"/>
  <c r="E17"/>
  <c r="F85"/>
  <c r="J16"/>
  <c r="J14"/>
  <c r="J83"/>
  <c r="E7"/>
  <c r="E77"/>
  <c i="10" r="J39"/>
  <c r="J38"/>
  <c i="1" r="AY67"/>
  <c i="10" r="J37"/>
  <c i="1" r="AX67"/>
  <c i="10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59"/>
  <c r="J19"/>
  <c r="J17"/>
  <c r="E17"/>
  <c r="F58"/>
  <c r="J16"/>
  <c r="J14"/>
  <c r="J83"/>
  <c r="E7"/>
  <c r="E77"/>
  <c i="9" r="J39"/>
  <c r="J38"/>
  <c i="1" r="AY66"/>
  <c i="9" r="J37"/>
  <c i="1" r="AX66"/>
  <c i="9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86"/>
  <c r="J19"/>
  <c r="J17"/>
  <c r="E17"/>
  <c r="F58"/>
  <c r="J16"/>
  <c r="J14"/>
  <c r="J83"/>
  <c r="E7"/>
  <c r="E77"/>
  <c i="8" r="J39"/>
  <c r="J38"/>
  <c i="1" r="AY65"/>
  <c i="8" r="J37"/>
  <c i="1" r="AX65"/>
  <c i="8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59"/>
  <c r="J19"/>
  <c r="J17"/>
  <c r="E17"/>
  <c r="F85"/>
  <c r="J16"/>
  <c r="J14"/>
  <c r="J83"/>
  <c r="E7"/>
  <c r="E50"/>
  <c i="7" r="J39"/>
  <c r="J38"/>
  <c i="1" r="AY64"/>
  <c i="7" r="J37"/>
  <c i="1" r="AX64"/>
  <c i="7" r="BI316"/>
  <c r="BH316"/>
  <c r="BG316"/>
  <c r="BF316"/>
  <c r="T316"/>
  <c r="T315"/>
  <c r="R316"/>
  <c r="R315"/>
  <c r="P316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2"/>
  <c r="BH262"/>
  <c r="BG262"/>
  <c r="BF262"/>
  <c r="T262"/>
  <c r="T261"/>
  <c r="R262"/>
  <c r="R261"/>
  <c r="P262"/>
  <c r="P261"/>
  <c r="BI255"/>
  <c r="BH255"/>
  <c r="BG255"/>
  <c r="BF255"/>
  <c r="T255"/>
  <c r="R255"/>
  <c r="P255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18"/>
  <c r="BH218"/>
  <c r="BG218"/>
  <c r="BF218"/>
  <c r="T218"/>
  <c r="R218"/>
  <c r="P218"/>
  <c r="BI211"/>
  <c r="BH211"/>
  <c r="BG211"/>
  <c r="BF211"/>
  <c r="T211"/>
  <c r="R211"/>
  <c r="P211"/>
  <c r="BI199"/>
  <c r="BH199"/>
  <c r="BG199"/>
  <c r="BF199"/>
  <c r="T199"/>
  <c r="R199"/>
  <c r="P199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1"/>
  <c r="BH131"/>
  <c r="BG131"/>
  <c r="BF131"/>
  <c r="T131"/>
  <c r="R131"/>
  <c r="P131"/>
  <c r="BI127"/>
  <c r="BH127"/>
  <c r="BG127"/>
  <c r="BF127"/>
  <c r="T127"/>
  <c r="R127"/>
  <c r="P127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J91"/>
  <c r="J90"/>
  <c r="F88"/>
  <c r="E86"/>
  <c r="J59"/>
  <c r="J58"/>
  <c r="F56"/>
  <c r="E54"/>
  <c r="J20"/>
  <c r="E20"/>
  <c r="F91"/>
  <c r="J19"/>
  <c r="J17"/>
  <c r="E17"/>
  <c r="F58"/>
  <c r="J16"/>
  <c r="J14"/>
  <c r="J88"/>
  <c r="E7"/>
  <c r="E50"/>
  <c i="6" r="J39"/>
  <c r="J38"/>
  <c i="1" r="AY62"/>
  <c i="6" r="J37"/>
  <c i="1" r="AX62"/>
  <c i="6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T91"/>
  <c r="R92"/>
  <c r="R91"/>
  <c r="P92"/>
  <c r="P91"/>
  <c r="J86"/>
  <c r="J85"/>
  <c r="F83"/>
  <c r="E81"/>
  <c r="J59"/>
  <c r="J58"/>
  <c r="F56"/>
  <c r="E54"/>
  <c r="J20"/>
  <c r="E20"/>
  <c r="F86"/>
  <c r="J19"/>
  <c r="J17"/>
  <c r="E17"/>
  <c r="F85"/>
  <c r="J16"/>
  <c r="J14"/>
  <c r="J56"/>
  <c r="E7"/>
  <c r="E77"/>
  <c i="5" r="J39"/>
  <c r="J38"/>
  <c i="1" r="AY61"/>
  <c i="5" r="J37"/>
  <c i="1" r="AX61"/>
  <c i="5" r="BI145"/>
  <c r="BH145"/>
  <c r="BG145"/>
  <c r="BF145"/>
  <c r="T145"/>
  <c r="T144"/>
  <c r="R145"/>
  <c r="R144"/>
  <c r="P145"/>
  <c r="P144"/>
  <c r="BI140"/>
  <c r="BH140"/>
  <c r="BG140"/>
  <c r="BF140"/>
  <c r="T140"/>
  <c r="T139"/>
  <c r="R140"/>
  <c r="R139"/>
  <c r="P140"/>
  <c r="P139"/>
  <c r="BI132"/>
  <c r="BH132"/>
  <c r="BG132"/>
  <c r="BF132"/>
  <c r="T132"/>
  <c r="R132"/>
  <c r="P132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2"/>
  <c r="BH102"/>
  <c r="BG102"/>
  <c r="BF102"/>
  <c r="T102"/>
  <c r="T92"/>
  <c r="R102"/>
  <c r="R92"/>
  <c r="P102"/>
  <c r="P92"/>
  <c r="BI93"/>
  <c r="BH93"/>
  <c r="BG93"/>
  <c r="BF93"/>
  <c r="T93"/>
  <c r="R93"/>
  <c r="P93"/>
  <c r="J87"/>
  <c r="J86"/>
  <c r="F84"/>
  <c r="E82"/>
  <c r="J59"/>
  <c r="J58"/>
  <c r="F56"/>
  <c r="E54"/>
  <c r="J20"/>
  <c r="E20"/>
  <c r="F87"/>
  <c r="J19"/>
  <c r="J17"/>
  <c r="E17"/>
  <c r="F58"/>
  <c r="J16"/>
  <c r="J14"/>
  <c r="J56"/>
  <c r="E7"/>
  <c r="E78"/>
  <c i="4" r="J39"/>
  <c r="J38"/>
  <c i="1" r="AY60"/>
  <c i="4" r="J37"/>
  <c i="1" r="AX60"/>
  <c i="4" r="BI109"/>
  <c r="BH109"/>
  <c r="BG109"/>
  <c r="BF109"/>
  <c r="T109"/>
  <c r="T108"/>
  <c r="R109"/>
  <c r="R108"/>
  <c r="P109"/>
  <c r="P108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J86"/>
  <c r="J85"/>
  <c r="F83"/>
  <c r="E81"/>
  <c r="J59"/>
  <c r="J58"/>
  <c r="F56"/>
  <c r="E54"/>
  <c r="J20"/>
  <c r="E20"/>
  <c r="F86"/>
  <c r="J19"/>
  <c r="J17"/>
  <c r="E17"/>
  <c r="F85"/>
  <c r="J16"/>
  <c r="J14"/>
  <c r="J56"/>
  <c r="E7"/>
  <c r="E50"/>
  <c i="3" r="J39"/>
  <c r="J38"/>
  <c i="1" r="AY58"/>
  <c i="3" r="J37"/>
  <c i="1" r="AX58"/>
  <c i="3" r="BI235"/>
  <c r="BH235"/>
  <c r="BG235"/>
  <c r="BF235"/>
  <c r="T235"/>
  <c r="T234"/>
  <c r="R235"/>
  <c r="R234"/>
  <c r="P235"/>
  <c r="P234"/>
  <c r="BI221"/>
  <c r="BH221"/>
  <c r="BG221"/>
  <c r="BF221"/>
  <c r="T221"/>
  <c r="T220"/>
  <c r="R221"/>
  <c r="R220"/>
  <c r="P221"/>
  <c r="P220"/>
  <c r="BI216"/>
  <c r="BH216"/>
  <c r="BG216"/>
  <c r="BF216"/>
  <c r="T216"/>
  <c r="T215"/>
  <c r="R216"/>
  <c r="R215"/>
  <c r="P216"/>
  <c r="P215"/>
  <c r="BI208"/>
  <c r="BH208"/>
  <c r="BG208"/>
  <c r="BF208"/>
  <c r="T208"/>
  <c r="T198"/>
  <c r="R208"/>
  <c r="R198"/>
  <c r="P208"/>
  <c r="P198"/>
  <c r="BI199"/>
  <c r="BH199"/>
  <c r="BG199"/>
  <c r="BF199"/>
  <c r="T199"/>
  <c r="R199"/>
  <c r="P199"/>
  <c r="BI194"/>
  <c r="BH194"/>
  <c r="BG194"/>
  <c r="BF194"/>
  <c r="T194"/>
  <c r="T193"/>
  <c r="R194"/>
  <c r="R193"/>
  <c r="P194"/>
  <c r="P193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3"/>
  <c r="BH163"/>
  <c r="BG163"/>
  <c r="BF163"/>
  <c r="T163"/>
  <c r="R163"/>
  <c r="P163"/>
  <c r="BI155"/>
  <c r="BH155"/>
  <c r="BG155"/>
  <c r="BF155"/>
  <c r="T155"/>
  <c r="R155"/>
  <c r="P155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J89"/>
  <c r="J88"/>
  <c r="F86"/>
  <c r="E84"/>
  <c r="J59"/>
  <c r="J58"/>
  <c r="F56"/>
  <c r="E54"/>
  <c r="J20"/>
  <c r="E20"/>
  <c r="F89"/>
  <c r="J19"/>
  <c r="J17"/>
  <c r="E17"/>
  <c r="F88"/>
  <c r="J16"/>
  <c r="J14"/>
  <c r="J86"/>
  <c r="E7"/>
  <c r="E50"/>
  <c i="2" r="J39"/>
  <c r="J38"/>
  <c i="1" r="AY56"/>
  <c i="2" r="J37"/>
  <c i="1" r="AX56"/>
  <c i="2" r="BI151"/>
  <c r="BH151"/>
  <c r="BG151"/>
  <c r="BF151"/>
  <c r="T151"/>
  <c r="T150"/>
  <c r="R151"/>
  <c r="R150"/>
  <c r="P151"/>
  <c r="P150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J88"/>
  <c r="J87"/>
  <c r="F85"/>
  <c r="E83"/>
  <c r="J59"/>
  <c r="J58"/>
  <c r="F56"/>
  <c r="E54"/>
  <c r="J20"/>
  <c r="E20"/>
  <c r="F59"/>
  <c r="J19"/>
  <c r="J17"/>
  <c r="E17"/>
  <c r="F58"/>
  <c r="J16"/>
  <c r="J14"/>
  <c r="J56"/>
  <c r="E7"/>
  <c r="E79"/>
  <c i="1" r="L50"/>
  <c r="AM50"/>
  <c r="AM49"/>
  <c r="L49"/>
  <c r="AM47"/>
  <c r="L47"/>
  <c r="L45"/>
  <c r="L44"/>
  <c r="AS72"/>
  <c i="7" r="J109"/>
  <c r="J262"/>
  <c r="J299"/>
  <c r="J127"/>
  <c i="14" r="BK116"/>
  <c r="BK128"/>
  <c i="15" r="J118"/>
  <c i="16" r="BK157"/>
  <c r="BK139"/>
  <c r="J124"/>
  <c i="20" r="J113"/>
  <c i="21" r="J190"/>
  <c i="22" r="BK100"/>
  <c i="1" r="AS55"/>
  <c i="3" r="BK173"/>
  <c r="J104"/>
  <c i="5" r="J102"/>
  <c i="6" r="BK92"/>
  <c i="7" r="BK233"/>
  <c r="BK310"/>
  <c i="8" r="J92"/>
  <c i="11" r="BK92"/>
  <c i="15" r="J114"/>
  <c r="J93"/>
  <c i="16" r="BK124"/>
  <c r="J157"/>
  <c i="17" r="J102"/>
  <c i="18" r="BK101"/>
  <c i="20" r="J122"/>
  <c i="21" r="BK149"/>
  <c i="23" r="J127"/>
  <c i="3" r="J143"/>
  <c r="J110"/>
  <c r="BK125"/>
  <c i="7" r="BK131"/>
  <c i="1" r="AS79"/>
  <c i="6" r="BK105"/>
  <c i="7" r="BK127"/>
  <c r="J121"/>
  <c i="13" r="J107"/>
  <c r="J93"/>
  <c r="BK93"/>
  <c i="14" r="BK96"/>
  <c r="J96"/>
  <c i="16" r="BK200"/>
  <c r="J178"/>
  <c i="17" r="BK115"/>
  <c i="19" r="BK137"/>
  <c i="20" r="J106"/>
  <c i="21" r="J98"/>
  <c i="23" r="BK92"/>
  <c i="2" r="J94"/>
  <c i="3" r="BK182"/>
  <c r="J113"/>
  <c i="5" r="BK145"/>
  <c i="7" r="BK150"/>
  <c r="J218"/>
  <c r="BK179"/>
  <c r="J139"/>
  <c i="11" r="BK105"/>
  <c i="14" r="BK142"/>
  <c r="J138"/>
  <c i="15" r="J122"/>
  <c i="16" r="J146"/>
  <c i="17" r="BK124"/>
  <c i="18" r="J92"/>
  <c i="19" r="J129"/>
  <c r="J141"/>
  <c i="20" r="BK141"/>
  <c i="21" r="BK190"/>
  <c i="22" r="BK125"/>
  <c i="23" r="J92"/>
  <c i="2" r="BK141"/>
  <c i="3" r="BK216"/>
  <c r="BK146"/>
  <c i="7" r="BK229"/>
  <c r="J169"/>
  <c r="J283"/>
  <c r="J174"/>
  <c i="8" r="BK97"/>
  <c i="10" r="BK105"/>
  <c i="12" r="J105"/>
  <c i="15" r="J101"/>
  <c i="16" r="J150"/>
  <c r="J132"/>
  <c r="J135"/>
  <c i="17" r="BK137"/>
  <c i="19" r="J110"/>
  <c i="21" r="BK120"/>
  <c r="BK156"/>
  <c i="22" r="J125"/>
  <c i="3" r="J169"/>
  <c r="J173"/>
  <c i="6" r="J101"/>
  <c i="7" r="BK172"/>
  <c r="BK191"/>
  <c r="J267"/>
  <c r="BK241"/>
  <c i="15" r="BK129"/>
  <c i="16" r="J195"/>
  <c i="17" r="J137"/>
  <c i="18" r="BK92"/>
  <c i="19" r="BK148"/>
  <c i="20" r="BK166"/>
  <c i="21" r="BK172"/>
  <c i="22" r="J108"/>
  <c i="2" r="BK94"/>
  <c r="BK121"/>
  <c i="3" r="BK101"/>
  <c r="J119"/>
  <c i="7" r="BK169"/>
  <c r="BK226"/>
  <c i="9" r="J92"/>
  <c i="12" r="J97"/>
  <c i="14" r="J131"/>
  <c i="15" r="BK114"/>
  <c r="BK93"/>
  <c i="16" r="BK105"/>
  <c i="17" r="J110"/>
  <c i="19" r="J98"/>
  <c i="20" r="BK138"/>
  <c r="J98"/>
  <c i="21" r="J187"/>
  <c i="22" r="J96"/>
  <c i="2" r="BK126"/>
  <c i="3" r="BK128"/>
  <c r="BK185"/>
  <c r="J131"/>
  <c i="4" r="BK109"/>
  <c i="5" r="BK132"/>
  <c i="7" r="BK97"/>
  <c r="J112"/>
  <c r="J191"/>
  <c i="9" r="J101"/>
  <c i="11" r="J92"/>
  <c i="14" r="BK100"/>
  <c i="16" r="BK132"/>
  <c r="J101"/>
  <c i="17" r="J128"/>
  <c i="19" r="J158"/>
  <c r="BK152"/>
  <c i="20" r="J130"/>
  <c i="21" r="BK175"/>
  <c r="BK159"/>
  <c i="22" r="BK117"/>
  <c i="23" r="J88"/>
  <c i="2" r="BK103"/>
  <c i="3" r="J180"/>
  <c i="4" r="J105"/>
  <c i="5" r="J120"/>
  <c i="6" r="J92"/>
  <c i="7" r="J226"/>
  <c i="2" r="BK144"/>
  <c i="3" r="J98"/>
  <c i="5" r="J124"/>
  <c i="7" r="BK189"/>
  <c r="J295"/>
  <c r="BK162"/>
  <c r="J162"/>
  <c i="10" r="BK101"/>
  <c i="14" r="J149"/>
  <c r="BK107"/>
  <c r="J92"/>
  <c i="15" r="J143"/>
  <c i="16" r="BK175"/>
  <c r="BK183"/>
  <c i="20" r="BK117"/>
  <c i="21" r="BK181"/>
  <c r="J133"/>
  <c i="1" r="AS70"/>
  <c r="AS57"/>
  <c i="3" r="J187"/>
  <c r="J128"/>
  <c i="5" r="BK116"/>
  <c i="7" r="BK245"/>
  <c r="BK118"/>
  <c r="J271"/>
  <c r="J316"/>
  <c i="8" r="J97"/>
  <c i="12" r="BK105"/>
  <c i="14" r="BK135"/>
  <c i="15" r="J129"/>
  <c r="BK109"/>
  <c i="16" r="J94"/>
  <c i="17" r="J106"/>
  <c i="19" r="J94"/>
  <c i="20" r="J145"/>
  <c r="J149"/>
  <c r="BK134"/>
  <c i="21" r="J172"/>
  <c r="J120"/>
  <c i="22" r="J104"/>
  <c i="23" r="BK122"/>
  <c i="3" r="BK149"/>
  <c r="BK208"/>
  <c i="5" r="BK112"/>
  <c i="7" r="BK166"/>
  <c r="BK283"/>
  <c r="BK312"/>
  <c r="BK211"/>
  <c i="12" r="BK97"/>
  <c i="13" r="BK107"/>
  <c r="BK103"/>
  <c i="14" r="J135"/>
  <c r="J124"/>
  <c r="J145"/>
  <c i="16" r="BK191"/>
  <c i="17" r="BK94"/>
  <c i="19" r="BK141"/>
  <c r="BK98"/>
  <c i="20" r="BK122"/>
  <c r="BK110"/>
  <c i="21" r="BK187"/>
  <c r="BK129"/>
  <c i="23" r="BK100"/>
  <c r="J118"/>
  <c i="3" r="BK107"/>
  <c r="J235"/>
  <c i="7" r="BK292"/>
  <c r="J241"/>
  <c i="9" r="J97"/>
  <c i="11" r="J97"/>
  <c i="15" r="J136"/>
  <c r="BK105"/>
  <c i="19" r="BK126"/>
  <c i="20" r="BK130"/>
  <c i="21" r="J110"/>
  <c r="J167"/>
  <c r="BK137"/>
  <c i="22" r="BK113"/>
  <c i="2" r="J141"/>
  <c i="3" r="BK104"/>
  <c i="7" r="J280"/>
  <c r="J158"/>
  <c r="BK199"/>
  <c i="16" r="J115"/>
  <c r="J172"/>
  <c i="17" r="J119"/>
  <c i="20" r="BK145"/>
  <c i="21" r="BK185"/>
  <c i="23" r="BK108"/>
  <c i="2" r="BK130"/>
  <c r="BK111"/>
  <c i="3" r="BK122"/>
  <c r="BK95"/>
  <c i="7" r="BK271"/>
  <c r="J304"/>
  <c r="J285"/>
  <c r="J143"/>
  <c i="10" r="J92"/>
  <c i="14" r="BK104"/>
  <c i="15" r="BK136"/>
  <c r="BK118"/>
  <c i="16" r="BK172"/>
  <c r="J161"/>
  <c i="17" r="BK132"/>
  <c i="20" r="BK94"/>
  <c i="21" r="J94"/>
  <c r="J156"/>
  <c i="22" r="BK104"/>
  <c i="23" r="J113"/>
  <c i="2" r="J144"/>
  <c i="3" r="BK113"/>
  <c r="J177"/>
  <c i="5" r="BK140"/>
  <c r="J116"/>
  <c i="7" r="J199"/>
  <c i="2" r="J121"/>
  <c i="4" r="BK105"/>
  <c i="5" r="BK124"/>
  <c i="7" r="BK248"/>
  <c r="J229"/>
  <c r="BK262"/>
  <c r="BK276"/>
  <c i="14" r="J120"/>
  <c i="16" r="J187"/>
  <c r="J119"/>
  <c r="BK143"/>
  <c i="17" r="J124"/>
  <c i="18" r="J97"/>
  <c i="21" r="BK125"/>
  <c i="2" r="J126"/>
  <c i="3" r="BK180"/>
  <c r="BK116"/>
  <c r="J125"/>
  <c i="7" r="J292"/>
  <c r="J97"/>
  <c r="BK182"/>
  <c r="J100"/>
  <c r="BK237"/>
  <c r="BK307"/>
  <c r="BK103"/>
  <c i="9" r="BK97"/>
  <c i="15" r="J109"/>
  <c r="J140"/>
  <c i="16" r="BK135"/>
  <c r="BK161"/>
  <c r="BK187"/>
  <c r="BK109"/>
  <c i="19" r="BK106"/>
  <c i="20" r="J163"/>
  <c r="BK102"/>
  <c i="21" r="J175"/>
  <c r="J163"/>
  <c r="J159"/>
  <c i="22" r="J117"/>
  <c i="3" r="BK221"/>
  <c r="J122"/>
  <c i="6" r="BK101"/>
  <c r="BK97"/>
  <c i="7" r="BK274"/>
  <c r="J118"/>
  <c i="12" r="J92"/>
  <c i="13" r="BK98"/>
  <c i="14" r="J107"/>
  <c r="BK149"/>
  <c i="15" r="BK126"/>
  <c i="16" r="J153"/>
  <c i="19" r="BK94"/>
  <c r="BK117"/>
  <c i="20" r="J102"/>
  <c r="J117"/>
  <c i="22" r="BK108"/>
  <c i="23" r="BK113"/>
  <c r="J96"/>
  <c i="2" r="BK117"/>
  <c i="3" r="J155"/>
  <c i="4" r="BK92"/>
  <c i="7" r="J106"/>
  <c r="J154"/>
  <c i="11" r="J105"/>
  <c i="21" r="BK106"/>
  <c i="2" r="BK151"/>
  <c i="3" r="BK163"/>
  <c r="J137"/>
  <c i="7" r="J103"/>
  <c r="J172"/>
  <c i="8" r="BK92"/>
  <c i="10" r="BK97"/>
  <c i="14" r="BK145"/>
  <c i="17" r="J113"/>
  <c i="19" r="BK156"/>
  <c i="20" r="J166"/>
  <c i="21" r="J181"/>
  <c r="BK145"/>
  <c i="22" r="BK92"/>
  <c i="1" r="AS76"/>
  <c i="5" r="BK102"/>
  <c i="7" r="BK177"/>
  <c r="J193"/>
  <c r="BK316"/>
  <c r="BK109"/>
  <c i="14" r="J128"/>
  <c r="J116"/>
  <c r="J100"/>
  <c i="15" r="J133"/>
  <c i="16" r="J175"/>
  <c r="BK178"/>
  <c i="18" r="BK105"/>
  <c i="19" r="J102"/>
  <c i="20" r="BK98"/>
  <c r="BK126"/>
  <c r="BK113"/>
  <c r="J157"/>
  <c i="22" r="J111"/>
  <c i="23" r="BK138"/>
  <c i="1" r="AS63"/>
  <c i="3" r="J146"/>
  <c r="J116"/>
  <c i="4" r="J101"/>
  <c i="2" r="J134"/>
  <c i="3" r="J149"/>
  <c r="BK143"/>
  <c i="4" r="BK101"/>
  <c i="5" r="J93"/>
  <c i="7" r="BK304"/>
  <c i="9" r="BK101"/>
  <c i="16" r="BK150"/>
  <c i="17" r="BK119"/>
  <c i="19" r="BK158"/>
  <c r="J133"/>
  <c i="23" r="BK118"/>
  <c i="2" r="J114"/>
  <c r="BK134"/>
  <c i="3" r="J134"/>
  <c r="BK134"/>
  <c r="BK187"/>
  <c i="7" r="BK193"/>
  <c i="21" r="BK102"/>
  <c r="J141"/>
  <c i="23" r="BK88"/>
  <c r="BK104"/>
  <c i="2" r="J137"/>
  <c i="13" r="BK111"/>
  <c i="15" r="BK149"/>
  <c i="16" r="BK101"/>
  <c r="J191"/>
  <c i="17" r="BK110"/>
  <c i="19" r="BK161"/>
  <c i="21" r="BK110"/>
  <c r="BK113"/>
  <c i="22" r="J100"/>
  <c i="23" r="J138"/>
  <c i="2" r="BK146"/>
  <c i="3" r="J107"/>
  <c i="7" r="J233"/>
  <c r="BK280"/>
  <c r="J189"/>
  <c r="BK112"/>
  <c i="14" r="J142"/>
  <c i="16" r="J183"/>
  <c i="17" r="J98"/>
  <c i="19" r="J161"/>
  <c r="J156"/>
  <c i="20" r="J141"/>
  <c i="21" r="BK94"/>
  <c r="BK133"/>
  <c i="22" r="BK121"/>
  <c i="2" r="J98"/>
  <c i="3" r="J140"/>
  <c r="BK98"/>
  <c i="7" r="BK301"/>
  <c r="BK143"/>
  <c r="J255"/>
  <c i="11" r="J101"/>
  <c i="14" r="BK92"/>
  <c i="15" r="J126"/>
  <c r="J149"/>
  <c i="16" r="BK168"/>
  <c r="J168"/>
  <c i="19" r="J117"/>
  <c r="BK144"/>
  <c i="20" r="J161"/>
  <c i="21" r="J145"/>
  <c i="22" r="BK111"/>
  <c i="2" r="J151"/>
  <c i="3" r="BK140"/>
  <c r="J101"/>
  <c i="4" r="J92"/>
  <c i="5" r="J112"/>
  <c i="7" r="BK285"/>
  <c r="J179"/>
  <c r="J166"/>
  <c r="BK295"/>
  <c i="8" r="BK105"/>
  <c i="12" r="J101"/>
  <c i="14" r="BK138"/>
  <c r="J104"/>
  <c i="16" r="BK115"/>
  <c i="17" r="BK113"/>
  <c i="19" r="BK110"/>
  <c i="20" r="BK163"/>
  <c r="J134"/>
  <c r="BK149"/>
  <c i="21" r="BK116"/>
  <c i="22" r="J92"/>
  <c i="23" r="BK131"/>
  <c i="2" r="J103"/>
  <c i="3" r="BK169"/>
  <c i="5" r="BK120"/>
  <c i="7" r="BK267"/>
  <c i="2" r="BK137"/>
  <c i="3" r="BK137"/>
  <c r="J199"/>
  <c i="4" r="BK96"/>
  <c i="7" r="BK158"/>
  <c r="BK186"/>
  <c r="J131"/>
  <c i="11" r="F37"/>
  <c i="19" r="J144"/>
  <c r="J148"/>
  <c i="20" r="BK161"/>
  <c i="21" r="J185"/>
  <c r="BK152"/>
  <c i="23" r="J100"/>
  <c i="2" r="J107"/>
  <c i="3" r="J194"/>
  <c i="4" r="J109"/>
  <c i="6" r="J97"/>
  <c i="7" r="J182"/>
  <c r="BK218"/>
  <c r="BK299"/>
  <c r="BK288"/>
  <c i="8" r="BK101"/>
  <c i="10" r="BK92"/>
  <c i="14" r="BK111"/>
  <c i="15" r="BK133"/>
  <c r="J97"/>
  <c i="16" r="J165"/>
  <c i="17" r="BK128"/>
  <c i="19" r="J137"/>
  <c r="J122"/>
  <c i="20" r="J126"/>
  <c i="21" r="J116"/>
  <c i="23" r="J108"/>
  <c i="2" r="BK98"/>
  <c r="BK114"/>
  <c i="3" r="BK131"/>
  <c r="J221"/>
  <c i="5" r="J140"/>
  <c i="7" r="J307"/>
  <c r="J231"/>
  <c r="BK121"/>
  <c i="8" r="J105"/>
  <c i="10" r="J101"/>
  <c i="13" r="J103"/>
  <c i="14" r="BK120"/>
  <c i="15" r="J105"/>
  <c i="16" r="J105"/>
  <c i="17" r="J94"/>
  <c i="20" r="BK106"/>
  <c r="J110"/>
  <c i="21" r="BK167"/>
  <c r="BK141"/>
  <c i="22" r="J121"/>
  <c i="23" r="J122"/>
  <c i="3" r="J163"/>
  <c i="5" r="BK93"/>
  <c i="7" r="J115"/>
  <c r="J150"/>
  <c r="J301"/>
  <c i="10" r="J97"/>
  <c i="16" r="BK195"/>
  <c r="BK165"/>
  <c i="17" r="BK98"/>
  <c i="19" r="BK129"/>
  <c i="20" r="J94"/>
  <c i="21" r="BK163"/>
  <c i="2" r="BK107"/>
  <c i="3" r="BK235"/>
  <c r="BK177"/>
  <c i="7" r="J245"/>
  <c r="J310"/>
  <c r="BK100"/>
  <c i="8" r="J101"/>
  <c i="11" r="BK97"/>
  <c i="14" r="BK124"/>
  <c i="15" r="BK143"/>
  <c r="BK122"/>
  <c i="16" r="BK112"/>
  <c r="BK146"/>
  <c i="17" r="BK102"/>
  <c i="19" r="J152"/>
  <c i="20" r="J153"/>
  <c r="J138"/>
  <c i="21" r="J149"/>
  <c i="23" r="J131"/>
  <c i="2" r="J146"/>
  <c i="3" r="J208"/>
  <c r="J190"/>
  <c r="J182"/>
  <c i="7" r="BK115"/>
  <c r="J186"/>
  <c r="BK255"/>
  <c r="J237"/>
  <c i="9" r="J105"/>
  <c i="12" r="BK101"/>
  <c i="15" r="BK101"/>
  <c r="J146"/>
  <c i="16" r="J143"/>
  <c r="BK119"/>
  <c i="19" r="J113"/>
  <c r="J106"/>
  <c i="21" r="J113"/>
  <c i="2" r="J130"/>
  <c i="3" r="BK199"/>
  <c r="BK110"/>
  <c r="J216"/>
  <c i="6" r="J105"/>
  <c i="2" r="J117"/>
  <c i="3" r="BK194"/>
  <c r="J95"/>
  <c r="BK190"/>
  <c i="5" r="J132"/>
  <c i="7" r="J248"/>
  <c r="J312"/>
  <c r="BK231"/>
  <c i="10" r="J105"/>
  <c i="13" r="J111"/>
  <c r="J98"/>
  <c i="15" r="BK146"/>
  <c i="16" r="J128"/>
  <c r="J139"/>
  <c r="BK193"/>
  <c i="17" r="BK106"/>
  <c i="19" r="J126"/>
  <c r="BK102"/>
  <c i="21" r="J152"/>
  <c i="23" r="J104"/>
  <c i="1" r="AS83"/>
  <c i="3" r="BK119"/>
  <c r="J185"/>
  <c i="5" r="J145"/>
  <c i="7" r="J274"/>
  <c r="BK106"/>
  <c r="BK174"/>
  <c i="9" r="BK105"/>
  <c i="14" r="J111"/>
  <c r="BK131"/>
  <c i="16" r="J200"/>
  <c r="J109"/>
  <c r="BK128"/>
  <c r="BK153"/>
  <c i="17" r="J115"/>
  <c i="18" r="J101"/>
  <c i="19" r="BK133"/>
  <c i="21" r="J129"/>
  <c r="J125"/>
  <c i="22" r="BK96"/>
  <c i="23" r="BK96"/>
  <c i="2" r="J111"/>
  <c i="1" r="AS59"/>
  <c i="7" r="J177"/>
  <c r="J288"/>
  <c r="BK154"/>
  <c i="9" r="BK92"/>
  <c i="11" r="BK101"/>
  <c i="15" r="BK140"/>
  <c i="16" r="J193"/>
  <c r="BK94"/>
  <c i="18" r="BK97"/>
  <c i="19" r="BK113"/>
  <c i="20" r="BK153"/>
  <c r="BK157"/>
  <c i="21" r="J178"/>
  <c r="J137"/>
  <c r="J102"/>
  <c i="23" r="BK127"/>
  <c i="3" r="BK155"/>
  <c i="4" r="J96"/>
  <c i="7" r="J276"/>
  <c r="BK139"/>
  <c r="J211"/>
  <c i="12" r="BK92"/>
  <c i="15" r="BK97"/>
  <c i="16" r="J112"/>
  <c i="17" r="J132"/>
  <c i="18" r="J105"/>
  <c i="19" r="BK122"/>
  <c i="21" r="BK178"/>
  <c r="BK98"/>
  <c r="J106"/>
  <c i="22" r="J113"/>
  <c i="23" l="1" r="P126"/>
  <c i="2" r="P93"/>
  <c r="P125"/>
  <c i="4" r="P91"/>
  <c i="5" r="P111"/>
  <c r="P91"/>
  <c r="P90"/>
  <c i="1" r="AU61"/>
  <c i="6" r="P96"/>
  <c r="P90"/>
  <c r="P89"/>
  <c i="1" r="AU62"/>
  <c i="7" r="T96"/>
  <c r="BK225"/>
  <c r="J225"/>
  <c r="J67"/>
  <c r="P266"/>
  <c r="P303"/>
  <c i="8" r="T96"/>
  <c r="T90"/>
  <c r="T89"/>
  <c i="14" r="R91"/>
  <c i="15" r="R113"/>
  <c i="16" r="BK93"/>
  <c r="J93"/>
  <c r="J65"/>
  <c r="R123"/>
  <c r="P182"/>
  <c i="17" r="BK123"/>
  <c r="J123"/>
  <c r="J67"/>
  <c i="18" r="P96"/>
  <c r="P90"/>
  <c r="P89"/>
  <c i="1" r="AU78"/>
  <c i="19" r="P128"/>
  <c r="T151"/>
  <c i="20" r="R93"/>
  <c r="P121"/>
  <c r="R156"/>
  <c i="2" r="BK102"/>
  <c r="J102"/>
  <c r="J66"/>
  <c r="R125"/>
  <c i="3" r="R94"/>
  <c r="R93"/>
  <c r="R92"/>
  <c i="4" r="T91"/>
  <c i="5" r="BK111"/>
  <c r="J111"/>
  <c r="J66"/>
  <c i="6" r="T96"/>
  <c r="T90"/>
  <c r="T89"/>
  <c i="7" r="P96"/>
  <c i="11" r="R96"/>
  <c r="R90"/>
  <c r="R89"/>
  <c i="14" r="T115"/>
  <c i="15" r="T113"/>
  <c i="19" r="R128"/>
  <c i="20" r="R133"/>
  <c i="2" r="T102"/>
  <c r="T140"/>
  <c i="3" r="P94"/>
  <c r="P93"/>
  <c r="P92"/>
  <c i="1" r="AU58"/>
  <c i="4" r="R91"/>
  <c i="5" r="T111"/>
  <c r="T91"/>
  <c r="T90"/>
  <c i="7" r="R96"/>
  <c r="R225"/>
  <c r="P291"/>
  <c r="R303"/>
  <c i="8" r="R96"/>
  <c r="R90"/>
  <c r="R89"/>
  <c i="9" r="BK96"/>
  <c r="J96"/>
  <c r="J66"/>
  <c i="11" r="T96"/>
  <c r="T90"/>
  <c r="T89"/>
  <c i="12" r="BK96"/>
  <c r="J96"/>
  <c r="J66"/>
  <c i="13" r="BK102"/>
  <c r="J102"/>
  <c r="J67"/>
  <c i="14" r="R115"/>
  <c i="15" r="P113"/>
  <c i="16" r="BK123"/>
  <c r="J123"/>
  <c r="J66"/>
  <c r="R145"/>
  <c i="17" r="R93"/>
  <c i="18" r="BK96"/>
  <c r="J96"/>
  <c r="J66"/>
  <c i="19" r="T93"/>
  <c r="P121"/>
  <c r="R121"/>
  <c r="P151"/>
  <c i="20" r="BK133"/>
  <c r="J133"/>
  <c r="J67"/>
  <c r="P156"/>
  <c i="21" r="P93"/>
  <c r="R136"/>
  <c r="T180"/>
  <c i="22" r="R91"/>
  <c r="R90"/>
  <c r="R89"/>
  <c r="R116"/>
  <c i="2" r="R102"/>
  <c r="BK140"/>
  <c r="J140"/>
  <c r="J68"/>
  <c i="3" r="T94"/>
  <c r="T93"/>
  <c r="T92"/>
  <c i="4" r="T100"/>
  <c i="7" r="BK185"/>
  <c r="J185"/>
  <c r="J66"/>
  <c r="P225"/>
  <c r="R266"/>
  <c r="T303"/>
  <c i="8" r="BK96"/>
  <c r="J96"/>
  <c r="J66"/>
  <c i="9" r="P96"/>
  <c r="P90"/>
  <c r="P89"/>
  <c i="1" r="AU66"/>
  <c i="10" r="R96"/>
  <c r="R90"/>
  <c r="R89"/>
  <c i="11" r="BK96"/>
  <c r="J96"/>
  <c r="J66"/>
  <c i="12" r="R96"/>
  <c r="R90"/>
  <c r="R89"/>
  <c i="13" r="P102"/>
  <c r="P91"/>
  <c r="P90"/>
  <c i="1" r="AU71"/>
  <c i="14" r="BK115"/>
  <c r="J115"/>
  <c r="J66"/>
  <c i="15" r="BK92"/>
  <c r="J92"/>
  <c r="J65"/>
  <c r="P92"/>
  <c r="P91"/>
  <c r="P90"/>
  <c i="1" r="AU74"/>
  <c i="16" r="R93"/>
  <c r="T145"/>
  <c i="17" r="R123"/>
  <c i="18" r="R96"/>
  <c r="R90"/>
  <c r="R89"/>
  <c i="19" r="P93"/>
  <c r="P92"/>
  <c r="P91"/>
  <c i="1" r="AU80"/>
  <c i="19" r="T128"/>
  <c i="20" r="T93"/>
  <c r="R121"/>
  <c r="BK156"/>
  <c r="J156"/>
  <c r="J68"/>
  <c i="21" r="P136"/>
  <c r="R180"/>
  <c i="22" r="BK91"/>
  <c r="BK116"/>
  <c r="J116"/>
  <c r="J66"/>
  <c i="2" r="P102"/>
  <c r="R140"/>
  <c i="4" r="P100"/>
  <c i="6" r="R96"/>
  <c r="R90"/>
  <c r="R89"/>
  <c i="7" r="P185"/>
  <c r="BK266"/>
  <c r="J266"/>
  <c r="J69"/>
  <c r="BK291"/>
  <c r="J291"/>
  <c r="J70"/>
  <c r="T291"/>
  <c i="9" r="T96"/>
  <c r="T90"/>
  <c r="T89"/>
  <c i="10" r="P96"/>
  <c r="P90"/>
  <c r="P89"/>
  <c i="1" r="AU67"/>
  <c i="14" r="BK91"/>
  <c r="J91"/>
  <c r="J65"/>
  <c r="P91"/>
  <c i="15" r="BK113"/>
  <c r="J113"/>
  <c r="J67"/>
  <c i="16" r="T123"/>
  <c r="R182"/>
  <c i="17" r="P93"/>
  <c i="18" r="T96"/>
  <c r="T90"/>
  <c r="T89"/>
  <c i="22" r="T91"/>
  <c r="T90"/>
  <c r="T89"/>
  <c r="T116"/>
  <c i="2" r="T93"/>
  <c r="T125"/>
  <c r="T92"/>
  <c r="T91"/>
  <c i="4" r="BK100"/>
  <c r="J100"/>
  <c r="J66"/>
  <c i="5" r="R111"/>
  <c r="R91"/>
  <c r="R90"/>
  <c i="6" r="BK96"/>
  <c r="J96"/>
  <c r="J66"/>
  <c i="7" r="BK96"/>
  <c r="R185"/>
  <c r="T266"/>
  <c r="BK303"/>
  <c r="J303"/>
  <c r="J71"/>
  <c i="8" r="P96"/>
  <c r="P90"/>
  <c r="P89"/>
  <c i="1" r="AU65"/>
  <c i="9" r="R96"/>
  <c r="R90"/>
  <c r="R89"/>
  <c i="10" r="BK96"/>
  <c r="J96"/>
  <c r="J66"/>
  <c i="11" r="P96"/>
  <c r="P90"/>
  <c r="P89"/>
  <c i="1" r="AU68"/>
  <c i="12" r="T96"/>
  <c r="T90"/>
  <c r="T89"/>
  <c i="13" r="R102"/>
  <c r="R91"/>
  <c r="R90"/>
  <c i="16" r="T93"/>
  <c r="P145"/>
  <c i="17" r="T93"/>
  <c r="P123"/>
  <c i="20" r="P93"/>
  <c r="T133"/>
  <c i="21" r="R93"/>
  <c r="BK136"/>
  <c r="J136"/>
  <c r="J67"/>
  <c r="P180"/>
  <c i="22" r="P91"/>
  <c r="P90"/>
  <c r="P89"/>
  <c i="1" r="AU84"/>
  <c i="22" r="P116"/>
  <c i="7" r="T185"/>
  <c r="R291"/>
  <c i="10" r="T96"/>
  <c r="T90"/>
  <c r="T89"/>
  <c i="12" r="P96"/>
  <c r="P90"/>
  <c r="P89"/>
  <c i="1" r="AU69"/>
  <c i="13" r="T102"/>
  <c r="T91"/>
  <c r="T90"/>
  <c i="14" r="T91"/>
  <c r="T90"/>
  <c r="T89"/>
  <c i="15" r="T92"/>
  <c r="T91"/>
  <c r="T90"/>
  <c i="16" r="P123"/>
  <c r="BK182"/>
  <c r="J182"/>
  <c r="J68"/>
  <c i="19" r="BK93"/>
  <c r="J93"/>
  <c r="J65"/>
  <c r="BK128"/>
  <c r="J128"/>
  <c r="J67"/>
  <c r="R151"/>
  <c i="20" r="BK93"/>
  <c r="J93"/>
  <c r="J65"/>
  <c r="BK121"/>
  <c r="J121"/>
  <c r="J66"/>
  <c r="T121"/>
  <c r="T156"/>
  <c i="21" r="T93"/>
  <c r="BK124"/>
  <c r="J124"/>
  <c r="J66"/>
  <c r="P124"/>
  <c r="R124"/>
  <c r="T124"/>
  <c r="BK180"/>
  <c r="J180"/>
  <c r="J68"/>
  <c i="2" r="BK93"/>
  <c r="J93"/>
  <c r="J65"/>
  <c r="R93"/>
  <c r="BK125"/>
  <c r="J125"/>
  <c r="J67"/>
  <c r="P140"/>
  <c i="3" r="BK94"/>
  <c r="J94"/>
  <c r="J65"/>
  <c i="4" r="BK91"/>
  <c r="J91"/>
  <c r="J65"/>
  <c r="R100"/>
  <c i="7" r="T225"/>
  <c i="14" r="P115"/>
  <c i="15" r="R92"/>
  <c r="R91"/>
  <c r="R90"/>
  <c i="16" r="P93"/>
  <c r="P92"/>
  <c r="P91"/>
  <c i="1" r="AU75"/>
  <c i="16" r="BK145"/>
  <c r="J145"/>
  <c r="J67"/>
  <c r="T182"/>
  <c i="17" r="BK93"/>
  <c r="J93"/>
  <c r="J65"/>
  <c r="T123"/>
  <c i="19" r="R93"/>
  <c r="R92"/>
  <c r="R91"/>
  <c r="BK121"/>
  <c r="J121"/>
  <c r="J66"/>
  <c r="T121"/>
  <c r="BK151"/>
  <c r="J151"/>
  <c r="J68"/>
  <c i="20" r="P133"/>
  <c i="21" r="BK93"/>
  <c r="J93"/>
  <c r="J65"/>
  <c r="T136"/>
  <c i="23" r="BK87"/>
  <c r="J87"/>
  <c r="J61"/>
  <c r="P87"/>
  <c r="P86"/>
  <c r="P85"/>
  <c i="1" r="AU85"/>
  <c i="23" r="R87"/>
  <c r="R86"/>
  <c r="R85"/>
  <c r="T87"/>
  <c r="BK117"/>
  <c r="J117"/>
  <c r="J63"/>
  <c r="P117"/>
  <c r="R117"/>
  <c r="T117"/>
  <c i="3" r="BK234"/>
  <c r="J234"/>
  <c r="J70"/>
  <c i="4" r="BK108"/>
  <c r="J108"/>
  <c r="J67"/>
  <c i="13" r="BK110"/>
  <c r="J110"/>
  <c r="J68"/>
  <c i="19" r="BK160"/>
  <c r="J160"/>
  <c r="J69"/>
  <c i="3" r="BK193"/>
  <c r="J193"/>
  <c r="J66"/>
  <c r="BK220"/>
  <c r="J220"/>
  <c r="J69"/>
  <c i="5" r="BK144"/>
  <c r="J144"/>
  <c r="J68"/>
  <c i="10" r="BK104"/>
  <c r="J104"/>
  <c r="J67"/>
  <c i="12" r="BK104"/>
  <c r="J104"/>
  <c r="J67"/>
  <c i="17" r="BK131"/>
  <c r="J131"/>
  <c r="J68"/>
  <c i="3" r="BK215"/>
  <c r="J215"/>
  <c r="J68"/>
  <c i="5" r="BK92"/>
  <c r="J92"/>
  <c r="J65"/>
  <c i="6" r="BK104"/>
  <c r="J104"/>
  <c r="J67"/>
  <c i="8" r="BK91"/>
  <c r="J91"/>
  <c r="J65"/>
  <c i="9" r="BK91"/>
  <c r="J91"/>
  <c r="J65"/>
  <c i="10" r="BK91"/>
  <c r="BK90"/>
  <c r="J90"/>
  <c r="J64"/>
  <c i="12" r="BK91"/>
  <c r="J91"/>
  <c r="J65"/>
  <c i="13" r="BK97"/>
  <c r="J97"/>
  <c r="J66"/>
  <c i="15" r="BK108"/>
  <c r="J108"/>
  <c r="J66"/>
  <c r="BK148"/>
  <c r="J148"/>
  <c r="J68"/>
  <c i="17" r="BK118"/>
  <c r="J118"/>
  <c r="J66"/>
  <c r="BK136"/>
  <c r="J136"/>
  <c r="J69"/>
  <c i="21" r="BK189"/>
  <c r="J189"/>
  <c r="J69"/>
  <c i="22" r="BK124"/>
  <c r="J124"/>
  <c r="J67"/>
  <c i="6" r="BK91"/>
  <c r="J91"/>
  <c r="J65"/>
  <c i="7" r="BK315"/>
  <c r="J315"/>
  <c r="J72"/>
  <c i="8" r="BK104"/>
  <c r="J104"/>
  <c r="J67"/>
  <c i="14" r="BK148"/>
  <c r="J148"/>
  <c r="J67"/>
  <c i="18" r="BK91"/>
  <c r="J91"/>
  <c r="J65"/>
  <c i="2" r="BK150"/>
  <c r="J150"/>
  <c r="J69"/>
  <c i="9" r="BK104"/>
  <c r="J104"/>
  <c r="J67"/>
  <c i="11" r="BK91"/>
  <c r="J91"/>
  <c r="J65"/>
  <c i="16" r="BK199"/>
  <c r="J199"/>
  <c r="J69"/>
  <c i="7" r="BK261"/>
  <c r="J261"/>
  <c r="J68"/>
  <c i="11" r="BK104"/>
  <c r="J104"/>
  <c r="J67"/>
  <c i="13" r="BK92"/>
  <c r="J92"/>
  <c r="J65"/>
  <c i="3" r="BK198"/>
  <c r="J198"/>
  <c r="J67"/>
  <c i="5" r="BK139"/>
  <c r="J139"/>
  <c r="J67"/>
  <c i="18" r="BK104"/>
  <c r="J104"/>
  <c r="J67"/>
  <c i="20" r="BK165"/>
  <c r="J165"/>
  <c r="J69"/>
  <c i="23" r="BK112"/>
  <c r="J112"/>
  <c r="J62"/>
  <c r="BK126"/>
  <c r="J126"/>
  <c r="J64"/>
  <c r="BK137"/>
  <c r="J137"/>
  <c r="J65"/>
  <c i="22" r="J91"/>
  <c r="J65"/>
  <c i="23" r="J79"/>
  <c r="BE113"/>
  <c r="F81"/>
  <c r="BE104"/>
  <c r="F55"/>
  <c r="BE92"/>
  <c r="BE96"/>
  <c r="BE138"/>
  <c r="E75"/>
  <c r="BE88"/>
  <c r="BE100"/>
  <c r="BE118"/>
  <c r="BE127"/>
  <c r="BE131"/>
  <c r="BE108"/>
  <c r="BE122"/>
  <c i="22" r="E50"/>
  <c r="F59"/>
  <c r="J83"/>
  <c r="BE111"/>
  <c r="BE100"/>
  <c r="BE121"/>
  <c r="F85"/>
  <c r="BE125"/>
  <c r="BE117"/>
  <c i="21" r="BK92"/>
  <c r="BK91"/>
  <c r="J91"/>
  <c r="J63"/>
  <c i="22" r="BE96"/>
  <c r="BE104"/>
  <c r="BE108"/>
  <c r="BE92"/>
  <c r="BE113"/>
  <c i="21" r="E50"/>
  <c r="J56"/>
  <c r="BE125"/>
  <c r="BE152"/>
  <c r="BE163"/>
  <c r="BE187"/>
  <c r="BE190"/>
  <c i="20" r="BK92"/>
  <c r="J92"/>
  <c r="J64"/>
  <c i="21" r="BE110"/>
  <c r="BE129"/>
  <c r="BE172"/>
  <c r="BE181"/>
  <c r="BE185"/>
  <c r="F88"/>
  <c r="BE94"/>
  <c r="BE113"/>
  <c r="BE145"/>
  <c r="BE178"/>
  <c r="F58"/>
  <c r="BE102"/>
  <c r="BE106"/>
  <c r="BE133"/>
  <c r="BE149"/>
  <c r="BE167"/>
  <c r="BE116"/>
  <c r="BE137"/>
  <c r="BE141"/>
  <c r="BE175"/>
  <c r="BE98"/>
  <c r="BE120"/>
  <c r="BE156"/>
  <c r="BE159"/>
  <c i="20" r="E50"/>
  <c r="F88"/>
  <c r="BE126"/>
  <c r="BE130"/>
  <c r="BE149"/>
  <c r="F58"/>
  <c r="BE102"/>
  <c r="BE138"/>
  <c r="BE141"/>
  <c r="J56"/>
  <c r="BE98"/>
  <c r="BE106"/>
  <c r="BE134"/>
  <c r="BE153"/>
  <c r="BE157"/>
  <c i="19" r="BK92"/>
  <c r="J92"/>
  <c r="J64"/>
  <c i="20" r="BE94"/>
  <c r="BE122"/>
  <c r="BE145"/>
  <c r="BE166"/>
  <c r="BE117"/>
  <c r="BE161"/>
  <c r="BE163"/>
  <c r="BE110"/>
  <c r="BE113"/>
  <c i="18" r="BK90"/>
  <c r="J90"/>
  <c r="J64"/>
  <c i="19" r="F87"/>
  <c r="BE98"/>
  <c r="BE106"/>
  <c r="BE110"/>
  <c r="BE113"/>
  <c r="BE126"/>
  <c r="BE148"/>
  <c r="BE161"/>
  <c r="J85"/>
  <c r="BE94"/>
  <c r="E79"/>
  <c r="BE122"/>
  <c r="BE129"/>
  <c r="BE141"/>
  <c r="BE144"/>
  <c r="F59"/>
  <c r="BE117"/>
  <c r="BE133"/>
  <c r="BE102"/>
  <c r="BE137"/>
  <c r="BE152"/>
  <c r="BE156"/>
  <c r="BE158"/>
  <c i="17" r="BK92"/>
  <c r="J92"/>
  <c r="J64"/>
  <c i="18" r="E77"/>
  <c r="BE97"/>
  <c r="BE105"/>
  <c r="J83"/>
  <c r="F59"/>
  <c r="BE92"/>
  <c r="BE101"/>
  <c r="F58"/>
  <c i="16" r="BK92"/>
  <c r="J92"/>
  <c r="J64"/>
  <c i="17" r="F59"/>
  <c r="BE94"/>
  <c r="BE98"/>
  <c r="BE119"/>
  <c r="J56"/>
  <c r="BE102"/>
  <c r="BE106"/>
  <c r="F58"/>
  <c r="BE110"/>
  <c r="BE132"/>
  <c r="BE137"/>
  <c r="BE124"/>
  <c r="E50"/>
  <c r="BE113"/>
  <c r="BE115"/>
  <c r="BE128"/>
  <c i="16" r="F58"/>
  <c r="BE112"/>
  <c r="BE124"/>
  <c r="E50"/>
  <c r="F59"/>
  <c r="BE101"/>
  <c r="BE115"/>
  <c r="BE139"/>
  <c r="BE168"/>
  <c r="BE172"/>
  <c r="J85"/>
  <c r="BE94"/>
  <c r="BE105"/>
  <c r="BE119"/>
  <c r="BE128"/>
  <c r="BE132"/>
  <c r="BE146"/>
  <c r="BE175"/>
  <c r="BE178"/>
  <c r="BE143"/>
  <c r="BE191"/>
  <c r="BE195"/>
  <c i="15" r="BK91"/>
  <c r="J91"/>
  <c r="J64"/>
  <c i="16" r="BE150"/>
  <c r="BE183"/>
  <c r="BE187"/>
  <c r="BE135"/>
  <c r="BE153"/>
  <c r="BE157"/>
  <c r="BE161"/>
  <c r="BE165"/>
  <c r="BE193"/>
  <c r="BE200"/>
  <c r="BE109"/>
  <c i="14" r="BK90"/>
  <c r="J90"/>
  <c r="J64"/>
  <c i="15" r="E50"/>
  <c r="J84"/>
  <c r="F59"/>
  <c r="BE105"/>
  <c r="BE118"/>
  <c r="BE122"/>
  <c r="BE126"/>
  <c r="BE140"/>
  <c r="BE143"/>
  <c r="BE101"/>
  <c r="BE109"/>
  <c r="F58"/>
  <c r="BE93"/>
  <c r="BE97"/>
  <c r="BE114"/>
  <c r="BE129"/>
  <c r="BE133"/>
  <c r="BE136"/>
  <c r="BE146"/>
  <c r="BE149"/>
  <c i="14" r="E50"/>
  <c r="F86"/>
  <c i="13" r="BK91"/>
  <c r="J91"/>
  <c r="J64"/>
  <c i="14" r="F58"/>
  <c r="BE135"/>
  <c r="BE138"/>
  <c r="BE145"/>
  <c r="J83"/>
  <c r="BE92"/>
  <c r="BE107"/>
  <c r="BE116"/>
  <c r="BE124"/>
  <c r="BE111"/>
  <c r="BE100"/>
  <c r="BE104"/>
  <c r="BE120"/>
  <c r="BE131"/>
  <c r="BE142"/>
  <c r="BE149"/>
  <c r="BE128"/>
  <c r="BE96"/>
  <c i="13" r="F58"/>
  <c r="E78"/>
  <c r="BE107"/>
  <c i="12" r="BK90"/>
  <c r="J90"/>
  <c r="J64"/>
  <c i="13" r="F59"/>
  <c r="BE93"/>
  <c r="BE103"/>
  <c r="BE111"/>
  <c r="J56"/>
  <c r="BE98"/>
  <c i="12" r="F86"/>
  <c r="J83"/>
  <c r="E77"/>
  <c r="BE97"/>
  <c r="BE101"/>
  <c r="BE92"/>
  <c r="F85"/>
  <c r="BE105"/>
  <c i="10" r="J91"/>
  <c r="J65"/>
  <c i="11" r="E50"/>
  <c r="BE92"/>
  <c r="F58"/>
  <c r="J56"/>
  <c r="F86"/>
  <c i="1" r="BB68"/>
  <c i="11" r="BE97"/>
  <c r="BE105"/>
  <c r="BE101"/>
  <c i="9" r="BK90"/>
  <c r="J90"/>
  <c r="J64"/>
  <c i="10" r="E50"/>
  <c r="J56"/>
  <c r="F85"/>
  <c r="BE105"/>
  <c r="F86"/>
  <c r="BE97"/>
  <c r="BE101"/>
  <c r="BE92"/>
  <c i="9" r="BE101"/>
  <c r="J56"/>
  <c r="F59"/>
  <c r="F85"/>
  <c r="BE92"/>
  <c r="E50"/>
  <c r="BE105"/>
  <c r="BE97"/>
  <c i="8" r="BE105"/>
  <c i="7" r="J96"/>
  <c r="J65"/>
  <c i="8" r="J56"/>
  <c r="E77"/>
  <c r="F86"/>
  <c r="BE92"/>
  <c r="F58"/>
  <c r="BE97"/>
  <c r="BE101"/>
  <c i="7" r="F59"/>
  <c r="F90"/>
  <c r="BE106"/>
  <c r="BE127"/>
  <c r="BE143"/>
  <c r="BE174"/>
  <c r="BE118"/>
  <c r="BE162"/>
  <c r="BE177"/>
  <c r="BE179"/>
  <c r="BE186"/>
  <c r="BE229"/>
  <c r="BE274"/>
  <c r="BE299"/>
  <c r="BE304"/>
  <c r="J56"/>
  <c r="BE115"/>
  <c r="BE139"/>
  <c r="BE150"/>
  <c r="BE169"/>
  <c r="BE172"/>
  <c r="BE193"/>
  <c r="BE199"/>
  <c r="BE218"/>
  <c r="BE233"/>
  <c r="BE248"/>
  <c r="BE280"/>
  <c r="BE103"/>
  <c r="BE312"/>
  <c r="BE316"/>
  <c r="E82"/>
  <c r="BE97"/>
  <c r="BE109"/>
  <c r="BE112"/>
  <c r="BE158"/>
  <c r="BE166"/>
  <c r="BE182"/>
  <c r="BE189"/>
  <c r="BE237"/>
  <c r="BE267"/>
  <c r="BE276"/>
  <c r="BE292"/>
  <c r="BE295"/>
  <c r="BE301"/>
  <c r="BE307"/>
  <c r="BE245"/>
  <c r="BE285"/>
  <c r="BE288"/>
  <c r="BE131"/>
  <c r="BE191"/>
  <c r="BE211"/>
  <c r="BE241"/>
  <c r="BE100"/>
  <c r="BE121"/>
  <c r="BE154"/>
  <c r="BE226"/>
  <c r="BE231"/>
  <c r="BE255"/>
  <c r="BE262"/>
  <c r="BE271"/>
  <c r="BE283"/>
  <c r="BE310"/>
  <c i="6" r="E50"/>
  <c r="J83"/>
  <c r="F59"/>
  <c r="F58"/>
  <c r="BE92"/>
  <c r="BE101"/>
  <c r="BE97"/>
  <c i="5" r="BK91"/>
  <c r="BK90"/>
  <c r="J90"/>
  <c i="6" r="BE105"/>
  <c i="5" r="BE112"/>
  <c r="BE124"/>
  <c i="4" r="BK90"/>
  <c r="J90"/>
  <c r="J64"/>
  <c i="5" r="E50"/>
  <c r="F59"/>
  <c r="F86"/>
  <c r="BE93"/>
  <c r="BE102"/>
  <c r="BE120"/>
  <c r="BE116"/>
  <c r="J84"/>
  <c r="BE132"/>
  <c r="BE140"/>
  <c r="BE145"/>
  <c i="4" r="F59"/>
  <c i="3" r="BK93"/>
  <c r="J93"/>
  <c r="J64"/>
  <c i="4" r="BE96"/>
  <c r="F58"/>
  <c r="BE92"/>
  <c r="J83"/>
  <c r="BE101"/>
  <c r="E77"/>
  <c r="BE105"/>
  <c r="BE109"/>
  <c i="3" r="F59"/>
  <c r="BE169"/>
  <c r="F58"/>
  <c r="E80"/>
  <c r="BE131"/>
  <c r="BE137"/>
  <c r="BE177"/>
  <c r="BE187"/>
  <c r="BE194"/>
  <c r="BE235"/>
  <c r="BE98"/>
  <c r="BE101"/>
  <c r="BE107"/>
  <c r="BE128"/>
  <c r="BE110"/>
  <c r="BE122"/>
  <c r="BE134"/>
  <c r="BE143"/>
  <c r="BE149"/>
  <c r="BE182"/>
  <c r="J56"/>
  <c r="BE163"/>
  <c r="BE173"/>
  <c r="BE180"/>
  <c r="BE199"/>
  <c r="BE104"/>
  <c r="BE113"/>
  <c r="BE116"/>
  <c r="BE140"/>
  <c r="BE146"/>
  <c r="BE185"/>
  <c r="BE190"/>
  <c r="BE208"/>
  <c r="BE216"/>
  <c r="BE95"/>
  <c r="BE119"/>
  <c r="BE125"/>
  <c r="BE155"/>
  <c r="BE221"/>
  <c i="2" r="F87"/>
  <c r="BE103"/>
  <c r="BE111"/>
  <c r="BE114"/>
  <c r="BE117"/>
  <c r="BE121"/>
  <c r="BE126"/>
  <c r="BE130"/>
  <c r="BE134"/>
  <c r="BE144"/>
  <c r="J85"/>
  <c r="F88"/>
  <c r="BE94"/>
  <c r="E50"/>
  <c r="BE151"/>
  <c r="BE146"/>
  <c r="BE98"/>
  <c r="BE107"/>
  <c r="BE137"/>
  <c r="BE141"/>
  <c i="16" r="F37"/>
  <c i="1" r="BB75"/>
  <c i="12" r="F39"/>
  <c i="1" r="BD69"/>
  <c i="19" r="J36"/>
  <c i="1" r="AW80"/>
  <c i="22" r="F39"/>
  <c i="1" r="BD84"/>
  <c r="BD83"/>
  <c i="7" r="F38"/>
  <c i="1" r="BC64"/>
  <c i="18" r="F36"/>
  <c i="1" r="BA78"/>
  <c i="22" r="F36"/>
  <c i="1" r="BA84"/>
  <c r="BA83"/>
  <c r="AW83"/>
  <c i="3" r="F38"/>
  <c i="1" r="BC58"/>
  <c r="BC57"/>
  <c r="AY57"/>
  <c i="9" r="F39"/>
  <c i="1" r="BD66"/>
  <c i="14" r="J36"/>
  <c i="1" r="AW73"/>
  <c i="23" r="F35"/>
  <c i="1" r="BB85"/>
  <c i="20" r="F37"/>
  <c i="1" r="BB81"/>
  <c i="6" r="F36"/>
  <c i="1" r="BA62"/>
  <c i="10" r="F38"/>
  <c i="1" r="BC67"/>
  <c i="14" r="F36"/>
  <c i="1" r="BA73"/>
  <c r="AU83"/>
  <c i="2" r="F38"/>
  <c i="1" r="BC56"/>
  <c r="BC55"/>
  <c r="AY55"/>
  <c i="3" r="F37"/>
  <c i="1" r="BB58"/>
  <c r="BB57"/>
  <c r="AX57"/>
  <c i="4" r="J36"/>
  <c i="1" r="AW60"/>
  <c i="14" r="F38"/>
  <c i="1" r="BC73"/>
  <c i="2" r="F37"/>
  <c i="1" r="BB56"/>
  <c r="BB55"/>
  <c r="AX55"/>
  <c i="20" r="F38"/>
  <c i="1" r="BC81"/>
  <c i="11" r="F38"/>
  <c i="1" r="BC68"/>
  <c i="20" r="F36"/>
  <c i="1" r="BA81"/>
  <c i="8" r="F38"/>
  <c i="1" r="BC65"/>
  <c i="13" r="J36"/>
  <c i="1" r="AW71"/>
  <c i="19" r="F37"/>
  <c i="1" r="BB80"/>
  <c i="2" r="F39"/>
  <c i="1" r="BD56"/>
  <c r="BD55"/>
  <c i="8" r="J36"/>
  <c i="1" r="AW65"/>
  <c i="11" r="F36"/>
  <c i="1" r="BA68"/>
  <c i="15" r="F37"/>
  <c i="1" r="BB74"/>
  <c i="7" r="F37"/>
  <c i="1" r="BB64"/>
  <c i="20" r="J36"/>
  <c i="1" r="AW81"/>
  <c i="17" r="F37"/>
  <c i="1" r="BB77"/>
  <c i="5" r="J36"/>
  <c i="1" r="AW61"/>
  <c i="8" r="F37"/>
  <c i="1" r="BB65"/>
  <c i="12" r="J36"/>
  <c i="1" r="AW69"/>
  <c i="21" r="F36"/>
  <c i="1" r="BA82"/>
  <c i="8" r="F36"/>
  <c i="1" r="BA65"/>
  <c i="10" r="F36"/>
  <c i="1" r="BA67"/>
  <c i="17" r="F38"/>
  <c i="1" r="BC77"/>
  <c i="7" r="F39"/>
  <c i="1" r="BD64"/>
  <c i="20" r="F39"/>
  <c i="1" r="BD81"/>
  <c i="16" r="J36"/>
  <c i="1" r="AW75"/>
  <c i="21" r="J36"/>
  <c i="1" r="AW82"/>
  <c i="18" r="F39"/>
  <c i="1" r="BD78"/>
  <c i="22" r="J36"/>
  <c i="1" r="AW84"/>
  <c i="15" r="F38"/>
  <c i="1" r="BC74"/>
  <c i="6" r="J36"/>
  <c i="1" r="AW62"/>
  <c i="8" r="F39"/>
  <c i="1" r="BD65"/>
  <c i="13" r="F39"/>
  <c i="1" r="BD71"/>
  <c r="BD70"/>
  <c i="3" r="F36"/>
  <c i="1" r="BA58"/>
  <c r="BA57"/>
  <c r="AW57"/>
  <c i="11" r="J36"/>
  <c i="1" r="AW68"/>
  <c i="15" r="F39"/>
  <c i="1" r="BD74"/>
  <c i="6" r="F38"/>
  <c i="1" r="BC62"/>
  <c i="4" r="F38"/>
  <c i="1" r="BC60"/>
  <c i="5" r="F36"/>
  <c i="1" r="BA61"/>
  <c i="11" r="F39"/>
  <c i="1" r="BD68"/>
  <c i="17" r="F36"/>
  <c i="1" r="BA77"/>
  <c i="16" r="F36"/>
  <c i="1" r="BA75"/>
  <c i="19" r="F38"/>
  <c i="1" r="BC80"/>
  <c i="16" r="F38"/>
  <c i="1" r="BC75"/>
  <c i="7" r="J36"/>
  <c i="1" r="AW64"/>
  <c i="9" r="F38"/>
  <c i="1" r="BC66"/>
  <c i="13" r="F38"/>
  <c i="1" r="BC71"/>
  <c r="BC70"/>
  <c r="AY70"/>
  <c i="23" r="J34"/>
  <c i="1" r="AW85"/>
  <c i="10" r="J36"/>
  <c i="1" r="AW67"/>
  <c i="18" r="F38"/>
  <c i="1" r="BC78"/>
  <c i="23" r="F37"/>
  <c i="1" r="BD85"/>
  <c i="4" r="F39"/>
  <c i="1" r="BD60"/>
  <c i="9" r="F37"/>
  <c i="1" r="BB66"/>
  <c i="13" r="F36"/>
  <c i="1" r="BA71"/>
  <c r="BA70"/>
  <c r="AW70"/>
  <c i="23" r="F34"/>
  <c i="1" r="BA85"/>
  <c i="3" r="J36"/>
  <c i="1" r="AW58"/>
  <c i="23" r="F36"/>
  <c i="1" r="BC85"/>
  <c i="5" r="F38"/>
  <c i="1" r="BC61"/>
  <c i="22" r="F38"/>
  <c i="1" r="BC84"/>
  <c r="BC83"/>
  <c r="AY83"/>
  <c i="19" r="F36"/>
  <c i="1" r="BA80"/>
  <c r="AS54"/>
  <c i="6" r="F37"/>
  <c i="1" r="BB62"/>
  <c i="10" r="F37"/>
  <c i="1" r="BB67"/>
  <c i="15" r="F36"/>
  <c i="1" r="BA74"/>
  <c i="2" r="F36"/>
  <c i="1" r="BA56"/>
  <c r="BA55"/>
  <c r="AW55"/>
  <c i="9" r="F36"/>
  <c i="1" r="BA66"/>
  <c i="12" r="F37"/>
  <c i="1" r="BB69"/>
  <c i="21" r="F39"/>
  <c i="1" r="BD82"/>
  <c i="21" r="F37"/>
  <c i="1" r="BB82"/>
  <c i="9" r="J36"/>
  <c i="1" r="AW66"/>
  <c i="13" r="F37"/>
  <c i="1" r="BB71"/>
  <c r="BB70"/>
  <c r="AX70"/>
  <c i="21" r="F38"/>
  <c i="1" r="BC82"/>
  <c i="22" r="F37"/>
  <c i="1" r="BB84"/>
  <c r="BB83"/>
  <c r="AX83"/>
  <c i="5" r="J32"/>
  <c i="15" r="J36"/>
  <c i="1" r="AW74"/>
  <c i="4" r="F36"/>
  <c i="1" r="BA60"/>
  <c i="4" r="F37"/>
  <c i="1" r="BB60"/>
  <c i="7" r="F36"/>
  <c i="1" r="BA64"/>
  <c i="10" r="F39"/>
  <c i="1" r="BD67"/>
  <c i="14" r="F37"/>
  <c i="1" r="BB73"/>
  <c i="12" r="F36"/>
  <c i="1" r="BA69"/>
  <c i="17" r="J36"/>
  <c i="1" r="AW77"/>
  <c i="14" r="F39"/>
  <c i="1" r="BD73"/>
  <c i="5" r="F39"/>
  <c i="1" r="BD61"/>
  <c i="12" r="F38"/>
  <c i="1" r="BC69"/>
  <c i="17" r="F39"/>
  <c i="1" r="BD77"/>
  <c i="18" r="F37"/>
  <c i="1" r="BB78"/>
  <c r="AU57"/>
  <c i="5" r="F37"/>
  <c i="1" r="BB61"/>
  <c i="18" r="J36"/>
  <c i="1" r="AW78"/>
  <c i="2" r="J36"/>
  <c i="1" r="AW56"/>
  <c i="6" r="F39"/>
  <c i="1" r="BD62"/>
  <c i="19" r="F39"/>
  <c i="1" r="BD80"/>
  <c i="3" r="F39"/>
  <c i="1" r="BD58"/>
  <c r="BD57"/>
  <c i="16" r="F39"/>
  <c i="1" r="BD75"/>
  <c r="AU70"/>
  <c i="16" l="1" r="T92"/>
  <c r="T91"/>
  <c i="20" r="T92"/>
  <c r="T91"/>
  <c i="21" r="P92"/>
  <c r="P91"/>
  <c i="1" r="AU82"/>
  <c i="20" r="P92"/>
  <c r="P91"/>
  <c i="1" r="AU81"/>
  <c i="17" r="P92"/>
  <c r="P91"/>
  <c i="1" r="AU77"/>
  <c i="16" r="R92"/>
  <c r="R91"/>
  <c i="7" r="P95"/>
  <c r="P94"/>
  <c i="1" r="AU64"/>
  <c i="23" r="T86"/>
  <c r="T85"/>
  <c i="4" r="T90"/>
  <c r="T89"/>
  <c i="14" r="R90"/>
  <c r="R89"/>
  <c i="7" r="BK95"/>
  <c r="BK94"/>
  <c r="J94"/>
  <c r="J63"/>
  <c i="20" r="R92"/>
  <c r="R91"/>
  <c i="4" r="P90"/>
  <c r="P89"/>
  <c i="1" r="AU60"/>
  <c i="17" r="T92"/>
  <c r="T91"/>
  <c i="14" r="P90"/>
  <c r="P89"/>
  <c i="1" r="AU73"/>
  <c i="22" r="BK90"/>
  <c r="J90"/>
  <c r="J64"/>
  <c i="17" r="R92"/>
  <c r="R91"/>
  <c i="7" r="R95"/>
  <c r="R94"/>
  <c i="21" r="T92"/>
  <c r="T91"/>
  <c r="R92"/>
  <c r="R91"/>
  <c i="2" r="R92"/>
  <c r="R91"/>
  <c i="19" r="T92"/>
  <c r="T91"/>
  <c i="4" r="R90"/>
  <c r="R89"/>
  <c i="7" r="T95"/>
  <c r="T94"/>
  <c i="2" r="P92"/>
  <c r="P91"/>
  <c i="1" r="AU56"/>
  <c i="8" r="BK90"/>
  <c r="J90"/>
  <c r="J64"/>
  <c i="6" r="BK90"/>
  <c r="J90"/>
  <c r="J64"/>
  <c i="11" r="BK90"/>
  <c r="J90"/>
  <c r="J64"/>
  <c i="2" r="BK92"/>
  <c r="J92"/>
  <c r="J64"/>
  <c i="10" r="BK89"/>
  <c r="J89"/>
  <c i="23" r="BK86"/>
  <c r="J86"/>
  <c r="J60"/>
  <c i="21" r="J92"/>
  <c r="J64"/>
  <c i="20" r="BK91"/>
  <c r="J91"/>
  <c r="J63"/>
  <c i="19" r="BK91"/>
  <c r="J91"/>
  <c r="J63"/>
  <c i="18" r="BK89"/>
  <c r="J89"/>
  <c r="J63"/>
  <c i="17" r="BK91"/>
  <c r="J91"/>
  <c r="J63"/>
  <c i="16" r="BK91"/>
  <c r="J91"/>
  <c i="15" r="BK90"/>
  <c r="J90"/>
  <c r="J63"/>
  <c i="14" r="BK89"/>
  <c r="J89"/>
  <c i="13" r="BK90"/>
  <c r="J90"/>
  <c i="12" r="BK89"/>
  <c r="J89"/>
  <c r="J63"/>
  <c i="9" r="BK89"/>
  <c r="J89"/>
  <c r="J63"/>
  <c i="1" r="AG61"/>
  <c i="5" r="J91"/>
  <c r="J64"/>
  <c r="J63"/>
  <c i="4" r="BK89"/>
  <c r="J89"/>
  <c r="J63"/>
  <c i="3" r="BK92"/>
  <c r="J92"/>
  <c r="J63"/>
  <c i="8" r="F35"/>
  <c i="1" r="AZ65"/>
  <c i="20" r="J35"/>
  <c i="1" r="AV81"/>
  <c r="AT81"/>
  <c i="4" r="F35"/>
  <c i="1" r="AZ60"/>
  <c r="BC76"/>
  <c r="AY76"/>
  <c r="AU59"/>
  <c i="9" r="J35"/>
  <c i="1" r="AV66"/>
  <c r="AT66"/>
  <c r="BC79"/>
  <c r="AY79"/>
  <c i="2" r="F35"/>
  <c i="1" r="AZ56"/>
  <c r="AZ55"/>
  <c i="15" r="F35"/>
  <c i="1" r="AZ74"/>
  <c r="BA72"/>
  <c r="AW72"/>
  <c i="14" r="F35"/>
  <c i="1" r="AZ73"/>
  <c r="AU72"/>
  <c i="7" r="J35"/>
  <c i="1" r="AV64"/>
  <c r="AT64"/>
  <c i="13" r="F35"/>
  <c i="1" r="AZ71"/>
  <c r="AZ70"/>
  <c r="AV70"/>
  <c r="AT70"/>
  <c i="2" r="J35"/>
  <c i="1" r="AV56"/>
  <c r="AT56"/>
  <c r="BD63"/>
  <c r="AU76"/>
  <c i="10" r="J35"/>
  <c i="1" r="AV67"/>
  <c r="AT67"/>
  <c r="BB59"/>
  <c r="AX59"/>
  <c i="16" r="J32"/>
  <c i="1" r="AG75"/>
  <c i="19" r="F35"/>
  <c i="1" r="AZ80"/>
  <c r="BD79"/>
  <c i="7" r="F35"/>
  <c i="1" r="AZ64"/>
  <c i="16" r="F35"/>
  <c i="1" r="AZ75"/>
  <c i="13" r="J32"/>
  <c i="1" r="AG71"/>
  <c r="AG70"/>
  <c i="18" r="F35"/>
  <c i="1" r="AZ78"/>
  <c r="BA59"/>
  <c r="AW59"/>
  <c i="18" r="J35"/>
  <c i="1" r="AV78"/>
  <c r="AT78"/>
  <c r="AU55"/>
  <c i="6" r="F35"/>
  <c i="1" r="AZ62"/>
  <c i="21" r="F35"/>
  <c i="1" r="AZ82"/>
  <c i="13" r="J35"/>
  <c i="1" r="AV71"/>
  <c r="AT71"/>
  <c r="AU63"/>
  <c r="BD72"/>
  <c i="19" r="J35"/>
  <c i="1" r="AV80"/>
  <c r="AT80"/>
  <c r="BC63"/>
  <c r="AY63"/>
  <c i="5" r="J35"/>
  <c i="1" r="AV61"/>
  <c r="AT61"/>
  <c r="AN61"/>
  <c i="21" r="J32"/>
  <c i="1" r="AG82"/>
  <c i="15" r="J35"/>
  <c i="1" r="AV74"/>
  <c r="AT74"/>
  <c i="11" r="F35"/>
  <c i="1" r="AZ68"/>
  <c i="4" r="J35"/>
  <c i="1" r="AV60"/>
  <c r="AT60"/>
  <c i="17" r="F35"/>
  <c i="1" r="AZ77"/>
  <c i="22" r="J35"/>
  <c i="1" r="AV84"/>
  <c r="AT84"/>
  <c i="16" r="J35"/>
  <c i="1" r="AV75"/>
  <c r="AT75"/>
  <c i="14" r="J32"/>
  <c i="1" r="AG73"/>
  <c i="8" r="J35"/>
  <c i="1" r="AV65"/>
  <c r="AT65"/>
  <c r="BA79"/>
  <c r="AW79"/>
  <c r="BA76"/>
  <c r="AW76"/>
  <c i="5" r="F35"/>
  <c i="1" r="AZ61"/>
  <c i="6" r="J35"/>
  <c i="1" r="AV62"/>
  <c r="AT62"/>
  <c i="10" r="J32"/>
  <c i="1" r="AG67"/>
  <c r="BD59"/>
  <c r="BD76"/>
  <c i="3" r="J35"/>
  <c i="1" r="AV58"/>
  <c r="AT58"/>
  <c i="3" r="F35"/>
  <c i="1" r="AZ58"/>
  <c r="AZ57"/>
  <c r="AV57"/>
  <c r="AT57"/>
  <c i="17" r="J35"/>
  <c i="1" r="AV77"/>
  <c r="AT77"/>
  <c r="BB79"/>
  <c r="AX79"/>
  <c i="12" r="J35"/>
  <c i="1" r="AV69"/>
  <c r="AT69"/>
  <c i="14" r="J35"/>
  <c i="1" r="AV73"/>
  <c r="AT73"/>
  <c r="BB72"/>
  <c r="AX72"/>
  <c i="23" r="F33"/>
  <c i="1" r="AZ85"/>
  <c i="10" r="F35"/>
  <c i="1" r="AZ67"/>
  <c r="BC72"/>
  <c r="AY72"/>
  <c i="11" r="J35"/>
  <c i="1" r="AV68"/>
  <c r="AT68"/>
  <c i="23" r="J33"/>
  <c i="1" r="AV85"/>
  <c r="AT85"/>
  <c i="20" r="F35"/>
  <c i="1" r="AZ81"/>
  <c r="BB63"/>
  <c r="AX63"/>
  <c i="12" r="F35"/>
  <c i="1" r="AZ69"/>
  <c r="BC59"/>
  <c r="AY59"/>
  <c r="BB76"/>
  <c r="AX76"/>
  <c i="22" r="F35"/>
  <c i="1" r="AZ84"/>
  <c r="AZ83"/>
  <c r="AV83"/>
  <c r="AT83"/>
  <c r="BA63"/>
  <c r="AW63"/>
  <c i="21" r="J35"/>
  <c i="1" r="AV82"/>
  <c r="AT82"/>
  <c i="9" r="F35"/>
  <c i="1" r="AZ66"/>
  <c i="10" l="1" r="J63"/>
  <c i="2" r="BK91"/>
  <c r="J91"/>
  <c r="J63"/>
  <c i="6" r="BK89"/>
  <c r="J89"/>
  <c i="7" r="J95"/>
  <c r="J64"/>
  <c i="11" r="BK89"/>
  <c r="J89"/>
  <c r="J63"/>
  <c i="22" r="BK89"/>
  <c r="J89"/>
  <c i="8" r="BK89"/>
  <c r="J89"/>
  <c r="J63"/>
  <c i="23" r="BK85"/>
  <c r="J85"/>
  <c r="J59"/>
  <c i="1" r="AN82"/>
  <c i="21" r="J41"/>
  <c i="1" r="AN75"/>
  <c i="16" r="J63"/>
  <c r="J41"/>
  <c i="1" r="AN73"/>
  <c i="14" r="J63"/>
  <c i="1" r="AN70"/>
  <c r="AN71"/>
  <c i="13" r="J63"/>
  <c i="14" r="J41"/>
  <c i="13" r="J41"/>
  <c i="10" r="J41"/>
  <c i="5" r="J41"/>
  <c i="1" r="AN67"/>
  <c i="22" r="J32"/>
  <c i="1" r="AG84"/>
  <c r="AG83"/>
  <c r="AN83"/>
  <c r="BC54"/>
  <c r="W32"/>
  <c i="12" r="J32"/>
  <c i="1" r="AG69"/>
  <c r="AN69"/>
  <c r="BB54"/>
  <c r="AX54"/>
  <c r="AZ76"/>
  <c r="AV76"/>
  <c r="AT76"/>
  <c r="AU79"/>
  <c i="3" r="J32"/>
  <c i="1" r="AG58"/>
  <c r="AG57"/>
  <c r="AN57"/>
  <c r="BD54"/>
  <c r="W33"/>
  <c i="17" r="J32"/>
  <c i="1" r="AG77"/>
  <c i="9" r="J32"/>
  <c i="1" r="AG66"/>
  <c i="18" r="J32"/>
  <c i="1" r="AG78"/>
  <c r="AN78"/>
  <c i="7" r="J32"/>
  <c i="1" r="AG64"/>
  <c i="19" r="J32"/>
  <c i="1" r="AG80"/>
  <c i="20" r="J32"/>
  <c i="1" r="AG81"/>
  <c r="AN81"/>
  <c i="4" r="J32"/>
  <c i="1" r="AG60"/>
  <c r="AZ79"/>
  <c r="AV79"/>
  <c r="AT79"/>
  <c r="AV55"/>
  <c r="AT55"/>
  <c r="AZ59"/>
  <c r="AV59"/>
  <c r="AT59"/>
  <c r="BA54"/>
  <c r="AW54"/>
  <c r="AK30"/>
  <c i="15" r="J32"/>
  <c i="1" r="AG74"/>
  <c r="AN74"/>
  <c r="AZ72"/>
  <c r="AV72"/>
  <c r="AT72"/>
  <c i="6" r="J32"/>
  <c i="1" r="AG62"/>
  <c r="AZ63"/>
  <c r="AV63"/>
  <c r="AT63"/>
  <c i="6" l="1" r="J41"/>
  <c i="7" r="J41"/>
  <c i="22" r="J41"/>
  <c r="J63"/>
  <c i="6" r="J63"/>
  <c i="20" r="J41"/>
  <c i="19" r="J41"/>
  <c i="1" r="AN80"/>
  <c i="18" r="J41"/>
  <c i="17" r="J41"/>
  <c i="1" r="AN77"/>
  <c i="15" r="J41"/>
  <c i="12" r="J41"/>
  <c i="9" r="J41"/>
  <c i="1" r="AN66"/>
  <c i="4" r="J41"/>
  <c i="1" r="AN60"/>
  <c i="3" r="J41"/>
  <c i="1" r="AN58"/>
  <c r="AN62"/>
  <c r="AN64"/>
  <c r="AN84"/>
  <c r="AU54"/>
  <c r="W31"/>
  <c i="8" r="J32"/>
  <c i="1" r="AG65"/>
  <c r="AG72"/>
  <c r="AG76"/>
  <c i="11" r="J32"/>
  <c i="1" r="AG68"/>
  <c r="W30"/>
  <c i="23" r="J30"/>
  <c i="1" r="AG85"/>
  <c r="AG79"/>
  <c i="2" r="J32"/>
  <c i="1" r="AG56"/>
  <c r="AG55"/>
  <c r="AN55"/>
  <c r="AY54"/>
  <c r="AG59"/>
  <c r="AZ54"/>
  <c r="AV54"/>
  <c r="AK29"/>
  <c l="1" r="AN59"/>
  <c i="2" r="J41"/>
  <c i="11" r="J41"/>
  <c i="23" r="J39"/>
  <c i="8" r="J41"/>
  <c i="1" r="AN79"/>
  <c r="AN76"/>
  <c r="AN72"/>
  <c r="AN65"/>
  <c r="AN68"/>
  <c r="AN85"/>
  <c r="AN56"/>
  <c r="W29"/>
  <c r="AT54"/>
  <c r="AG63"/>
  <c r="AN63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<sst xmlns="http://schemas.openxmlformats.org/spreadsheetml/2006/main">
  <si>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</si>
  <si>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</si>
  <si>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</si>
  <si>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</si>
  <si>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</si>
  <si>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{db598ebf-fc3f-4197-bf48-8f1046984913}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</si>
  <si>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</si>
  <si>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</si>
  <si>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</si>
  <si>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</si>
  <si>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</si>
  <si>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</si>
  <si>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</si>
  <si>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</si>
  <si>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04/25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</si>
  <si>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</si>
  <si>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</si>
  <si>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Opavice - M. Albrechtice, km 12,967 - 15,685 PŠ 2024</t>
  </si>
  <si>
    <t>KSO:</t>
  </si>
  <si>
    <t/>
  </si>
  <si>
    <t>CC-CZ:</t>
  </si>
  <si>
    <t>Místo:</t>
  </si>
  <si>
    <t>Město Albrechtice</t>
  </si>
  <si>
    <t>Datum:</t>
  </si>
  <si>
    <t>3. 4. 2025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</si>
  <si>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</si>
  <si>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</si>
  <si>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</si>
  <si>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</si>
  <si>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</si>
  <si>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</si>
  <si>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</si>
  <si>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 Dalibor Rajnoch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</si>
  <si>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</si>
  <si>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</si>
  <si>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</si>
  <si>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</si>
  <si>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</si>
  <si>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</si>
  <si>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</si>
  <si>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</si>
  <si>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</si>
  <si>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</si>
  <si>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</si>
  <si>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</si>
  <si>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</si>
  <si>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</si>
  <si>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</si>
  <si>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</si>
  <si>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</si>
  <si>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</si>
  <si>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</si>
  <si>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</si>
  <si>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</si>
  <si>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</si>
  <si>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</si>
  <si>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</si>
  <si>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</si>
  <si>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</si>
  <si>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</si>
  <si>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</si>
  <si>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</si>
  <si>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</si>
  <si>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</si>
  <si>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</si>
  <si>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</si>
  <si>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</si>
  <si>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</si>
  <si>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</si>
  <si>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</si>
  <si>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</si>
  <si>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</si>
  <si>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</si>
  <si>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</si>
  <si>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</si>
  <si>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SO-01.</t>
  </si>
  <si>
    <t>Jez km 13,067 (13,067)</t>
  </si>
  <si>
    <t>STA</t>
  </si>
  <si>
    <t>1</t>
  </si>
  <si>
    <t>{103b5c12-44fc-4ed0-8151-9d3fb7830ad2}</t>
  </si>
  <si>
    <t>2</t>
  </si>
  <si>
    <t>/</t>
  </si>
  <si>
    <t>SO-01-01.</t>
  </si>
  <si>
    <t>Soupis</t>
  </si>
  <si>
    <t>{86812a3d-851d-4365-a463-30bceccf4d42}</t>
  </si>
  <si>
    <t>SO-02.</t>
  </si>
  <si>
    <t>Úprava Opavice km 13,067-13,820</t>
  </si>
  <si>
    <t>{387def62-b8e8-4420-9e51-95038425f4d5}</t>
  </si>
  <si>
    <t>SO-02-01.</t>
  </si>
  <si>
    <t>Úprava km 13,067 - 13,820</t>
  </si>
  <si>
    <t>{f47b3fa3-783b-4f17-b222-e9b53d05e331}</t>
  </si>
  <si>
    <t>SO-03.</t>
  </si>
  <si>
    <t>Stupně na Opavici v km 13,324 (13,320) a 13,429 (13,420) a 13,806 (13,810)</t>
  </si>
  <si>
    <t>{849ed493-8871-4ad4-991b-bd49b48dd403}</t>
  </si>
  <si>
    <t>SO-03-01.</t>
  </si>
  <si>
    <t>Práh km 13,324 (13,320)</t>
  </si>
  <si>
    <t>{c369c20b-a09d-4206-9288-5bd945f6a0ec}</t>
  </si>
  <si>
    <t>SO-03-02.</t>
  </si>
  <si>
    <t>Stupeň km 13,429 (13,420)</t>
  </si>
  <si>
    <t>{4ec2f970-b0a4-4691-a487-141df7996874}</t>
  </si>
  <si>
    <t>SO-03-03.</t>
  </si>
  <si>
    <t>Práh km 13,806 (13,810)</t>
  </si>
  <si>
    <t>{ebb676c8-686f-4fb0-a6d5-3e1aa0dc498c}</t>
  </si>
  <si>
    <t>SO-04.</t>
  </si>
  <si>
    <t>Úprava Opavice km 13,820 - 15,120</t>
  </si>
  <si>
    <t>{395e1c88-8305-42e3-9780-0256c280eaf2}</t>
  </si>
  <si>
    <t>SO-04-01.</t>
  </si>
  <si>
    <t>Úprava km 13,820 - 15,120</t>
  </si>
  <si>
    <t>{9738ee20-21f9-4eee-8e91-1417685d4050}</t>
  </si>
  <si>
    <t>SO-04-02.</t>
  </si>
  <si>
    <t>Práh km 14,047 (14,026)</t>
  </si>
  <si>
    <t>{110b3330-4fa2-431d-b4ca-49fb8e01953e}</t>
  </si>
  <si>
    <t>SO-04-03.</t>
  </si>
  <si>
    <t>Práh km 14,205 (14,186)</t>
  </si>
  <si>
    <t>{9c0bf04f-04ef-4bef-af92-a49eb6497055}</t>
  </si>
  <si>
    <t>SO-04-04.</t>
  </si>
  <si>
    <t>Práh km 14,247 (14,226)</t>
  </si>
  <si>
    <t>{5562fb0f-705b-401e-99ce-a86741c42cfb}</t>
  </si>
  <si>
    <t>SO-04-05.</t>
  </si>
  <si>
    <t>Práh km 14,766 (14,760)</t>
  </si>
  <si>
    <t>{f9850077-1df2-44d8-8da8-d58afac01796}</t>
  </si>
  <si>
    <t>SO-04-06.</t>
  </si>
  <si>
    <t>Práh km 14,805 (14,800)</t>
  </si>
  <si>
    <t>{d1fe7b73-2fcd-4f0a-83d0-c1c808f44c96}</t>
  </si>
  <si>
    <t>SO-05.</t>
  </si>
  <si>
    <t>Jez km 13,856 (13,865)</t>
  </si>
  <si>
    <t>{29dace4d-2e08-46c2-8ae2-258be69b593c}</t>
  </si>
  <si>
    <t>SO-05-01.</t>
  </si>
  <si>
    <t>{50e483aa-88d6-4875-9421-5c95b5711b05}</t>
  </si>
  <si>
    <t>SO-06.</t>
  </si>
  <si>
    <t>Stupně na Opavici v km 14,307 (14,300) a 14,577 (14,570) a 14,948 (14,940)</t>
  </si>
  <si>
    <t>{d539d9c6-34f4-4340-87a5-2887827f3978}</t>
  </si>
  <si>
    <t>SO-06-01.</t>
  </si>
  <si>
    <t>Stupeň km 14,307 (14,300)</t>
  </si>
  <si>
    <t>{fabf7054-1165-407a-bf85-bedd55570e29}</t>
  </si>
  <si>
    <t>SO-06-02.</t>
  </si>
  <si>
    <t>Stupeň km 14,577 (14,570)</t>
  </si>
  <si>
    <t>{43275157-d5c7-4a58-a90f-fc15d8af1640}</t>
  </si>
  <si>
    <t>SO-06-03.</t>
  </si>
  <si>
    <t>Stupeň km 14,948 (14,940)</t>
  </si>
  <si>
    <t>{920c7b76-0353-4c85-84e1-b981a7ecf2cf}</t>
  </si>
  <si>
    <t>SO-07.</t>
  </si>
  <si>
    <t>Úprava Opavice km 15,120 - 15,500</t>
  </si>
  <si>
    <t>{ac0ddc16-e248-437b-9d95-3d1559a771f7}</t>
  </si>
  <si>
    <t>SO-07-01.</t>
  </si>
  <si>
    <t>Úprava km 15,120 - 15,500</t>
  </si>
  <si>
    <t>{e04563b9-2053-4caf-8ef1-dafb22d8de22}</t>
  </si>
  <si>
    <t>SO-07-02.</t>
  </si>
  <si>
    <t>Práh km 15,367 (15,360)</t>
  </si>
  <si>
    <t>{96ab8c37-1d5e-4bc2-ac96-9ab543b9812c}</t>
  </si>
  <si>
    <t>SO-08.</t>
  </si>
  <si>
    <t>Stupně na Opavici v km 15,168 (15,160) a 15,308 (15,300) a 15,427 (15,420)</t>
  </si>
  <si>
    <t>{199626ba-230c-403a-8f12-ea136b56652a}</t>
  </si>
  <si>
    <t>SO-08-01.</t>
  </si>
  <si>
    <t>Stupeň km 15,168 (15,160)</t>
  </si>
  <si>
    <t>{ccea9b58-fcc0-4a03-806a-3a21bb6f931e}</t>
  </si>
  <si>
    <t>SO-08-02.</t>
  </si>
  <si>
    <t>Stupeň km 15,308 (15,300)</t>
  </si>
  <si>
    <t>{60213ed1-1477-4791-901f-477083f7730f}</t>
  </si>
  <si>
    <t>SO-08-03.</t>
  </si>
  <si>
    <t>Stupeň km 15,427 (15,420)</t>
  </si>
  <si>
    <t>{a405907a-73c0-4643-80bd-92cc8a92e187}</t>
  </si>
  <si>
    <t>SO-09.</t>
  </si>
  <si>
    <t>Úprava Opavice km 15,500 - 15,685</t>
  </si>
  <si>
    <t>{b50eac2d-bfa6-44eb-a2c9-db09e47bcd8e}</t>
  </si>
  <si>
    <t>SO-09-01.</t>
  </si>
  <si>
    <t>Úprava km 15,500 - 15,685</t>
  </si>
  <si>
    <t>{4ecdfd60-38a3-40a4-9246-e170a65ae7b5}</t>
  </si>
  <si>
    <t>VON</t>
  </si>
  <si>
    <t>Vedlejší a ostatní náklady</t>
  </si>
  <si>
    <t>{b05369e1-6c4f-4971-9dd2-d1e42c43e891}</t>
  </si>
  <si>
    <t>KRYCÍ LIST SOUPISU PRACÍ</t>
  </si>
  <si>
    <t>Objekt:</t>
  </si>
  <si>
    <t>SO-01. - Jez km 13,067 (13,067)</t>
  </si>
  <si>
    <t>Soupis:</t>
  </si>
  <si>
    <t>SO-01-01. - Jez km 13,067 (13,067)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</si>
  <si>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</si>
  <si>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</si>
  <si>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</si>
  <si>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</si>
  <si>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</si>
  <si>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</si>
  <si>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</si>
  <si>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</si>
  <si>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</si>
  <si>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</si>
  <si>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</si>
  <si>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</si>
  <si>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</si>
  <si>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</si>
  <si>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</si>
  <si>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</si>
  <si>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</si>
  <si>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</si>
  <si>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</si>
  <si>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</si>
  <si>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</si>
  <si>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</si>
  <si>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</si>
  <si>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</si>
  <si>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</si>
  <si>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</si>
  <si>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</si>
  <si>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</si>
  <si>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124153102</t>
  </si>
  <si>
    <t>Vykopávky pro koryta vodotečí strojně v hornině třídy těžitelnosti I skupiny 1 a 2 přes 1 000 do 5 000 m3</t>
  </si>
  <si>
    <t>m3</t>
  </si>
  <si>
    <t>CS ÚRS 2025 01</t>
  </si>
  <si>
    <t>4</t>
  </si>
  <si>
    <t>-666567652</t>
  </si>
  <si>
    <t>Online PSC</t>
  </si>
  <si>
    <t>https://podminky.urs.cz/item/CS_URS_2025_01/124153102</t>
  </si>
  <si>
    <t>P</t>
  </si>
  <si>
    <t>Poznámka k položce:_x000d_
Odtěžení štěrkového nánosu z vývaru pod jezem.</t>
  </si>
  <si>
    <t>VV</t>
  </si>
  <si>
    <t>973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</si>
  <si>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</si>
  <si>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</si>
  <si>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-1409483265</t>
  </si>
  <si>
    <t>https://podminky.urs.cz/item/CS_URS_2025_01/162451106</t>
  </si>
  <si>
    <t>Poznámka k položce:_x000d_
Přesun štěrkových nánosů. Štěrkový materiál bude využit pro zásyp a dorovnání nivelety dna v úseku nad jezem.</t>
  </si>
  <si>
    <t>3</t>
  </si>
  <si>
    <t>Svislé a kompletní konstrukce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</si>
  <si>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</si>
  <si>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</si>
  <si>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247309825</t>
  </si>
  <si>
    <t>https://podminky.urs.cz/item/CS_URS_2025_01/321213345</t>
  </si>
  <si>
    <t>Poznámka k položce:_x000d_
Doplnění zdiva z lomového kamene v místě zavázání levobřežního křídla jezu do břehu.</t>
  </si>
  <si>
    <t>0.5</t>
  </si>
  <si>
    <t>6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</si>
  <si>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</si>
  <si>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</si>
  <si>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1451940398</t>
  </si>
  <si>
    <t>https://podminky.urs.cz/item/CS_URS_2025_01/321321115</t>
  </si>
  <si>
    <t>Poznámka k položce:_x000d_
Dobetonování poškozené levobřežní zdi jezu. Bude provedeno kotvení do stávající zdi pomocí ocelových tyčí z žebírkové oceli průměru 20 mm, délky 800mm na chemickou kotvu.</t>
  </si>
  <si>
    <t>5*0,5*0,5</t>
  </si>
  <si>
    <t>7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</si>
  <si>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</si>
  <si>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</si>
  <si>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m2</t>
  </si>
  <si>
    <t>-1646866067</t>
  </si>
  <si>
    <t>https://podminky.urs.cz/item/CS_URS_2025_01/321351010</t>
  </si>
  <si>
    <t>5*1</t>
  </si>
  <si>
    <t>8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</si>
  <si>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</si>
  <si>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</si>
  <si>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1698266538</t>
  </si>
  <si>
    <t>https://podminky.urs.cz/item/CS_URS_2025_01/321352010</t>
  </si>
  <si>
    <t>326951111</t>
  </si>
  <si>
    <t>Podlaha pro překrytí příčných objektů s osazením do průtočné sekce z fošen s polštáři</t>
  </si>
  <si>
    <t>1941426725</t>
  </si>
  <si>
    <t>https://podminky.urs.cz/item/CS_URS_2025_01/326951111</t>
  </si>
  <si>
    <t>Poznámka k položce:_x000d_
Doplnění dřevěných fošen do přelivné hrany jezu tloušťky 50 mm, šířky 200-240 mm, délky 1600 mm. Kotvení bude provedeno do stávajících dřevených hranolů pomocí hřebíků.</t>
  </si>
  <si>
    <t>25</t>
  </si>
  <si>
    <t>326952111</t>
  </si>
  <si>
    <t>Podlaha pro překrytí příčných objektů s osazením do průtočné sekce z kuláčů průměr přes 100 do 150 mm</t>
  </si>
  <si>
    <t>-1521237200</t>
  </si>
  <si>
    <t>https://podminky.urs.cz/item/CS_URS_2025_01/326952111</t>
  </si>
  <si>
    <t>Poznámka k položce:_x000d_
Doplnění dřevěných výřezů z kulatiny do přelivné hrany jezu průměru 200mm, délky 2000 mm. Kotvení bude provedeno do stávajících dřevených hranolů pomocí hřebíků.</t>
  </si>
  <si>
    <t>9</t>
  </si>
  <si>
    <t>Ostatní konstrukce a práce, bourání</t>
  </si>
  <si>
    <t>5</t>
  </si>
  <si>
    <t>960211251</t>
  </si>
  <si>
    <t>Bourání konstrukcí vodních staveb z hladiny, s naložením vybouraných hmot a suti na dopravní prostředek nebo s odklizením na hromady do vzdálenosti 20 m zděných z kamene nebo z cihel</t>
  </si>
  <si>
    <t>-1545904637</t>
  </si>
  <si>
    <t>https://podminky.urs.cz/item/CS_URS_2025_01/960211251</t>
  </si>
  <si>
    <t>Poznámka k položce:_x000d_
Odstranění poškozené části levobřežní zdi jezu.</t>
  </si>
  <si>
    <t>977131117</t>
  </si>
  <si>
    <t>Vrty příklepovými vrtáky do cihelného zdiva nebo prostého betonu průměru přes 20 do 25 mm</t>
  </si>
  <si>
    <t>m</t>
  </si>
  <si>
    <t>35845301</t>
  </si>
  <si>
    <t>https://podminky.urs.cz/item/CS_URS_2025_01/977131117</t>
  </si>
  <si>
    <t>Poznámka k položce:_x000d_
Vrty pro ukotvení dobetonávky části opěrné zdi jezu.</t>
  </si>
  <si>
    <t>10</t>
  </si>
  <si>
    <t>M</t>
  </si>
  <si>
    <t>13021017</t>
  </si>
  <si>
    <t>tyč ocelová kruhová žebírková DIN 488 jakost B500B (10 505) výztuž do betonu D 20mm</t>
  </si>
  <si>
    <t>t</t>
  </si>
  <si>
    <t>1895055384</t>
  </si>
  <si>
    <t>Poznámka k položce:_x000d_
Pro ukotvení dobetonávky zdi jezu.</t>
  </si>
  <si>
    <t>(0,8*10*2,46)/1000</t>
  </si>
  <si>
    <t>11</t>
  </si>
  <si>
    <t>54879087</t>
  </si>
  <si>
    <t>kotva chemická do zdiva a betonu</t>
  </si>
  <si>
    <t>kus</t>
  </si>
  <si>
    <t>-256453826</t>
  </si>
  <si>
    <t>997</t>
  </si>
  <si>
    <t>Doprava suti a vybouraných hmot</t>
  </si>
  <si>
    <t>16</t>
  </si>
  <si>
    <t>997013601</t>
  </si>
  <si>
    <t>Poplatek za uložení stavebního odpadu na skládce (skládkovné) z prostého betonu zatříděného do Katalogu odpadů pod kódem 17 01 01</t>
  </si>
  <si>
    <t>-1228153652</t>
  </si>
  <si>
    <t>https://podminky.urs.cz/item/CS_URS_2025_01/997013601</t>
  </si>
  <si>
    <t>3.333</t>
  </si>
  <si>
    <t>17</t>
  </si>
  <si>
    <t>997321511</t>
  </si>
  <si>
    <t>Vodorovná doprava suti a vybouraných hmot bez naložení, s vyložením a hrubým urovnáním po suchu, na vzdálenost do 1 km</t>
  </si>
  <si>
    <t>-1440241158</t>
  </si>
  <si>
    <t>https://podminky.urs.cz/item/CS_URS_2025_01/997321511</t>
  </si>
  <si>
    <t>15</t>
  </si>
  <si>
    <t>997321519</t>
  </si>
  <si>
    <t>Vodorovná doprava suti a vybouraných hmot bez naložení, s vyložením a hrubým urovnáním po suchu, na vzdálenost Příplatek k cenám za každý další započatý 1 km přes 1 km</t>
  </si>
  <si>
    <t>1841446284</t>
  </si>
  <si>
    <t>https://podminky.urs.cz/item/CS_URS_2025_01/997321519</t>
  </si>
  <si>
    <t xml:space="preserve">Poznámka k položce:_x000d_
do 15 km_x000d_
</t>
  </si>
  <si>
    <t>3,333*14 'Přepočtené koeficientem množství</t>
  </si>
  <si>
    <t>998</t>
  </si>
  <si>
    <t>Přesun hmot</t>
  </si>
  <si>
    <t>13</t>
  </si>
  <si>
    <t>998323011</t>
  </si>
  <si>
    <t>Přesun hmot pro jezy a stupně dopravní vzdálenost do 500 m</t>
  </si>
  <si>
    <t>-1033505887</t>
  </si>
  <si>
    <t>https://podminky.urs.cz/item/CS_URS_2025_01/998323011</t>
  </si>
  <si>
    <t>SO-02. - Úprava Opavice km 13,067-13,820</t>
  </si>
  <si>
    <t>SO-02-01. - Úprava km 13,067 - 13,820</t>
  </si>
  <si>
    <t xml:space="preserve">    4 - Vodorovné konstrukce</t>
  </si>
  <si>
    <t xml:space="preserve">    6 - Úpravy povrchů, podlahy a osazování výplní</t>
  </si>
  <si>
    <t>112101101</t>
  </si>
  <si>
    <t>Odstranění stromů s odřezáním kmene a s odvětvením listnatých, průměru kmene přes 100 do 300 mm</t>
  </si>
  <si>
    <t>1161167146</t>
  </si>
  <si>
    <t>https://podminky.urs.cz/item/CS_URS_2025_01/112101101</t>
  </si>
  <si>
    <t>112101102</t>
  </si>
  <si>
    <t>Odstranění stromů s odřezáním kmene a s odvětvením listnatých, průměru kmene přes 300 do 500 mm</t>
  </si>
  <si>
    <t>-538904780</t>
  </si>
  <si>
    <t>https://podminky.urs.cz/item/CS_URS_2025_01/112101102</t>
  </si>
  <si>
    <t>112251101</t>
  </si>
  <si>
    <t>Odstranění pařezů strojně s jejich vykopáním nebo vytrháním průměru přes 100 do 300 mm</t>
  </si>
  <si>
    <t>1814869345</t>
  </si>
  <si>
    <t>https://podminky.urs.cz/item/CS_URS_2025_01/112251101</t>
  </si>
  <si>
    <t>55</t>
  </si>
  <si>
    <t>14</t>
  </si>
  <si>
    <t>112251102</t>
  </si>
  <si>
    <t>Odstranění pařezů strojně s jejich vykopáním nebo vytrháním průměru přes 300 do 500 mm</t>
  </si>
  <si>
    <t>1967941810</t>
  </si>
  <si>
    <t>https://podminky.urs.cz/item/CS_URS_2025_01/112251102</t>
  </si>
  <si>
    <t>26</t>
  </si>
  <si>
    <t>112251103</t>
  </si>
  <si>
    <t>Odstranění pařezů strojně s jejich vykopáním nebo vytrháním průměru přes 500 do 700 mm</t>
  </si>
  <si>
    <t>2058616023</t>
  </si>
  <si>
    <t>https://podminky.urs.cz/item/CS_URS_2025_01/112251103</t>
  </si>
  <si>
    <t>112251105</t>
  </si>
  <si>
    <t>Odstranění pařezů strojně s jejich vykopáním nebo vytrháním průměru přes 900 do 1100 mm</t>
  </si>
  <si>
    <t>1958613621</t>
  </si>
  <si>
    <t>https://podminky.urs.cz/item/CS_URS_2025_01/112251105</t>
  </si>
  <si>
    <t>162201411</t>
  </si>
  <si>
    <t>Vodorovné přemístění větví, kmenů nebo pařezů s naložením, složením a dopravou do 1000 m kmenů stromů listnatých, průměru přes 100 do 300 mm</t>
  </si>
  <si>
    <t>47102234</t>
  </si>
  <si>
    <t>https://podminky.urs.cz/item/CS_URS_2025_01/162201411</t>
  </si>
  <si>
    <t>18</t>
  </si>
  <si>
    <t>162201412</t>
  </si>
  <si>
    <t>Vodorovné přemístění větví, kmenů nebo pařezů s naložením, složením a dopravou do 1000 m kmenů stromů listnatých, průměru přes 300 do 500 mm</t>
  </si>
  <si>
    <t>-795452806</t>
  </si>
  <si>
    <t>https://podminky.urs.cz/item/CS_URS_2025_01/162201412</t>
  </si>
  <si>
    <t>19</t>
  </si>
  <si>
    <t>162201421</t>
  </si>
  <si>
    <t>Vodorovné přemístění větví, kmenů nebo pařezů s naložením, složením a dopravou do 1000 m pařezů kmenů, průměru přes 100 do 300 mm</t>
  </si>
  <si>
    <t>711930255</t>
  </si>
  <si>
    <t>https://podminky.urs.cz/item/CS_URS_2025_01/162201421</t>
  </si>
  <si>
    <t>20</t>
  </si>
  <si>
    <t>162201422</t>
  </si>
  <si>
    <t>Vodorovné přemístění větví, kmenů nebo pařezů s naložením, složením a dopravou do 1000 m pařezů kmenů, průměru přes 300 do 500 mm</t>
  </si>
  <si>
    <t>786820891</t>
  </si>
  <si>
    <t>https://podminky.urs.cz/item/CS_URS_2025_01/162201422</t>
  </si>
  <si>
    <t>162201423</t>
  </si>
  <si>
    <t>Vodorovné přemístění větví, kmenů nebo pařezů s naložením, složením a dopravou do 1000 m pařezů kmenů, průměru přes 500 do 700 mm</t>
  </si>
  <si>
    <t>1477153108</t>
  </si>
  <si>
    <t>https://podminky.urs.cz/item/CS_URS_2025_01/162201423</t>
  </si>
  <si>
    <t>22</t>
  </si>
  <si>
    <t>162201520</t>
  </si>
  <si>
    <t>Vodorovné přemístění větví, kmenů nebo pařezů s naložením, složením a dopravou do 1000 m pařezů kmenů, průměru přes 900 do 1100 mm</t>
  </si>
  <si>
    <t>166511766</t>
  </si>
  <si>
    <t>https://podminky.urs.cz/item/CS_URS_2025_01/162201520</t>
  </si>
  <si>
    <t>23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</si>
  <si>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</si>
  <si>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</si>
  <si>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-1586899281</t>
  </si>
  <si>
    <t>https://podminky.urs.cz/item/CS_URS_2025_01/162301951</t>
  </si>
  <si>
    <t>24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</si>
  <si>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</si>
  <si>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</si>
  <si>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-1314723730</t>
  </si>
  <si>
    <t>https://podminky.urs.cz/item/CS_URS_2025_01/162301952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</si>
  <si>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</si>
  <si>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</si>
  <si>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661960946</t>
  </si>
  <si>
    <t>https://podminky.urs.cz/item/CS_URS_2025_01/162301971</t>
  </si>
  <si>
    <t>55*14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</si>
  <si>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</si>
  <si>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</si>
  <si>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1419545287</t>
  </si>
  <si>
    <t>https://podminky.urs.cz/item/CS_URS_2025_01/162301972</t>
  </si>
  <si>
    <t>26*14</t>
  </si>
  <si>
    <t>27</t>
  </si>
  <si>
    <t>162301973</t>
  </si>
  <si>
    <t>Vodorovné přemístění větví, kmenů nebo pařezů s naložením, složením a dopravou Příplatek k cenám za každých dalších i započatých 1000 m přes 1000 m pařezů kmenů, průměru přes 500 do 700 mm</t>
  </si>
  <si>
    <t>782282687</t>
  </si>
  <si>
    <t>https://podminky.urs.cz/item/CS_URS_2025_01/162301973</t>
  </si>
  <si>
    <t>1*14</t>
  </si>
  <si>
    <t>28</t>
  </si>
  <si>
    <t>162301975</t>
  </si>
  <si>
    <t>Vodorovné přemístění větví, kmenů nebo pařezů s naložením, složením a dopravou Příplatek k cenám za každých dalších i započatých 1000 m přes 1000 m pařezů kmenů, průměru přes 900 do 1100 mm</t>
  </si>
  <si>
    <t>-1890983550</t>
  </si>
  <si>
    <t>https://podminky.urs.cz/item/CS_URS_2025_01/162301975</t>
  </si>
  <si>
    <t>127751111</t>
  </si>
  <si>
    <t>Vykopávky pod vodou strojně na hloubku do 5 m pod projektem stanovenou hladinou vody v horninách třídy těžitelnosti I a II skupiny 1 až 4, průměrné tloušťky projektované vrstvy přes 0,50 m do 1 000 m3</t>
  </si>
  <si>
    <t>1394961612</t>
  </si>
  <si>
    <t>https://podminky.urs.cz/item/CS_URS_2025_01/127751111</t>
  </si>
  <si>
    <t>Poznámka k položce:_x000d_
Vykopávky přebytečného materiálu.</t>
  </si>
  <si>
    <t>180</t>
  </si>
  <si>
    <t>790</t>
  </si>
  <si>
    <t>Součet</t>
  </si>
  <si>
    <t>132251411</t>
  </si>
  <si>
    <t>Hloubení rýh pod vodou strojně v hloubce do 5 m pod projektem stanovenou pracovní hladinou vody, pro nábřežní zdi, patky, záhozy, prahy, podélné a příčné zpevnění atd. pod obrysem výkopu množství přes 1 000 m3 v hornině třídy těžitelnosti I skupiny 3</t>
  </si>
  <si>
    <t>1947240221</t>
  </si>
  <si>
    <t>https://podminky.urs.cz/item/CS_URS_2025_01/132251411</t>
  </si>
  <si>
    <t>Poznámka k položce:_x000d_
Hloubení rýh pro patky z lomového kamene.</t>
  </si>
  <si>
    <t>751,7</t>
  </si>
  <si>
    <t>555</t>
  </si>
  <si>
    <t>124,8</t>
  </si>
  <si>
    <t>59,5</t>
  </si>
  <si>
    <t>171151103</t>
  </si>
  <si>
    <t>Uložení sypanin do násypů strojně s rozprostřením sypaniny ve vrstvách a s hrubým urovnáním zhutněných z hornin soudržných jakékoliv třídy těžitelnosti</t>
  </si>
  <si>
    <t>-687827611</t>
  </si>
  <si>
    <t>https://podminky.urs.cz/item/CS_URS_2025_01/171151103</t>
  </si>
  <si>
    <t>Poznámka k položce:_x000d_
Zásyp nátrží.</t>
  </si>
  <si>
    <t>557</t>
  </si>
  <si>
    <t>305</t>
  </si>
  <si>
    <t>174251101</t>
  </si>
  <si>
    <t>Zásyp sypaninou z jakékoliv horniny strojně s uložením výkopku ve vrstvách bez zhutnění jam, šachet, rýh nebo kolem objektů v těchto vykopávkách</t>
  </si>
  <si>
    <t>-1627879363</t>
  </si>
  <si>
    <t>https://podminky.urs.cz/item/CS_URS_2025_01/174251101</t>
  </si>
  <si>
    <t>Poznámka k položce:_x000d_
Zásyp dna štěrkovým materiálem z koryta.</t>
  </si>
  <si>
    <t>1027</t>
  </si>
  <si>
    <t>-506957979</t>
  </si>
  <si>
    <t>Poznámka k položce:_x000d_
Přemístění přebytečného štěrkového materiálu pro zásyp dna koryta horních úseků.</t>
  </si>
  <si>
    <t>572</t>
  </si>
  <si>
    <t>30</t>
  </si>
  <si>
    <t>181451121</t>
  </si>
  <si>
    <t>Založení trávníku na půdě předem připravené plochy přes 1000 m2 výsevem včetně utažení lučního v rovině nebo na svahu do 1:5</t>
  </si>
  <si>
    <t>1552874747</t>
  </si>
  <si>
    <t>https://podminky.urs.cz/item/CS_URS_2025_01/181451121</t>
  </si>
  <si>
    <t>1400</t>
  </si>
  <si>
    <t>31</t>
  </si>
  <si>
    <t>00572472</t>
  </si>
  <si>
    <t>osivo směs travní krajinná-rovinná</t>
  </si>
  <si>
    <t>kg</t>
  </si>
  <si>
    <t>-191815051</t>
  </si>
  <si>
    <t>1400*0,02 'Přepočtené koeficientem množství</t>
  </si>
  <si>
    <t>32</t>
  </si>
  <si>
    <t>181451122</t>
  </si>
  <si>
    <t>Založení trávníku na půdě předem připravené plochy přes 1000 m2 výsevem včetně utažení lučního na svahu přes 1:5 do 1:2</t>
  </si>
  <si>
    <t>-292407634</t>
  </si>
  <si>
    <t>https://podminky.urs.cz/item/CS_URS_2025_01/181451122</t>
  </si>
  <si>
    <t>1150</t>
  </si>
  <si>
    <t>33</t>
  </si>
  <si>
    <t>00572474</t>
  </si>
  <si>
    <t>osivo směs travní krajinná-svahová</t>
  </si>
  <si>
    <t>-711476721</t>
  </si>
  <si>
    <t>1150*0,02 'Přepočtené koeficientem množství</t>
  </si>
  <si>
    <t>35</t>
  </si>
  <si>
    <t>181951112</t>
  </si>
  <si>
    <t>Úprava pláně vyrovnáním výškových rozdílů strojně v hornině třídy těžitelnosti I, skupiny 1 až 3 se zhutněním</t>
  </si>
  <si>
    <t>1924488525</t>
  </si>
  <si>
    <t>https://podminky.urs.cz/item/CS_URS_2025_01/181951112</t>
  </si>
  <si>
    <t>34</t>
  </si>
  <si>
    <t>182151111</t>
  </si>
  <si>
    <t>Svahování trvalých svahů do projektovaných profilů strojně s potřebným přemístěním výkopku při svahování v zářezech v hornině třídy těžitelnosti I, skupiny 1 až 3</t>
  </si>
  <si>
    <t>-1205836521</t>
  </si>
  <si>
    <t>https://podminky.urs.cz/item/CS_URS_2025_01/182151111</t>
  </si>
  <si>
    <t>-1523330674</t>
  </si>
  <si>
    <t>Poznámka k položce:_x000d_
Doplnění obkladu stávajících poškozených opěrných zdí.</t>
  </si>
  <si>
    <t>Vodorovné konstrukce</t>
  </si>
  <si>
    <t>462512270</t>
  </si>
  <si>
    <t>Zához z lomového kamene neupraveného záhozového s proštěrkováním z terénu, hmotnosti jednotlivých kamenů do 200 kg</t>
  </si>
  <si>
    <t>1565482699</t>
  </si>
  <si>
    <t>https://podminky.urs.cz/item/CS_URS_2025_01/462512270</t>
  </si>
  <si>
    <t>Poznámka k položce:_x000d_
Záhozové patky z lomového kamene do paty levého a pravého břehu._x000d_
Záhozové patka ve dně u paty opěrných zdí.</t>
  </si>
  <si>
    <t>1,2*((68+23)+(54,2+37,7))</t>
  </si>
  <si>
    <t>2,0*((50+11,3+45,6+18,7+28+77)+(18+107,6+47,6+18,3))</t>
  </si>
  <si>
    <t>2,5*((32,5+40+21)+(24,7))</t>
  </si>
  <si>
    <t>1,0*(180)</t>
  </si>
  <si>
    <t>1,0*(123)</t>
  </si>
  <si>
    <t>462519002</t>
  </si>
  <si>
    <t>Zához z lomového kamene neupraveného záhozového Příplatek k cenám za urovnání viditelných ploch záhozu z kamene, hmotnosti jednotlivých kamenů do 200 kg</t>
  </si>
  <si>
    <t>-482735662</t>
  </si>
  <si>
    <t>https://podminky.urs.cz/item/CS_URS_2025_01/462519002</t>
  </si>
  <si>
    <t>934,73</t>
  </si>
  <si>
    <t>673,065</t>
  </si>
  <si>
    <t>288</t>
  </si>
  <si>
    <t>196,8</t>
  </si>
  <si>
    <t>Úpravy povrchů, podlahy a osazování výplní</t>
  </si>
  <si>
    <t>636195212</t>
  </si>
  <si>
    <t>Vyplnění spár dosavadních dlažeb cementovou maltou s vyčištěním spár na hloubky do 70 mm dlažby z lomového kamene s vyspárováním</t>
  </si>
  <si>
    <t>1377303674</t>
  </si>
  <si>
    <t>https://podminky.urs.cz/item/CS_URS_2025_01/636195212</t>
  </si>
  <si>
    <t>Poznámka k položce:_x000d_
Vyplnění spár stávajících obkladů opěrných zdí.</t>
  </si>
  <si>
    <t>7,2</t>
  </si>
  <si>
    <t>29</t>
  </si>
  <si>
    <t>997013811</t>
  </si>
  <si>
    <t>Poplatek za uložení stavebního odpadu na skládce (skládkovné) dřevěného zatříděného do Katalogu odpadů pod kódem 17 02 01</t>
  </si>
  <si>
    <t>605239109</t>
  </si>
  <si>
    <t>https://podminky.urs.cz/item/CS_URS_2025_01/997013811</t>
  </si>
  <si>
    <t>Poznámka k položce:_x000d_
Poplatek za uložení pařezů na skládku._x000d_
Objem*koeficient zohledňující kořeny*objemová hmotnost*počet</t>
  </si>
  <si>
    <t>(((3,14*(0,15*0,15))/4)*0,5)*1,2*0,7*10</t>
  </si>
  <si>
    <t>(((3,14*(0,20*0,20))/4)*0,5)*1,2*0,7*17</t>
  </si>
  <si>
    <t>(((3,14*(0,25*0,25))/4)*0,5)*1,2*0,7*8</t>
  </si>
  <si>
    <t>(((3,14*(0,30*0,30))/4)*0,5)*1,2*0,7*20</t>
  </si>
  <si>
    <t>(((3,14*(0,35*0,35))/4)*0,5)*1,2*0,7*1</t>
  </si>
  <si>
    <t>(((3,14*(0,40*0,40))/4)*0,5)*1,2*0,7*14</t>
  </si>
  <si>
    <t>(((3,14*(0,50*0,50))/4)*0,5)*1,2*0,7*11</t>
  </si>
  <si>
    <t>(((3,14*(0,60*0,60))/4)*0,5)*1,2*0,7*1</t>
  </si>
  <si>
    <t>(((3,14*(1*1))/4)*0,5)*1,2*0,7*1</t>
  </si>
  <si>
    <t>998332011</t>
  </si>
  <si>
    <t>Přesun hmot pro úpravy vodních toků a kanály, hráze rybníků apod. dopravní vzdálenost do 500 m</t>
  </si>
  <si>
    <t>-42354181</t>
  </si>
  <si>
    <t>https://podminky.urs.cz/item/CS_URS_2025_01/998332011</t>
  </si>
  <si>
    <t>SO-03. - Stupně na Opavici v km 13,324 (13,320) a 13,429 (13,420) a 13,806 (13,810)</t>
  </si>
  <si>
    <t>SO-03-01. - Práh km 13,324 (13,320)</t>
  </si>
  <si>
    <t>-112632134</t>
  </si>
  <si>
    <t>Poznámka k položce:_x000d_
Vykopávky pro zához do břehů, do dna pod a nad prahem.</t>
  </si>
  <si>
    <t>46,2</t>
  </si>
  <si>
    <t>-2005777313</t>
  </si>
  <si>
    <t>Poznámka k položce:_x000d_
Přesun přebytečného materiálu. Přebytečný štěrkový materiál bude využit pro zásyp a dorovnání nivelety dna v úseku nad prahem.</t>
  </si>
  <si>
    <t>-1098151376</t>
  </si>
  <si>
    <t>Poznámka k položce:_x000d_
Zához do břehu, do dna pod a nad prahem.</t>
  </si>
  <si>
    <t>1337136492</t>
  </si>
  <si>
    <t>72,7</t>
  </si>
  <si>
    <t>791650734</t>
  </si>
  <si>
    <t>SO-03-02. - Stupeň km 13,429 (13,420)</t>
  </si>
  <si>
    <t>1953007915</t>
  </si>
  <si>
    <t>Poznámka k položce:_x000d_
Vykopávky pro zához do břehů, do dna nad stupněm a pro dlažbu.</t>
  </si>
  <si>
    <t>29,1</t>
  </si>
  <si>
    <t>5,1</t>
  </si>
  <si>
    <t>8,8</t>
  </si>
  <si>
    <t>-969180546</t>
  </si>
  <si>
    <t>Poznámka k položce:_x000d_
Přesun přebytečného materiálu. Přebytečný štěrkový materiál bude využit pro zásyp a dorovnání nivelety dna v úseku nad stupněm.</t>
  </si>
  <si>
    <t>29.1</t>
  </si>
  <si>
    <t>5.1</t>
  </si>
  <si>
    <t>8.8</t>
  </si>
  <si>
    <t>465513127</t>
  </si>
  <si>
    <t>Dlažba z lomového kamene lomařsky upraveného na cementovou maltu, s vyspárováním cementovou maltou, tl. kamene 200 mm</t>
  </si>
  <si>
    <t>-953324662</t>
  </si>
  <si>
    <t>https://podminky.urs.cz/item/CS_URS_2025_01/465513127</t>
  </si>
  <si>
    <t>Poznámka k položce:_x000d_
Dlažba na levém břehu.</t>
  </si>
  <si>
    <t>44</t>
  </si>
  <si>
    <t>451313521</t>
  </si>
  <si>
    <t>Podkladní vrstva z betonu prostého pod dlažbu se zvýšenými nároky na prostředí tl. přes 100 do 150 mm</t>
  </si>
  <si>
    <t>-736765497</t>
  </si>
  <si>
    <t>https://podminky.urs.cz/item/CS_URS_2025_01/451313521</t>
  </si>
  <si>
    <t>Poznámka k položce:_x000d_
Podklad pod dlažbu na levém břehu.</t>
  </si>
  <si>
    <t>451571111</t>
  </si>
  <si>
    <t>Lože pod dlažby ze štěrkopísků, tl. vrstvy do 100 mm</t>
  </si>
  <si>
    <t>-1689766517</t>
  </si>
  <si>
    <t>https://podminky.urs.cz/item/CS_URS_2025_01/451571111</t>
  </si>
  <si>
    <t>Poznámka k položce:_x000d_
Pod dlažbu na levém břehu.</t>
  </si>
  <si>
    <t>-56937555</t>
  </si>
  <si>
    <t>Poznámka k položce:_x000d_
Doplnění záhozu z lomového kamene do dna nad stupeň, do břehů nad a pod stupeň.</t>
  </si>
  <si>
    <t>-738748446</t>
  </si>
  <si>
    <t>42</t>
  </si>
  <si>
    <t>8.4</t>
  </si>
  <si>
    <t>14.6</t>
  </si>
  <si>
    <t>-1411860879</t>
  </si>
  <si>
    <t>Poznámka k položce:_x000d_
Lokální vyspárování poškozeného obkladu tělesa stupně a stávajících dlažeb.</t>
  </si>
  <si>
    <t>1626995619</t>
  </si>
  <si>
    <t>SO-03-03. - Práh km 13,806 (13,810)</t>
  </si>
  <si>
    <t>-137512921</t>
  </si>
  <si>
    <t>Poznámka k položce:_x000d_
Zásyp nátrže v místě prahu. Bude použit přebytečný materiál z jiných SO.</t>
  </si>
  <si>
    <t>-671127259</t>
  </si>
  <si>
    <t>Poznámka k položce:_x000d_
Doplnění chybějícího záhozu do levého břehu v místě prahu.</t>
  </si>
  <si>
    <t>23.1</t>
  </si>
  <si>
    <t>-1880666464</t>
  </si>
  <si>
    <t>36.4</t>
  </si>
  <si>
    <t>-1424688965</t>
  </si>
  <si>
    <t>SO-04. - Úprava Opavice km 13,820 - 15,120</t>
  </si>
  <si>
    <t>SO-04-01. - Úprava km 13,820 - 15,120</t>
  </si>
  <si>
    <t xml:space="preserve">    8 - Vedení trubní dálková a přípojná</t>
  </si>
  <si>
    <t>50</t>
  </si>
  <si>
    <t>112101105</t>
  </si>
  <si>
    <t>Odstranění stromů s odřezáním kmene a s odvětvením listnatých, průměru kmene přes 900 do 1100 mm</t>
  </si>
  <si>
    <t>674724528</t>
  </si>
  <si>
    <t>https://podminky.urs.cz/item/CS_URS_2025_01/112101105</t>
  </si>
  <si>
    <t>51</t>
  </si>
  <si>
    <t>1370251597</t>
  </si>
  <si>
    <t>52</t>
  </si>
  <si>
    <t>162201500</t>
  </si>
  <si>
    <t>Vodorovné přemístění větví, kmenů nebo pařezů s naložením, složením a dopravou do 1000 m větví stromů listnatých, průměru kmene přes 900 do 1100 mm</t>
  </si>
  <si>
    <t>183396542</t>
  </si>
  <si>
    <t>https://podminky.urs.cz/item/CS_URS_2025_01/162201500</t>
  </si>
  <si>
    <t>53</t>
  </si>
  <si>
    <t>162201510</t>
  </si>
  <si>
    <t>Vodorovné přemístění větví, kmenů nebo pařezů s naložením, složením a dopravou do 1000 m kmenů stromů listnatých, průměru přes 900 do 1100 mm</t>
  </si>
  <si>
    <t>-1972425399</t>
  </si>
  <si>
    <t>https://podminky.urs.cz/item/CS_URS_2025_01/162201510</t>
  </si>
  <si>
    <t>54</t>
  </si>
  <si>
    <t>1924110319</t>
  </si>
  <si>
    <t>162301935</t>
  </si>
  <si>
    <t>Vodorovné přemístění větví, kmenů nebo pařezů s naložením, složením a dopravou Příplatek k cenám za každých dalších i započatých 1000 m přes 1000 m větví stromů listnatých, průměru kmene přes 900 do 1100 mm</t>
  </si>
  <si>
    <t>-446773128</t>
  </si>
  <si>
    <t>https://podminky.urs.cz/item/CS_URS_2025_01/162301935</t>
  </si>
  <si>
    <t>56</t>
  </si>
  <si>
    <t>162301955</t>
  </si>
  <si>
    <t>Vodorovné přemístění větví, kmenů nebo pařezů s naložením, složením a dopravou Příplatek k cenám za každých dalších i započatých 1000 m přes 1000 m kmenů stromů listnatých, o průměru přes 900 do 1100 mm</t>
  </si>
  <si>
    <t>-2022039727</t>
  </si>
  <si>
    <t>https://podminky.urs.cz/item/CS_URS_2025_01/162301955</t>
  </si>
  <si>
    <t>57</t>
  </si>
  <si>
    <t>1847668507</t>
  </si>
  <si>
    <t>124153101</t>
  </si>
  <si>
    <t>Vykopávky pro koryta vodotečí strojně v hornině třídy těžitelnosti I skupiny 1 a 2 přes 100 do 1 000 m3</t>
  </si>
  <si>
    <t>200912580</t>
  </si>
  <si>
    <t>https://podminky.urs.cz/item/CS_URS_2025_01/124153101</t>
  </si>
  <si>
    <t>Poznámka k položce:_x000d_
Vykopávky za opěrnými zdmi._x000d_
Odstranění dočasných hrázek jímky.</t>
  </si>
  <si>
    <t>567</t>
  </si>
  <si>
    <t>88,2</t>
  </si>
  <si>
    <t>1727979956</t>
  </si>
  <si>
    <t>427</t>
  </si>
  <si>
    <t>132251401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</si>
  <si>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3</t>
  </si>
  <si>
    <t>-60407979</t>
  </si>
  <si>
    <t>https://podminky.urs.cz/item/CS_URS_2025_01/132251401</t>
  </si>
  <si>
    <t>Poznámka k položce:_x000d_
Hloubení rýh pro patky z lomového kamene</t>
  </si>
  <si>
    <t>82</t>
  </si>
  <si>
    <t>295</t>
  </si>
  <si>
    <t>200</t>
  </si>
  <si>
    <t>65</t>
  </si>
  <si>
    <t>-1063393816</t>
  </si>
  <si>
    <t>Poznámka k položce:_x000d_
Přemístění přebytečného štěrkového materiálu pro zásyp dna koryta v tomto úseku.</t>
  </si>
  <si>
    <t>1069</t>
  </si>
  <si>
    <t>-1778866593</t>
  </si>
  <si>
    <t>Poznámka k položce:_x000d_
Hrázky jímky._x000d_
Zásyp nátrží._x000d_
Zpětný zásyp za opěrnými zdmi.</t>
  </si>
  <si>
    <t>397,6</t>
  </si>
  <si>
    <t>1710389050</t>
  </si>
  <si>
    <t>Poznámka k položce:_x000d_
Zásyp dna koryta. Pro zásyp bude použit přebytečný materiál z výkopávek a hloubení rýh v tomto úseku a dále doplněn o přebytečný materiál z jiných úseku (SO).</t>
  </si>
  <si>
    <t>2985,5</t>
  </si>
  <si>
    <t>115101201</t>
  </si>
  <si>
    <t>Čerpání vody na dopravní výšku do 10 m s uvažovaným průměrným přítokem do 500 l/min</t>
  </si>
  <si>
    <t>hod</t>
  </si>
  <si>
    <t>1079244094</t>
  </si>
  <si>
    <t>https://podminky.urs.cz/item/CS_URS_2025_01/115101201</t>
  </si>
  <si>
    <t>Poznámka k položce:_x000d_
Předpoklad čerpání 20+10+10 dní, 10 hod/den.</t>
  </si>
  <si>
    <t>40*10</t>
  </si>
  <si>
    <t>115101301</t>
  </si>
  <si>
    <t>Pohotovost záložní čerpací soupravy pro dopravní výšku do 10 m s uvažovaným průměrným přítokem do 500 l/min</t>
  </si>
  <si>
    <t>den</t>
  </si>
  <si>
    <t>-1552115787</t>
  </si>
  <si>
    <t>https://podminky.urs.cz/item/CS_URS_2025_01/115101301</t>
  </si>
  <si>
    <t>Poznámka k položce:_x000d_
Předpoklad čerpání 3 dny.</t>
  </si>
  <si>
    <t>40</t>
  </si>
  <si>
    <t>155135111</t>
  </si>
  <si>
    <t>Dočasné hrazení z pytlů plněných pískem zřízení</t>
  </si>
  <si>
    <t>1868747743</t>
  </si>
  <si>
    <t>https://podminky.urs.cz/item/CS_URS_2025_01/155135111</t>
  </si>
  <si>
    <t>Poznámka k položce:_x000d_
Doplnění zemní hrázky v místech potřeby pytly s pískem.</t>
  </si>
  <si>
    <t>0,2*0,6*0,8*20</t>
  </si>
  <si>
    <t>155135112</t>
  </si>
  <si>
    <t>Dočasné hrazení z pytlů plněných pískem odstranění</t>
  </si>
  <si>
    <t>459735983</t>
  </si>
  <si>
    <t>https://podminky.urs.cz/item/CS_URS_2025_01/155135112</t>
  </si>
  <si>
    <t>1,92</t>
  </si>
  <si>
    <t>38</t>
  </si>
  <si>
    <t>181411121</t>
  </si>
  <si>
    <t>Založení trávníku na půdě předem připravené plochy do 1000 m2 výsevem včetně utažení lučního v rovině nebo na svahu do 1:5</t>
  </si>
  <si>
    <t>-1877294573</t>
  </si>
  <si>
    <t>https://podminky.urs.cz/item/CS_URS_2025_01/181411121</t>
  </si>
  <si>
    <t>605</t>
  </si>
  <si>
    <t>39</t>
  </si>
  <si>
    <t>-1732322153</t>
  </si>
  <si>
    <t>605*0,02 'Přepočtené koeficientem množství</t>
  </si>
  <si>
    <t>181411122</t>
  </si>
  <si>
    <t>Založení trávníku na půdě předem připravené plochy do 1000 m2 výsevem včetně utažení lučního na svahu přes 1:5 do 1:2</t>
  </si>
  <si>
    <t>-1225254909</t>
  </si>
  <si>
    <t>https://podminky.urs.cz/item/CS_URS_2025_01/181411122</t>
  </si>
  <si>
    <t>100</t>
  </si>
  <si>
    <t>41</t>
  </si>
  <si>
    <t>569931652</t>
  </si>
  <si>
    <t>100*0,02 'Přepočtené koeficientem množství</t>
  </si>
  <si>
    <t>-1486813163</t>
  </si>
  <si>
    <t>43</t>
  </si>
  <si>
    <t>378439977</t>
  </si>
  <si>
    <t>320101111</t>
  </si>
  <si>
    <t>Osazení betonových a železobetonových prefabrikátů hmotnosti jednotlivě do 1 000 kg</t>
  </si>
  <si>
    <t>1658871470</t>
  </si>
  <si>
    <t>https://podminky.urs.cz/item/CS_URS_2025_01/320101111</t>
  </si>
  <si>
    <t>0,34*(68+100+42)</t>
  </si>
  <si>
    <t>593_R02_01</t>
  </si>
  <si>
    <t>Kamenoblok K1 - 400/300 x 750 x 1200</t>
  </si>
  <si>
    <t>2133540280</t>
  </si>
  <si>
    <t>201</t>
  </si>
  <si>
    <t>593_R02_02</t>
  </si>
  <si>
    <t>Kamenoblok K2 - 450/350 x 1180 x 1200</t>
  </si>
  <si>
    <t>1228943300</t>
  </si>
  <si>
    <t>3+4+2</t>
  </si>
  <si>
    <t>-1311903969</t>
  </si>
  <si>
    <t>Poznámka k položce:_x000d_
Obklad vrchní části opěrné zdi lomovým kamenem._x000d_
Doplnění obkladu stávajících poškozených opěrných zdí.</t>
  </si>
  <si>
    <t>6,3</t>
  </si>
  <si>
    <t>1502880098</t>
  </si>
  <si>
    <t xml:space="preserve">Poznámka k položce:_x000d_
55 m3 - betonová patka před zdí_x000d_
90 m3 - patka zdi LB_x000d_
93 m3 - patka zdi PB_x000d_
55,4 m3 - patka zdi LB_x000d_
_x000d_
45 m3 - LB zeď_x000d_
66 m3 - PB zeď_x000d_
28 m3 - LB zeď_x000d_
_x000d_
16,0  m3 - římsy_x000d_
</t>
  </si>
  <si>
    <t>90</t>
  </si>
  <si>
    <t>93</t>
  </si>
  <si>
    <t>55,4</t>
  </si>
  <si>
    <t>45</t>
  </si>
  <si>
    <t>66</t>
  </si>
  <si>
    <t>-2063967910</t>
  </si>
  <si>
    <t>196</t>
  </si>
  <si>
    <t>246</t>
  </si>
  <si>
    <t>121</t>
  </si>
  <si>
    <t>-1342529228</t>
  </si>
  <si>
    <t>457532111</t>
  </si>
  <si>
    <t>Filtrační vrstvy jakékoliv tloušťky a sklonu z hrubého drceného kameniva se zhutněním do 10 pojezdů/m3, frakce od 4-8 do 22-32 mm</t>
  </si>
  <si>
    <t>346018272</t>
  </si>
  <si>
    <t>https://podminky.urs.cz/item/CS_URS_2025_01/457532111</t>
  </si>
  <si>
    <t>16,2</t>
  </si>
  <si>
    <t>28619318</t>
  </si>
  <si>
    <t>trubka kanalizační PE-HD D 90mm</t>
  </si>
  <si>
    <t>-1068899095</t>
  </si>
  <si>
    <t>28613241</t>
  </si>
  <si>
    <t>trubka drenážní korugovaná sendvičová HD-PE SN 8 perforace 360° pro liniové stavby DN 100</t>
  </si>
  <si>
    <t>1263372270</t>
  </si>
  <si>
    <t>126</t>
  </si>
  <si>
    <t>457971121</t>
  </si>
  <si>
    <t>Zřízení vrstvy z geotextilie s přesahem bez připevnění k podkladu, s potřebným dočasným zatěžováním včetně zakotvení okraje o sklonu přes 10° do 35°, šířky geotextilie do 3 m</t>
  </si>
  <si>
    <t>1279430938</t>
  </si>
  <si>
    <t>https://podminky.urs.cz/item/CS_URS_2025_01/457971121</t>
  </si>
  <si>
    <t>Poznámka k položce:_x000d_
Zřízení a odstranění ochranné vrstvy z geotextilie na dočasné hrázce jímky nad stupněm.</t>
  </si>
  <si>
    <t>126*2</t>
  </si>
  <si>
    <t>69311081</t>
  </si>
  <si>
    <t>geotextilie netkaná separační, ochranná, filtrační, drenážní PES 300g/m2</t>
  </si>
  <si>
    <t>-2002313361</t>
  </si>
  <si>
    <t>Poznámka k položce:_x000d_
Ztratné 20 %.</t>
  </si>
  <si>
    <t>126*1,2</t>
  </si>
  <si>
    <t>151,2*1,2 'Přepočtené koeficientem množství</t>
  </si>
  <si>
    <t>461991111</t>
  </si>
  <si>
    <t>Zřízení ochranného opevnění dna a svahů melioračních kanálů z geotextilií, fólie nebo síťoviny</t>
  </si>
  <si>
    <t>1692772309</t>
  </si>
  <si>
    <t>https://podminky.urs.cz/item/CS_URS_2025_01/461991111</t>
  </si>
  <si>
    <t>Poznámka k položce:_x000d_
Zřízení a odstranění ochranné vrstvy z hydroizolační fólie na dočasné hrázce jímky nad stupněm.</t>
  </si>
  <si>
    <t>28323112</t>
  </si>
  <si>
    <t>fólie HDPE (940-950kg/m3) na skládky a proti zemní vlhkosti nad úrovní terénu tl 1,5mm</t>
  </si>
  <si>
    <t>21213990</t>
  </si>
  <si>
    <t>1464985265</t>
  </si>
  <si>
    <t>Poznámka k položce:_x000d_
Záhozové patky z lomového kamene do paty levého a pravého břehu.</t>
  </si>
  <si>
    <t>486</t>
  </si>
  <si>
    <t>376</t>
  </si>
  <si>
    <t>-1782807620</t>
  </si>
  <si>
    <t>136,5</t>
  </si>
  <si>
    <t>668,8</t>
  </si>
  <si>
    <t>625,6</t>
  </si>
  <si>
    <t>571495141</t>
  </si>
  <si>
    <t>52,5</t>
  </si>
  <si>
    <t>Vedení trubní dálková a přípojná</t>
  </si>
  <si>
    <t>47</t>
  </si>
  <si>
    <t>810351811</t>
  </si>
  <si>
    <t>Bourání stávajícího potrubí z betonu v otevřeném výkopu DN do 200</t>
  </si>
  <si>
    <t>1976251616</t>
  </si>
  <si>
    <t>https://podminky.urs.cz/item/CS_URS_2025_01/810351811</t>
  </si>
  <si>
    <t>Poznámka k položce:_x000d_
V místě opravy pravobřežní zdi km 14,242 - 14,302 jsou skrz zeď zaústěny do toku výusti dešťové kanalizace. Budou rozebrány a nově vyvedene skrz novou zeď.</t>
  </si>
  <si>
    <t>3*2</t>
  </si>
  <si>
    <t>48</t>
  </si>
  <si>
    <t>871350310</t>
  </si>
  <si>
    <t>Montáž kanalizačního potrubí z polypropylenu PP hladkého plnostěnného SN 10 DN 200</t>
  </si>
  <si>
    <t>-1940032466</t>
  </si>
  <si>
    <t>https://podminky.urs.cz/item/CS_URS_2025_01/871350310</t>
  </si>
  <si>
    <t>49</t>
  </si>
  <si>
    <t>28617004</t>
  </si>
  <si>
    <t>trubka kanalizační PP plnostěnná třívrstvá DN 200x1000mm SN10</t>
  </si>
  <si>
    <t>2047902637</t>
  </si>
  <si>
    <t>6*1,015 'Přepočtené koeficientem množství</t>
  </si>
  <si>
    <t>59</t>
  </si>
  <si>
    <t>871395811</t>
  </si>
  <si>
    <t>Bourání stávajícího potrubí z PVC nebo polypropylenu PP v otevřeném výkopu DN přes 250 do 400</t>
  </si>
  <si>
    <t>1035404216</t>
  </si>
  <si>
    <t>https://podminky.urs.cz/item/CS_URS_2025_01/871395811</t>
  </si>
  <si>
    <t>Poznámka k položce:_x000d_
V místě opravy levobřežní zdi km 14,645 - 14,665 je skrz zeď zaústěna do toku dešťová kanalizace, poškozená část kanalizačního potrubí bude odstraněna, doplněna a nově vyvedena skrz novou zeď do toku.</t>
  </si>
  <si>
    <t>60</t>
  </si>
  <si>
    <t>871393120</t>
  </si>
  <si>
    <t>Montáž kanalizačního potrubí z tvrdého PVC-U hladkého plnostěnného tuhost SN 4 DN 400</t>
  </si>
  <si>
    <t>1362130656</t>
  </si>
  <si>
    <t>https://podminky.urs.cz/item/CS_URS_2025_01/871393120</t>
  </si>
  <si>
    <t>61</t>
  </si>
  <si>
    <t>28611148</t>
  </si>
  <si>
    <t>trubka kanalizační PVC DN 400x5000mm SN4</t>
  </si>
  <si>
    <t>683666233</t>
  </si>
  <si>
    <t>5*1,03 'Přepočtené koeficientem množství</t>
  </si>
  <si>
    <t>871218111</t>
  </si>
  <si>
    <t>Kladení drenážního potrubí z plastických hmot do připravené rýhy z tvrdého PVC, průměru do 90 mm</t>
  </si>
  <si>
    <t>-1333301866</t>
  </si>
  <si>
    <t>https://podminky.urs.cz/item/CS_URS_2025_01/871218111</t>
  </si>
  <si>
    <t>871228111</t>
  </si>
  <si>
    <t>Kladení drenážního potrubí z plastických hmot do připravené rýhy z tvrdého PVC, průměru přes 90 do 150 mm</t>
  </si>
  <si>
    <t>1146474731</t>
  </si>
  <si>
    <t>https://podminky.urs.cz/item/CS_URS_2025_01/871228111</t>
  </si>
  <si>
    <t>-1383721627</t>
  </si>
  <si>
    <t>415</t>
  </si>
  <si>
    <t>977131110</t>
  </si>
  <si>
    <t>Vrty příklepovými vrtáky do cihelného zdiva nebo prostého betonu průměru do 16 mm</t>
  </si>
  <si>
    <t>584269819</t>
  </si>
  <si>
    <t>https://podminky.urs.cz/item/CS_URS_2025_01/977131110</t>
  </si>
  <si>
    <t>Poznámka k položce:_x000d_
Pro kotvení nové opěrné zdi do stávající opěrné zdi.</t>
  </si>
  <si>
    <t>6*6*0,5</t>
  </si>
  <si>
    <t>36</t>
  </si>
  <si>
    <t>13021013</t>
  </si>
  <si>
    <t>tyč ocelová kruhová žebírková DIN 488 jakost B500B (10 505) výztuž do betonu D 12mm</t>
  </si>
  <si>
    <t>376192976</t>
  </si>
  <si>
    <t>18*0,888/1000</t>
  </si>
  <si>
    <t>37</t>
  </si>
  <si>
    <t>1742644725</t>
  </si>
  <si>
    <t>-1470371577</t>
  </si>
  <si>
    <t>1099,768</t>
  </si>
  <si>
    <t>58</t>
  </si>
  <si>
    <t>382652850</t>
  </si>
  <si>
    <t>1806305417</t>
  </si>
  <si>
    <t>-479575542</t>
  </si>
  <si>
    <t>1100,998*14 'Přepočtené koeficientem množství</t>
  </si>
  <si>
    <t>-2063045564</t>
  </si>
  <si>
    <t>SO-04-02. - Práh km 14,047 (14,026)</t>
  </si>
  <si>
    <t>-2011833634</t>
  </si>
  <si>
    <t>Poznámka k položce:_x000d_
Vykopávky dna pro uložení záhozu do dna pod prahem. Materiál se rozprostře do na pod, případně nad práh.</t>
  </si>
  <si>
    <t>-760662337</t>
  </si>
  <si>
    <t>Poznámka k položce:_x000d_
Zához do dna pod prahem.</t>
  </si>
  <si>
    <t>1415111958</t>
  </si>
  <si>
    <t>62,5</t>
  </si>
  <si>
    <t>2112233422</t>
  </si>
  <si>
    <t>SO-04-03. - Práh km 14,205 (14,186)</t>
  </si>
  <si>
    <t>985148066</t>
  </si>
  <si>
    <t>1504277760</t>
  </si>
  <si>
    <t>267243602</t>
  </si>
  <si>
    <t>62,6</t>
  </si>
  <si>
    <t>-702524870</t>
  </si>
  <si>
    <t>SO-04-04. - Práh km 14,247 (14,226)</t>
  </si>
  <si>
    <t>-540569153</t>
  </si>
  <si>
    <t>-2115900726</t>
  </si>
  <si>
    <t>689561150</t>
  </si>
  <si>
    <t>1734431024</t>
  </si>
  <si>
    <t>SO-04-05. - Práh km 14,766 (14,760)</t>
  </si>
  <si>
    <t>-1106280656</t>
  </si>
  <si>
    <t>Poznámka k položce:_x000d_
Vykopávky dna pro uložení záhozu do dna pod a nad prahem. Materiál se rozprostře do na pod, případně nad práh.</t>
  </si>
  <si>
    <t>78</t>
  </si>
  <si>
    <t>1098910324</t>
  </si>
  <si>
    <t>Poznámka k položce:_x000d_
Zához do dna pod a nad prahem.</t>
  </si>
  <si>
    <t>-1315821940</t>
  </si>
  <si>
    <t>114</t>
  </si>
  <si>
    <t>-38201253</t>
  </si>
  <si>
    <t>SO-04-06. - Práh km 14,805 (14,800)</t>
  </si>
  <si>
    <t>574889936</t>
  </si>
  <si>
    <t>58,8</t>
  </si>
  <si>
    <t>677813413</t>
  </si>
  <si>
    <t>34151661</t>
  </si>
  <si>
    <t>464086633</t>
  </si>
  <si>
    <t>SO-05. - Jez km 13,856 (13,865)</t>
  </si>
  <si>
    <t>SO-05-01. - Jez km 13,856 (13,865)</t>
  </si>
  <si>
    <t>1599852580</t>
  </si>
  <si>
    <t>Poznámka k položce:_x000d_
Vykopávky dna pro uložení záhozu do dna pod a nad jezem. Materiál se rozprostře do na pod, případně nad jez.</t>
  </si>
  <si>
    <t>69,6</t>
  </si>
  <si>
    <t>523058036</t>
  </si>
  <si>
    <t>Poznámka k položce:_x000d_
Doplnění poškozené dělicí zdi rybochodu na jeho horním a dolním konci.</t>
  </si>
  <si>
    <t>0,75</t>
  </si>
  <si>
    <t>-1897965983</t>
  </si>
  <si>
    <t>Poznámka k položce:_x000d_
Doplnění záhozu do dna pod a nad jez.</t>
  </si>
  <si>
    <t>22179791</t>
  </si>
  <si>
    <t>87</t>
  </si>
  <si>
    <t>227175513</t>
  </si>
  <si>
    <t>SO-06. - Stupně na Opavici v km 14,307 (14,300) a 14,577 (14,570) a 14,948 (14,940)</t>
  </si>
  <si>
    <t>SO-06-01. - Stupeň km 14,307 (14,300)</t>
  </si>
  <si>
    <t>-2117318829</t>
  </si>
  <si>
    <t xml:space="preserve">Poznámka k položce:_x000d_
Vykopávky dna pro uložení záhozu do dna pod stupněm. Materiál bude použit pro vytvoření zemní hrázky jímky pod a nad stupněm, materiál se následně  rozprostře do na pod, případně nad stupeň.</t>
  </si>
  <si>
    <t>22,2+17+17</t>
  </si>
  <si>
    <t>2022306827</t>
  </si>
  <si>
    <t>Poznámka k položce:_x000d_
Uložení do zemní hrázky nad stupněm se zhutněním.</t>
  </si>
  <si>
    <t>-298278825</t>
  </si>
  <si>
    <t>1578177521</t>
  </si>
  <si>
    <t>-1683507833</t>
  </si>
  <si>
    <t>Poznámka k položce:_x000d_
Předpoklad čerpání 2 dní, 10 hod/den.</t>
  </si>
  <si>
    <t>2*10</t>
  </si>
  <si>
    <t>1992196621</t>
  </si>
  <si>
    <t>Poznámka k položce:_x000d_
Předpoklad čerpání 2 dny.</t>
  </si>
  <si>
    <t>-996371781</t>
  </si>
  <si>
    <t>12*2</t>
  </si>
  <si>
    <t>66795940</t>
  </si>
  <si>
    <t>12*1,2</t>
  </si>
  <si>
    <t>14,4*1,2 'Přepočtené koeficientem množství</t>
  </si>
  <si>
    <t>2009485258</t>
  </si>
  <si>
    <t>532032245</t>
  </si>
  <si>
    <t>2139743794</t>
  </si>
  <si>
    <t>Poznámka k položce:_x000d_
Doplnění záhozu pod stupeň.</t>
  </si>
  <si>
    <t>22,2</t>
  </si>
  <si>
    <t>-469099085</t>
  </si>
  <si>
    <t>32,4</t>
  </si>
  <si>
    <t>-1645227175</t>
  </si>
  <si>
    <t>Poznámka k položce:_x000d_
Doplnění dlažby do vývaru stupně.</t>
  </si>
  <si>
    <t>5,5</t>
  </si>
  <si>
    <t>1694610964</t>
  </si>
  <si>
    <t>-2043038475</t>
  </si>
  <si>
    <t>1556091953</t>
  </si>
  <si>
    <t>SO-06-02. - Stupeň km 14,577 (14,570)</t>
  </si>
  <si>
    <t>-1807807407</t>
  </si>
  <si>
    <t>21,6+17+17</t>
  </si>
  <si>
    <t>-189884656</t>
  </si>
  <si>
    <t>-1984511742</t>
  </si>
  <si>
    <t>689108190</t>
  </si>
  <si>
    <t>1913743096</t>
  </si>
  <si>
    <t>Poznámka k položce:_x000d_
Doplnění obkladního zdiva z lomového kamene na horní části dělící zdi rybochodu.</t>
  </si>
  <si>
    <t>0,43</t>
  </si>
  <si>
    <t>-2004162060</t>
  </si>
  <si>
    <t>572775029</t>
  </si>
  <si>
    <t>-1103163471</t>
  </si>
  <si>
    <t>731894407</t>
  </si>
  <si>
    <t>190662578</t>
  </si>
  <si>
    <t>21,6</t>
  </si>
  <si>
    <t>-207949039</t>
  </si>
  <si>
    <t>31,2</t>
  </si>
  <si>
    <t>465513427</t>
  </si>
  <si>
    <t>Dlažba z lomového kamene lomařsky upraveného na cementovou maltu, s vyspárováním cementovou maltou, tl. kamene 400 mm</t>
  </si>
  <si>
    <t>-686546444</t>
  </si>
  <si>
    <t>https://podminky.urs.cz/item/CS_URS_2025_01/465513427</t>
  </si>
  <si>
    <t>Poznámka k položce:_x000d_
Doplnění kamene do dna rybochodu. Kámen bude uložen do podkladního betonu s prolitím betonem na výšku, velikost kamene 500-600 a 200-300.</t>
  </si>
  <si>
    <t>3,8</t>
  </si>
  <si>
    <t>-1968246770</t>
  </si>
  <si>
    <t>464451114</t>
  </si>
  <si>
    <t>Prolití konstrukce z kamene vrstvy z lomového kamene cementovou maltou MC-25</t>
  </si>
  <si>
    <t>-1201564103</t>
  </si>
  <si>
    <t>https://podminky.urs.cz/item/CS_URS_2025_01/464451114</t>
  </si>
  <si>
    <t>0,5</t>
  </si>
  <si>
    <t>31316008</t>
  </si>
  <si>
    <t>síť výztužná svařovaná DIN 488 jakost B500A 100x100mm drát D 8mm</t>
  </si>
  <si>
    <t>1562350412</t>
  </si>
  <si>
    <t>224119936</t>
  </si>
  <si>
    <t>SO-06-03. - Stupeň km 14,948 (14,940)</t>
  </si>
  <si>
    <t>1996323728</t>
  </si>
  <si>
    <t xml:space="preserve">Poznámka k položce:_x000d_
Odtěžení štěrkového materiálu z vývaru stupně._x000d_
Vykopávky dna pro uložení záhozu do dna pod stupněm._x000d_
 Materiál bude použit pro vytvoření zemní hrázky jímky pod a nad stupněm, materiál se následně  rozprostře do na pod, případně nad stupeň.</t>
  </si>
  <si>
    <t>17+17</t>
  </si>
  <si>
    <t>-1736821699</t>
  </si>
  <si>
    <t>-1221723461</t>
  </si>
  <si>
    <t>-839452627</t>
  </si>
  <si>
    <t>115001105</t>
  </si>
  <si>
    <t>Převedení vody potrubím průměru DN přes 300 do 600</t>
  </si>
  <si>
    <t>-2015702996</t>
  </si>
  <si>
    <t>https://podminky.urs.cz/item/CS_URS_2025_01/115001105</t>
  </si>
  <si>
    <t>-1010065109</t>
  </si>
  <si>
    <t>Poznámka k položce:_x000d_
Předpoklad čerpání 20 dní, 10 hod/den.</t>
  </si>
  <si>
    <t>20*10</t>
  </si>
  <si>
    <t>13608041</t>
  </si>
  <si>
    <t>Poznámka k položce:_x000d_
Předpoklad čerpání 20 dní.</t>
  </si>
  <si>
    <t>-1877984174</t>
  </si>
  <si>
    <t>Poznámka k položce:_x000d_
Dobetonování dělící zdi rybochodu.</t>
  </si>
  <si>
    <t>3,9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</si>
  <si>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</t>
  </si>
  <si>
    <t>1812051192</t>
  </si>
  <si>
    <t>Poznámka k položce:_x000d_
Bednění dobetonování křídla jezu na obou březích.</t>
  </si>
  <si>
    <t>14,7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</si>
  <si>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</t>
  </si>
  <si>
    <t>118200373</t>
  </si>
  <si>
    <t>-1347908084</t>
  </si>
  <si>
    <t>Poznámka k položce:_x000d_
Obklad dělící zdi rybochodu.</t>
  </si>
  <si>
    <t>2,75</t>
  </si>
  <si>
    <t>321222111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</si>
  <si>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</t>
  </si>
  <si>
    <t>270718704</t>
  </si>
  <si>
    <t>https://podminky.urs.cz/item/CS_URS_2025_01/321222111</t>
  </si>
  <si>
    <t>Poznámka k položce:_x000d_
Doplnění chybějících šablonových kvádrů do přelivné hrany jezu.</t>
  </si>
  <si>
    <t>(0,85*0,5*0,25)*7</t>
  </si>
  <si>
    <t>583_R01_01</t>
  </si>
  <si>
    <t>Šablonový kvádr - 850x500x250</t>
  </si>
  <si>
    <t>ks</t>
  </si>
  <si>
    <t>-68737137</t>
  </si>
  <si>
    <t>256322352</t>
  </si>
  <si>
    <t>-723945802</t>
  </si>
  <si>
    <t>51,1</t>
  </si>
  <si>
    <t>-135021727</t>
  </si>
  <si>
    <t>2110964521</t>
  </si>
  <si>
    <t>1652584387</t>
  </si>
  <si>
    <t>1005582625</t>
  </si>
  <si>
    <t>-1272888013</t>
  </si>
  <si>
    <t>11,5</t>
  </si>
  <si>
    <t>1979424848</t>
  </si>
  <si>
    <t>1865756462</t>
  </si>
  <si>
    <t>3,83</t>
  </si>
  <si>
    <t>-1590474698</t>
  </si>
  <si>
    <t>35502930</t>
  </si>
  <si>
    <t>Poznámka k položce:_x000d_
Pro kotvení dobetonávky dělící zdi rybochodu.</t>
  </si>
  <si>
    <t>8,75</t>
  </si>
  <si>
    <t>-107961658</t>
  </si>
  <si>
    <t>Poznámka k položce:_x000d_
Pro kotvení šablonových kvádrů.</t>
  </si>
  <si>
    <t>4,2</t>
  </si>
  <si>
    <t>-1204592775</t>
  </si>
  <si>
    <t>4,2*0,888/1000</t>
  </si>
  <si>
    <t>996369383</t>
  </si>
  <si>
    <t>(8,75*2,46)/1000</t>
  </si>
  <si>
    <t>262665282</t>
  </si>
  <si>
    <t>2120605851</t>
  </si>
  <si>
    <t>SO-07. - Úprava Opavice km 15,120 - 15,500</t>
  </si>
  <si>
    <t>SO-07-01. - Úprava km 15,120 - 15,500</t>
  </si>
  <si>
    <t>1142150695</t>
  </si>
  <si>
    <t>136</t>
  </si>
  <si>
    <t>760309895</t>
  </si>
  <si>
    <t>-358270892</t>
  </si>
  <si>
    <t>Poznámka k položce:_x000d_
Přemístění přebytečného štěrkového materiálu pro zásyp dna koryta ve spodních úsecích.</t>
  </si>
  <si>
    <t>104</t>
  </si>
  <si>
    <t>-1028499031</t>
  </si>
  <si>
    <t xml:space="preserve">Poznámka k položce:_x000d_
Zásyp dna štěrkovým materiálem z koryta. </t>
  </si>
  <si>
    <t>132</t>
  </si>
  <si>
    <t>437173093</t>
  </si>
  <si>
    <t>230</t>
  </si>
  <si>
    <t>2016465499</t>
  </si>
  <si>
    <t>230*0,02 'Přepočtené koeficientem množství</t>
  </si>
  <si>
    <t>-1428141571</t>
  </si>
  <si>
    <t>-1665220702</t>
  </si>
  <si>
    <t>789745915</t>
  </si>
  <si>
    <t>-1171911014</t>
  </si>
  <si>
    <t>102</t>
  </si>
  <si>
    <t>937627422</t>
  </si>
  <si>
    <t>12,6</t>
  </si>
  <si>
    <t>-1747936811</t>
  </si>
  <si>
    <t>SO-07-02. - Práh km 15,367 (15,360)</t>
  </si>
  <si>
    <t>-796925644</t>
  </si>
  <si>
    <t>Poznámka k položce:_x000d_
Vykopávky dna pro uložení záhozu do dna pod prahem. Materiál se rozprostře do na pod, případně nad prahem.</t>
  </si>
  <si>
    <t>-1104199686</t>
  </si>
  <si>
    <t>Poznámka k položce:_x000d_
Doplnění záhozu do dna pod práh.</t>
  </si>
  <si>
    <t>1729933618</t>
  </si>
  <si>
    <t>-1760536282</t>
  </si>
  <si>
    <t>SO-08. - Stupně na Opavici v km 15,168 (15,160) a 15,308 (15,300) a 15,427 (15,420)</t>
  </si>
  <si>
    <t>SO-08-01. - Stupeň km 15,168 (15,160)</t>
  </si>
  <si>
    <t>441864962</t>
  </si>
  <si>
    <t>42,30+17+17</t>
  </si>
  <si>
    <t>1400813537</t>
  </si>
  <si>
    <t>Poznámka k položce:_x000d_
Uložení do zemní hrázky nad a pod stupněm se zhutněním.</t>
  </si>
  <si>
    <t>-322337585</t>
  </si>
  <si>
    <t>Poznámka k položce:_x000d_
Zásyp dna koryta pod a nad stupněm.</t>
  </si>
  <si>
    <t>2145483246</t>
  </si>
  <si>
    <t>-1968456109</t>
  </si>
  <si>
    <t>1460127343</t>
  </si>
  <si>
    <t>Poznámka k položce:_x000d_
Předpoklad čerpání 3 dny, 10 hod/den.</t>
  </si>
  <si>
    <t>3*10</t>
  </si>
  <si>
    <t>-4476981</t>
  </si>
  <si>
    <t>-642098623</t>
  </si>
  <si>
    <t>(0,85*0,5*0,25)*13</t>
  </si>
  <si>
    <t>-78268339</t>
  </si>
  <si>
    <t>-1831017723</t>
  </si>
  <si>
    <t>-930028627</t>
  </si>
  <si>
    <t>106355692</t>
  </si>
  <si>
    <t>-1877422355</t>
  </si>
  <si>
    <t>407475027</t>
  </si>
  <si>
    <t>Poznámka k položce:_x000d_
Doplnění záhozu do dna pod a nad stupeň.</t>
  </si>
  <si>
    <t>42,3</t>
  </si>
  <si>
    <t>178226926</t>
  </si>
  <si>
    <t>64</t>
  </si>
  <si>
    <t>693780201</t>
  </si>
  <si>
    <t>7,8</t>
  </si>
  <si>
    <t>-281476506</t>
  </si>
  <si>
    <t>(7,8*2,46)/1000</t>
  </si>
  <si>
    <t>-115161948</t>
  </si>
  <si>
    <t>262429774</t>
  </si>
  <si>
    <t>SO-08-02. - Stupeň km 15,308 (15,300)</t>
  </si>
  <si>
    <t>1883040883</t>
  </si>
  <si>
    <t>42,3+17+17</t>
  </si>
  <si>
    <t>507667837</t>
  </si>
  <si>
    <t>969733606</t>
  </si>
  <si>
    <t>59,3</t>
  </si>
  <si>
    <t>2034002698</t>
  </si>
  <si>
    <t>1278276109</t>
  </si>
  <si>
    <t>295236949</t>
  </si>
  <si>
    <t>515383092</t>
  </si>
  <si>
    <t>-1975373970</t>
  </si>
  <si>
    <t>Poznámka k položce:_x000d_
Doplnění obkladu z lomového kamene v dělící zdi rybochodu.</t>
  </si>
  <si>
    <t>2,4</t>
  </si>
  <si>
    <t>1668394442</t>
  </si>
  <si>
    <t>(0,85*0,5*0,25)*4</t>
  </si>
  <si>
    <t>226102738</t>
  </si>
  <si>
    <t>Poznámka k položce:_x000d_
Viz. Příloha č. D.1.1.3.4 - Detail - Šablonové kvádry.</t>
  </si>
  <si>
    <t>-1107973581</t>
  </si>
  <si>
    <t xml:space="preserve">Poznámka k položce:_x000d_
Doplnění záhozu do dna pod a nad stupeň._x000d_
</t>
  </si>
  <si>
    <t>-1564182670</t>
  </si>
  <si>
    <t>-441037643</t>
  </si>
  <si>
    <t>416479794</t>
  </si>
  <si>
    <t>-1856312106</t>
  </si>
  <si>
    <t>-1687557103</t>
  </si>
  <si>
    <t>-925205372</t>
  </si>
  <si>
    <t>280882038</t>
  </si>
  <si>
    <t>(2,4*2,46)/1000</t>
  </si>
  <si>
    <t>-956141337</t>
  </si>
  <si>
    <t>-1118155818</t>
  </si>
  <si>
    <t>SO-08-03. - Stupeň km 15,427 (15,420)</t>
  </si>
  <si>
    <t>45277189</t>
  </si>
  <si>
    <t>Poznámka k položce:_x000d_
Vykopávky dna pro uložení záhozu do dna pod a nad stupněm. Materiál se rozprostře do na pod, případně nad stupeň.</t>
  </si>
  <si>
    <t>55,20+17+17</t>
  </si>
  <si>
    <t>634270822</t>
  </si>
  <si>
    <t>1407385583</t>
  </si>
  <si>
    <t>72,2</t>
  </si>
  <si>
    <t>419349299</t>
  </si>
  <si>
    <t>1135074991</t>
  </si>
  <si>
    <t>-1609568877</t>
  </si>
  <si>
    <t>-1551730915</t>
  </si>
  <si>
    <t>218259579</t>
  </si>
  <si>
    <t>926895586</t>
  </si>
  <si>
    <t>3,5</t>
  </si>
  <si>
    <t>350081492</t>
  </si>
  <si>
    <t>(0,85*0,5*0,25)*1</t>
  </si>
  <si>
    <t>1271274901</t>
  </si>
  <si>
    <t>-143344455</t>
  </si>
  <si>
    <t>335185566</t>
  </si>
  <si>
    <t>2088975746</t>
  </si>
  <si>
    <t>1965584438</t>
  </si>
  <si>
    <t>542251856</t>
  </si>
  <si>
    <t>55,2</t>
  </si>
  <si>
    <t>-2074352107</t>
  </si>
  <si>
    <t>-789569471</t>
  </si>
  <si>
    <t>465513327</t>
  </si>
  <si>
    <t>Dlažba z lomového kamene lomařsky upraveného na cementovou maltu, s vyspárováním cementovou maltou, tl. kamene 300 mm</t>
  </si>
  <si>
    <t>-2083083213</t>
  </si>
  <si>
    <t>https://podminky.urs.cz/item/CS_URS_2025_01/465513327</t>
  </si>
  <si>
    <t>Poznámka k položce:_x000d_
Doplnění dlažby na levý a pravý břeh nad stupňem.</t>
  </si>
  <si>
    <t>778216238</t>
  </si>
  <si>
    <t>1315718205</t>
  </si>
  <si>
    <t>1646504421</t>
  </si>
  <si>
    <t>-2018521004</t>
  </si>
  <si>
    <t>-1502452124</t>
  </si>
  <si>
    <t>0.6</t>
  </si>
  <si>
    <t>1722160162</t>
  </si>
  <si>
    <t>(0,6*2,46)/1000</t>
  </si>
  <si>
    <t>-593215213</t>
  </si>
  <si>
    <t>-1830014555</t>
  </si>
  <si>
    <t>SO-09. - Úprava Opavice km 15,500 - 15,685</t>
  </si>
  <si>
    <t>SO-09-01. - Úprava km 15,500 - 15,685</t>
  </si>
  <si>
    <t>-217504476</t>
  </si>
  <si>
    <t>345,4</t>
  </si>
  <si>
    <t>1042198369</t>
  </si>
  <si>
    <t>423,1</t>
  </si>
  <si>
    <t>536414153</t>
  </si>
  <si>
    <t>561,5</t>
  </si>
  <si>
    <t>-1252434312</t>
  </si>
  <si>
    <t>207</t>
  </si>
  <si>
    <t>-2078174973</t>
  </si>
  <si>
    <t>470</t>
  </si>
  <si>
    <t>101483250</t>
  </si>
  <si>
    <t>470*0,02 'Přepočtené koeficientem množství</t>
  </si>
  <si>
    <t>843497719</t>
  </si>
  <si>
    <t>1327454471</t>
  </si>
  <si>
    <t>-1388968709</t>
  </si>
  <si>
    <t>550,65</t>
  </si>
  <si>
    <t>-1771957306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</si>
  <si>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</si>
  <si>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</si>
  <si>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</si>
  <si>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</si>
  <si>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</si>
  <si>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</si>
  <si>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</si>
  <si>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</si>
  <si>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</si>
  <si>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</si>
  <si>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</si>
  <si>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</si>
  <si>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</si>
  <si>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kpl.</t>
  </si>
  <si>
    <t>CS ÚRS 2024 01</t>
  </si>
  <si>
    <t>1024</t>
  </si>
  <si>
    <t>1753201187</t>
  </si>
  <si>
    <t>https://podminky.urs.cz/item/CS_URS_2024_01/012103000</t>
  </si>
  <si>
    <t xml:space="preserve">Poznámka k položce:_x000d_
Geodetické vytyčení stavby._x000d_
_x000d_
</t>
  </si>
  <si>
    <t>012203000</t>
  </si>
  <si>
    <t>Geodetické práce při provádění stavby</t>
  </si>
  <si>
    <t>-648853907</t>
  </si>
  <si>
    <t>https://podminky.urs.cz/item/CS_URS_2024_01/012203000</t>
  </si>
  <si>
    <t xml:space="preserve">Poznámka k položce:_x000d_
Geodetické práce v průběhu provádění stavby, průběžná kontrolní měření během provádění stavby._x000d_
_x000d_
_x000d_
</t>
  </si>
  <si>
    <t>012303000</t>
  </si>
  <si>
    <t>Geodetické práce po výstavbě</t>
  </si>
  <si>
    <t>-976992289</t>
  </si>
  <si>
    <t>https://podminky.urs.cz/item/CS_URS_2024_01/012303000</t>
  </si>
  <si>
    <t xml:space="preserve">Poznámka k položce:_x000d_
Geodetické zaměření skutečného provedení stavby zpracované v tištěné a elektronické podobě odpovědným geodetem zhotovitele ve 3 vyhotoveních včetně ověření dle zákona č. 200/1994 Sb., o zeměměřictví (zaměření skutečného provedení díla bude provedeno zejména v příčných profilech dle PD)._x000d_
_x000d_
</t>
  </si>
  <si>
    <t>013254000</t>
  </si>
  <si>
    <t>Dokumentace skutečného provedení stavby</t>
  </si>
  <si>
    <t>-1802614956</t>
  </si>
  <si>
    <t>https://podminky.urs.cz/item/CS_URS_2024_01/013254000</t>
  </si>
  <si>
    <t xml:space="preserve">Poznámka k položce:_x000d_
Zpracování dokumentace skutečného provedení stavby v rozsahu dokumentace pro provádění stavby vtištěné a elektronické podobě vypracované v souladu s přílohou č. 8 vyhlášky č. 131/2024 Sb., o dokumentaci staveb. _x000d_
Tištěná podoba ve 3 vyhotoveních._x000d_
Digitálně ve formátu DWG, PDF._x000d_
_x000d_
</t>
  </si>
  <si>
    <t>013274000</t>
  </si>
  <si>
    <t>Pasportizace objektu před započetím prací</t>
  </si>
  <si>
    <t>1156455736</t>
  </si>
  <si>
    <t>https://podminky.urs.cz/item/CS_URS_2024_01/013274000</t>
  </si>
  <si>
    <t xml:space="preserve">Poznámka k položce:_x000d_
Provedení podrobné pasportizace (včetně fotodokumentace) okolních nemovitostí, komunikací a objektů, které mohou být ovlivněny stavební činností zhotovitele a zajištění takových opatření, které zamezí poškození těchto objektů během provádění stavebních prací._x000d_
</t>
  </si>
  <si>
    <t>013284000</t>
  </si>
  <si>
    <t>Pasportizace objektu po provedení prací</t>
  </si>
  <si>
    <t>-1484131944</t>
  </si>
  <si>
    <t>https://podminky.urs.cz/item/CS_URS_2024_01/013284000</t>
  </si>
  <si>
    <t xml:space="preserve">Poznámka k položce:_x000d_
Provedení podrobné pasportizace (včetně fotodokumentace) okolních nemovitostí, komunikací a objektů, které mohou být ovlivněny stavební činností zhotovitele._x000d_
</t>
  </si>
  <si>
    <t>VRN2</t>
  </si>
  <si>
    <t>Příprava staveniště</t>
  </si>
  <si>
    <t>021203000</t>
  </si>
  <si>
    <t>Stěhování přírodních hodnot</t>
  </si>
  <si>
    <t>CS ÚRS 2024 02</t>
  </si>
  <si>
    <t>-544180375</t>
  </si>
  <si>
    <t>https://podminky.urs.cz/item/CS_URS_2024_02/021203000</t>
  </si>
  <si>
    <t>Poznámka k položce:_x000d_
Slovení rybí obsádky.</t>
  </si>
  <si>
    <t>VRN3</t>
  </si>
  <si>
    <t>Zařízení staveniště</t>
  </si>
  <si>
    <t>030001000</t>
  </si>
  <si>
    <t>-33781514</t>
  </si>
  <si>
    <t>https://podminky.urs.cz/item/CS_URS_2024_01/030001000</t>
  </si>
  <si>
    <t xml:space="preserve">Poznámka k položce:_x000d_
Zařízení staveniště včetně všech nákladů spojených s jeho provozem a odstraněním._x000d_
_x000d_
</t>
  </si>
  <si>
    <t>035103001</t>
  </si>
  <si>
    <t>Pronájem ploch</t>
  </si>
  <si>
    <t>759948908</t>
  </si>
  <si>
    <t>https://podminky.urs.cz/item/CS_URS_2024_01/035103001</t>
  </si>
  <si>
    <t xml:space="preserve">Poznámka k položce:_x000d_
Projednání a pronájem všech ploch pro přístup na staveniště, pro staveniště, pro případně mezideponie, skládky materiálu apod._x000d_
</t>
  </si>
  <si>
    <t>VRN4</t>
  </si>
  <si>
    <t>Inženýrská činnost</t>
  </si>
  <si>
    <t>041903000</t>
  </si>
  <si>
    <t>Dozor jiné osoby</t>
  </si>
  <si>
    <t>1054813965</t>
  </si>
  <si>
    <t>https://podminky.urs.cz/item/CS_URS_2024_01/041903000</t>
  </si>
  <si>
    <t xml:space="preserve">Poznámka k položce:_x000d_
Odborný biologický dozor při realizaci stavby._x000d_
</t>
  </si>
  <si>
    <t>042903000</t>
  </si>
  <si>
    <t>Ostatní posudky</t>
  </si>
  <si>
    <t>189329501</t>
  </si>
  <si>
    <t>https://podminky.urs.cz/item/CS_URS_2024_01/042903000</t>
  </si>
  <si>
    <t xml:space="preserve">Poznámka k položce:_x000d_
Schválený havarijní plán stavby podle § 39 odst. 2, písm. a) zákona č. 254/2001 Sb., o vodách a o změně některých zákonů (vodní zákon), ve znění pozdějších předpisů, po dobu výstavby s potvrzením příslušného úřadu, je - li příslušným úřadem vyžadován._x000d_
Schválený povodňový plán stavby podle § 71 zákona č. 254/2001 Sb., o vodách a o změně některých zákonů (vodní zákon), ve znění pozdějších předpisů._x000d_
</t>
  </si>
  <si>
    <t>VRN9</t>
  </si>
  <si>
    <t>Ostatní náklady</t>
  </si>
  <si>
    <t>091704000</t>
  </si>
  <si>
    <t>Náklady na údržbu</t>
  </si>
  <si>
    <t>-876342960</t>
  </si>
  <si>
    <t>https://podminky.urs.cz/item/CS_URS_2024_01/091704000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</si>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</sst>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styles" Target="styles.xml" /><Relationship Id="rId26" Type="http://schemas.openxmlformats.org/officeDocument/2006/relationships/theme" Target="theme/theme1.xml" /><Relationship Id="rId27" Type="http://schemas.openxmlformats.org/officeDocument/2006/relationships/calcChain" Target="calcChain.xml" /><Relationship Id="rId2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321213345" TargetMode="External" /><Relationship Id="rId3" Type="http://schemas.openxmlformats.org/officeDocument/2006/relationships/hyperlink" Target="https://podminky.urs.cz/item/CS_URS_2025_01/462512270" TargetMode="External" /><Relationship Id="rId4" Type="http://schemas.openxmlformats.org/officeDocument/2006/relationships/hyperlink" Target="https://podminky.urs.cz/item/CS_URS_2025_01/462519002" TargetMode="External" /><Relationship Id="rId5" Type="http://schemas.openxmlformats.org/officeDocument/2006/relationships/hyperlink" Target="https://podminky.urs.cz/item/CS_URS_2025_01/998323011" TargetMode="External" /><Relationship Id="rId6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55135111" TargetMode="External" /><Relationship Id="rId4" Type="http://schemas.openxmlformats.org/officeDocument/2006/relationships/hyperlink" Target="https://podminky.urs.cz/item/CS_URS_2025_01/155135112" TargetMode="External" /><Relationship Id="rId5" Type="http://schemas.openxmlformats.org/officeDocument/2006/relationships/hyperlink" Target="https://podminky.urs.cz/item/CS_URS_2025_01/115101201" TargetMode="External" /><Relationship Id="rId6" Type="http://schemas.openxmlformats.org/officeDocument/2006/relationships/hyperlink" Target="https://podminky.urs.cz/item/CS_URS_2025_01/115101301" TargetMode="External" /><Relationship Id="rId7" Type="http://schemas.openxmlformats.org/officeDocument/2006/relationships/hyperlink" Target="https://podminky.urs.cz/item/CS_URS_2025_01/457971121" TargetMode="External" /><Relationship Id="rId8" Type="http://schemas.openxmlformats.org/officeDocument/2006/relationships/hyperlink" Target="https://podminky.urs.cz/item/CS_URS_2025_01/461991111" TargetMode="External" /><Relationship Id="rId9" Type="http://schemas.openxmlformats.org/officeDocument/2006/relationships/hyperlink" Target="https://podminky.urs.cz/item/CS_URS_2025_01/462512270" TargetMode="External" /><Relationship Id="rId10" Type="http://schemas.openxmlformats.org/officeDocument/2006/relationships/hyperlink" Target="https://podminky.urs.cz/item/CS_URS_2025_01/462519002" TargetMode="External" /><Relationship Id="rId11" Type="http://schemas.openxmlformats.org/officeDocument/2006/relationships/hyperlink" Target="https://podminky.urs.cz/item/CS_URS_2025_01/465513127" TargetMode="External" /><Relationship Id="rId12" Type="http://schemas.openxmlformats.org/officeDocument/2006/relationships/hyperlink" Target="https://podminky.urs.cz/item/CS_URS_2025_01/451313521" TargetMode="External" /><Relationship Id="rId13" Type="http://schemas.openxmlformats.org/officeDocument/2006/relationships/hyperlink" Target="https://podminky.urs.cz/item/CS_URS_2025_01/451571111" TargetMode="External" /><Relationship Id="rId14" Type="http://schemas.openxmlformats.org/officeDocument/2006/relationships/hyperlink" Target="https://podminky.urs.cz/item/CS_URS_2025_01/998323011" TargetMode="External" /><Relationship Id="rId15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55135111" TargetMode="External" /><Relationship Id="rId4" Type="http://schemas.openxmlformats.org/officeDocument/2006/relationships/hyperlink" Target="https://podminky.urs.cz/item/CS_URS_2025_01/155135112" TargetMode="External" /><Relationship Id="rId5" Type="http://schemas.openxmlformats.org/officeDocument/2006/relationships/hyperlink" Target="https://podminky.urs.cz/item/CS_URS_2025_01/321213345" TargetMode="External" /><Relationship Id="rId6" Type="http://schemas.openxmlformats.org/officeDocument/2006/relationships/hyperlink" Target="https://podminky.urs.cz/item/CS_URS_2025_01/457971121" TargetMode="External" /><Relationship Id="rId7" Type="http://schemas.openxmlformats.org/officeDocument/2006/relationships/hyperlink" Target="https://podminky.urs.cz/item/CS_URS_2025_01/461991111" TargetMode="External" /><Relationship Id="rId8" Type="http://schemas.openxmlformats.org/officeDocument/2006/relationships/hyperlink" Target="https://podminky.urs.cz/item/CS_URS_2025_01/462512270" TargetMode="External" /><Relationship Id="rId9" Type="http://schemas.openxmlformats.org/officeDocument/2006/relationships/hyperlink" Target="https://podminky.urs.cz/item/CS_URS_2025_01/462519002" TargetMode="External" /><Relationship Id="rId10" Type="http://schemas.openxmlformats.org/officeDocument/2006/relationships/hyperlink" Target="https://podminky.urs.cz/item/CS_URS_2025_01/465513427" TargetMode="External" /><Relationship Id="rId11" Type="http://schemas.openxmlformats.org/officeDocument/2006/relationships/hyperlink" Target="https://podminky.urs.cz/item/CS_URS_2025_01/451313521" TargetMode="External" /><Relationship Id="rId12" Type="http://schemas.openxmlformats.org/officeDocument/2006/relationships/hyperlink" Target="https://podminky.urs.cz/item/CS_URS_2025_01/464451114" TargetMode="External" /><Relationship Id="rId13" Type="http://schemas.openxmlformats.org/officeDocument/2006/relationships/hyperlink" Target="https://podminky.urs.cz/item/CS_URS_2025_01/998323011" TargetMode="External" /><Relationship Id="rId14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55135111" TargetMode="External" /><Relationship Id="rId4" Type="http://schemas.openxmlformats.org/officeDocument/2006/relationships/hyperlink" Target="https://podminky.urs.cz/item/CS_URS_2025_01/155135112" TargetMode="External" /><Relationship Id="rId5" Type="http://schemas.openxmlformats.org/officeDocument/2006/relationships/hyperlink" Target="https://podminky.urs.cz/item/CS_URS_2025_01/115001105" TargetMode="External" /><Relationship Id="rId6" Type="http://schemas.openxmlformats.org/officeDocument/2006/relationships/hyperlink" Target="https://podminky.urs.cz/item/CS_URS_2025_01/115101201" TargetMode="External" /><Relationship Id="rId7" Type="http://schemas.openxmlformats.org/officeDocument/2006/relationships/hyperlink" Target="https://podminky.urs.cz/item/CS_URS_2025_01/115101301" TargetMode="External" /><Relationship Id="rId8" Type="http://schemas.openxmlformats.org/officeDocument/2006/relationships/hyperlink" Target="https://podminky.urs.cz/item/CS_URS_2025_01/321321115" TargetMode="External" /><Relationship Id="rId9" Type="http://schemas.openxmlformats.org/officeDocument/2006/relationships/hyperlink" Target="https://podminky.urs.cz/item/CS_URS_2025_01/321351010" TargetMode="External" /><Relationship Id="rId10" Type="http://schemas.openxmlformats.org/officeDocument/2006/relationships/hyperlink" Target="https://podminky.urs.cz/item/CS_URS_2025_01/321352010" TargetMode="External" /><Relationship Id="rId11" Type="http://schemas.openxmlformats.org/officeDocument/2006/relationships/hyperlink" Target="https://podminky.urs.cz/item/CS_URS_2025_01/321213345" TargetMode="External" /><Relationship Id="rId12" Type="http://schemas.openxmlformats.org/officeDocument/2006/relationships/hyperlink" Target="https://podminky.urs.cz/item/CS_URS_2025_01/321222111" TargetMode="External" /><Relationship Id="rId13" Type="http://schemas.openxmlformats.org/officeDocument/2006/relationships/hyperlink" Target="https://podminky.urs.cz/item/CS_URS_2025_01/462512270" TargetMode="External" /><Relationship Id="rId14" Type="http://schemas.openxmlformats.org/officeDocument/2006/relationships/hyperlink" Target="https://podminky.urs.cz/item/CS_URS_2025_01/462519002" TargetMode="External" /><Relationship Id="rId15" Type="http://schemas.openxmlformats.org/officeDocument/2006/relationships/hyperlink" Target="https://podminky.urs.cz/item/CS_URS_2025_01/457971121" TargetMode="External" /><Relationship Id="rId16" Type="http://schemas.openxmlformats.org/officeDocument/2006/relationships/hyperlink" Target="https://podminky.urs.cz/item/CS_URS_2025_01/461991111" TargetMode="External" /><Relationship Id="rId17" Type="http://schemas.openxmlformats.org/officeDocument/2006/relationships/hyperlink" Target="https://podminky.urs.cz/item/CS_URS_2025_01/465513427" TargetMode="External" /><Relationship Id="rId18" Type="http://schemas.openxmlformats.org/officeDocument/2006/relationships/hyperlink" Target="https://podminky.urs.cz/item/CS_URS_2025_01/451313521" TargetMode="External" /><Relationship Id="rId19" Type="http://schemas.openxmlformats.org/officeDocument/2006/relationships/hyperlink" Target="https://podminky.urs.cz/item/CS_URS_2025_01/464451114" TargetMode="External" /><Relationship Id="rId20" Type="http://schemas.openxmlformats.org/officeDocument/2006/relationships/hyperlink" Target="https://podminky.urs.cz/item/CS_URS_2025_01/977131110" TargetMode="External" /><Relationship Id="rId21" Type="http://schemas.openxmlformats.org/officeDocument/2006/relationships/hyperlink" Target="https://podminky.urs.cz/item/CS_URS_2025_01/977131117" TargetMode="External" /><Relationship Id="rId22" Type="http://schemas.openxmlformats.org/officeDocument/2006/relationships/hyperlink" Target="https://podminky.urs.cz/item/CS_URS_2025_01/998323011" TargetMode="External" /><Relationship Id="rId23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32251411" TargetMode="External" /><Relationship Id="rId3" Type="http://schemas.openxmlformats.org/officeDocument/2006/relationships/hyperlink" Target="https://podminky.urs.cz/item/CS_URS_2025_01/162451106" TargetMode="External" /><Relationship Id="rId4" Type="http://schemas.openxmlformats.org/officeDocument/2006/relationships/hyperlink" Target="https://podminky.urs.cz/item/CS_URS_2025_01/174251101" TargetMode="External" /><Relationship Id="rId5" Type="http://schemas.openxmlformats.org/officeDocument/2006/relationships/hyperlink" Target="https://podminky.urs.cz/item/CS_URS_2025_01/181411122" TargetMode="External" /><Relationship Id="rId6" Type="http://schemas.openxmlformats.org/officeDocument/2006/relationships/hyperlink" Target="https://podminky.urs.cz/item/CS_URS_2025_01/182151111" TargetMode="External" /><Relationship Id="rId7" Type="http://schemas.openxmlformats.org/officeDocument/2006/relationships/hyperlink" Target="https://podminky.urs.cz/item/CS_URS_2025_01/321213345" TargetMode="External" /><Relationship Id="rId8" Type="http://schemas.openxmlformats.org/officeDocument/2006/relationships/hyperlink" Target="https://podminky.urs.cz/item/CS_URS_2025_01/462512270" TargetMode="External" /><Relationship Id="rId9" Type="http://schemas.openxmlformats.org/officeDocument/2006/relationships/hyperlink" Target="https://podminky.urs.cz/item/CS_URS_2025_01/462519002" TargetMode="External" /><Relationship Id="rId10" Type="http://schemas.openxmlformats.org/officeDocument/2006/relationships/hyperlink" Target="https://podminky.urs.cz/item/CS_URS_2025_01/636195212" TargetMode="External" /><Relationship Id="rId11" Type="http://schemas.openxmlformats.org/officeDocument/2006/relationships/hyperlink" Target="https://podminky.urs.cz/item/CS_URS_2025_01/998332011" TargetMode="External" /><Relationship Id="rId12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74251101" TargetMode="External" /><Relationship Id="rId4" Type="http://schemas.openxmlformats.org/officeDocument/2006/relationships/hyperlink" Target="https://podminky.urs.cz/item/CS_URS_2025_01/155135111" TargetMode="External" /><Relationship Id="rId5" Type="http://schemas.openxmlformats.org/officeDocument/2006/relationships/hyperlink" Target="https://podminky.urs.cz/item/CS_URS_2025_01/155135112" TargetMode="External" /><Relationship Id="rId6" Type="http://schemas.openxmlformats.org/officeDocument/2006/relationships/hyperlink" Target="https://podminky.urs.cz/item/CS_URS_2025_01/115101201" TargetMode="External" /><Relationship Id="rId7" Type="http://schemas.openxmlformats.org/officeDocument/2006/relationships/hyperlink" Target="https://podminky.urs.cz/item/CS_URS_2025_01/115101301" TargetMode="External" /><Relationship Id="rId8" Type="http://schemas.openxmlformats.org/officeDocument/2006/relationships/hyperlink" Target="https://podminky.urs.cz/item/CS_URS_2025_01/321222111" TargetMode="External" /><Relationship Id="rId9" Type="http://schemas.openxmlformats.org/officeDocument/2006/relationships/hyperlink" Target="https://podminky.urs.cz/item/CS_URS_2025_01/457971121" TargetMode="External" /><Relationship Id="rId10" Type="http://schemas.openxmlformats.org/officeDocument/2006/relationships/hyperlink" Target="https://podminky.urs.cz/item/CS_URS_2025_01/461991111" TargetMode="External" /><Relationship Id="rId11" Type="http://schemas.openxmlformats.org/officeDocument/2006/relationships/hyperlink" Target="https://podminky.urs.cz/item/CS_URS_2025_01/462512270" TargetMode="External" /><Relationship Id="rId12" Type="http://schemas.openxmlformats.org/officeDocument/2006/relationships/hyperlink" Target="https://podminky.urs.cz/item/CS_URS_2025_01/462519002" TargetMode="External" /><Relationship Id="rId13" Type="http://schemas.openxmlformats.org/officeDocument/2006/relationships/hyperlink" Target="https://podminky.urs.cz/item/CS_URS_2025_01/977131117" TargetMode="External" /><Relationship Id="rId14" Type="http://schemas.openxmlformats.org/officeDocument/2006/relationships/hyperlink" Target="https://podminky.urs.cz/item/CS_URS_2025_01/998323011" TargetMode="External" /><Relationship Id="rId15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4153102" TargetMode="External" /><Relationship Id="rId2" Type="http://schemas.openxmlformats.org/officeDocument/2006/relationships/hyperlink" Target="https://podminky.urs.cz/item/CS_URS_2025_01/162451106" TargetMode="External" /><Relationship Id="rId3" Type="http://schemas.openxmlformats.org/officeDocument/2006/relationships/hyperlink" Target="https://podminky.urs.cz/item/CS_URS_2025_01/321213345" TargetMode="External" /><Relationship Id="rId4" Type="http://schemas.openxmlformats.org/officeDocument/2006/relationships/hyperlink" Target="https://podminky.urs.cz/item/CS_URS_2025_01/321321115" TargetMode="External" /><Relationship Id="rId5" Type="http://schemas.openxmlformats.org/officeDocument/2006/relationships/hyperlink" Target="https://podminky.urs.cz/item/CS_URS_2025_01/321351010" TargetMode="External" /><Relationship Id="rId6" Type="http://schemas.openxmlformats.org/officeDocument/2006/relationships/hyperlink" Target="https://podminky.urs.cz/item/CS_URS_2025_01/321352010" TargetMode="External" /><Relationship Id="rId7" Type="http://schemas.openxmlformats.org/officeDocument/2006/relationships/hyperlink" Target="https://podminky.urs.cz/item/CS_URS_2025_01/326951111" TargetMode="External" /><Relationship Id="rId8" Type="http://schemas.openxmlformats.org/officeDocument/2006/relationships/hyperlink" Target="https://podminky.urs.cz/item/CS_URS_2025_01/326952111" TargetMode="External" /><Relationship Id="rId9" Type="http://schemas.openxmlformats.org/officeDocument/2006/relationships/hyperlink" Target="https://podminky.urs.cz/item/CS_URS_2025_01/960211251" TargetMode="External" /><Relationship Id="rId10" Type="http://schemas.openxmlformats.org/officeDocument/2006/relationships/hyperlink" Target="https://podminky.urs.cz/item/CS_URS_2025_01/977131117" TargetMode="External" /><Relationship Id="rId11" Type="http://schemas.openxmlformats.org/officeDocument/2006/relationships/hyperlink" Target="https://podminky.urs.cz/item/CS_URS_2025_01/997013601" TargetMode="External" /><Relationship Id="rId12" Type="http://schemas.openxmlformats.org/officeDocument/2006/relationships/hyperlink" Target="https://podminky.urs.cz/item/CS_URS_2025_01/997321511" TargetMode="External" /><Relationship Id="rId13" Type="http://schemas.openxmlformats.org/officeDocument/2006/relationships/hyperlink" Target="https://podminky.urs.cz/item/CS_URS_2025_01/997321519" TargetMode="External" /><Relationship Id="rId14" Type="http://schemas.openxmlformats.org/officeDocument/2006/relationships/hyperlink" Target="https://podminky.urs.cz/item/CS_URS_2025_01/998323011" TargetMode="External" /><Relationship Id="rId15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74251101" TargetMode="External" /><Relationship Id="rId4" Type="http://schemas.openxmlformats.org/officeDocument/2006/relationships/hyperlink" Target="https://podminky.urs.cz/item/CS_URS_2025_01/155135111" TargetMode="External" /><Relationship Id="rId5" Type="http://schemas.openxmlformats.org/officeDocument/2006/relationships/hyperlink" Target="https://podminky.urs.cz/item/CS_URS_2025_01/155135112" TargetMode="External" /><Relationship Id="rId6" Type="http://schemas.openxmlformats.org/officeDocument/2006/relationships/hyperlink" Target="https://podminky.urs.cz/item/CS_URS_2025_01/115101201" TargetMode="External" /><Relationship Id="rId7" Type="http://schemas.openxmlformats.org/officeDocument/2006/relationships/hyperlink" Target="https://podminky.urs.cz/item/CS_URS_2025_01/115101301" TargetMode="External" /><Relationship Id="rId8" Type="http://schemas.openxmlformats.org/officeDocument/2006/relationships/hyperlink" Target="https://podminky.urs.cz/item/CS_URS_2025_01/321213345" TargetMode="External" /><Relationship Id="rId9" Type="http://schemas.openxmlformats.org/officeDocument/2006/relationships/hyperlink" Target="https://podminky.urs.cz/item/CS_URS_2025_01/321222111" TargetMode="External" /><Relationship Id="rId10" Type="http://schemas.openxmlformats.org/officeDocument/2006/relationships/hyperlink" Target="https://podminky.urs.cz/item/CS_URS_2025_01/462512270" TargetMode="External" /><Relationship Id="rId11" Type="http://schemas.openxmlformats.org/officeDocument/2006/relationships/hyperlink" Target="https://podminky.urs.cz/item/CS_URS_2025_01/462519002" TargetMode="External" /><Relationship Id="rId12" Type="http://schemas.openxmlformats.org/officeDocument/2006/relationships/hyperlink" Target="https://podminky.urs.cz/item/CS_URS_2025_01/457971121" TargetMode="External" /><Relationship Id="rId13" Type="http://schemas.openxmlformats.org/officeDocument/2006/relationships/hyperlink" Target="https://podminky.urs.cz/item/CS_URS_2025_01/461991111" TargetMode="External" /><Relationship Id="rId14" Type="http://schemas.openxmlformats.org/officeDocument/2006/relationships/hyperlink" Target="https://podminky.urs.cz/item/CS_URS_2025_01/977131117" TargetMode="External" /><Relationship Id="rId15" Type="http://schemas.openxmlformats.org/officeDocument/2006/relationships/hyperlink" Target="https://podminky.urs.cz/item/CS_URS_2025_01/998323011" TargetMode="External" /><Relationship Id="rId16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71151103" TargetMode="External" /><Relationship Id="rId3" Type="http://schemas.openxmlformats.org/officeDocument/2006/relationships/hyperlink" Target="https://podminky.urs.cz/item/CS_URS_2025_01/174251101" TargetMode="External" /><Relationship Id="rId4" Type="http://schemas.openxmlformats.org/officeDocument/2006/relationships/hyperlink" Target="https://podminky.urs.cz/item/CS_URS_2025_01/155135111" TargetMode="External" /><Relationship Id="rId5" Type="http://schemas.openxmlformats.org/officeDocument/2006/relationships/hyperlink" Target="https://podminky.urs.cz/item/CS_URS_2025_01/155135112" TargetMode="External" /><Relationship Id="rId6" Type="http://schemas.openxmlformats.org/officeDocument/2006/relationships/hyperlink" Target="https://podminky.urs.cz/item/CS_URS_2025_01/115001105" TargetMode="External" /><Relationship Id="rId7" Type="http://schemas.openxmlformats.org/officeDocument/2006/relationships/hyperlink" Target="https://podminky.urs.cz/item/CS_URS_2025_01/115101201" TargetMode="External" /><Relationship Id="rId8" Type="http://schemas.openxmlformats.org/officeDocument/2006/relationships/hyperlink" Target="https://podminky.urs.cz/item/CS_URS_2025_01/115101301" TargetMode="External" /><Relationship Id="rId9" Type="http://schemas.openxmlformats.org/officeDocument/2006/relationships/hyperlink" Target="https://podminky.urs.cz/item/CS_URS_2025_01/321213345" TargetMode="External" /><Relationship Id="rId10" Type="http://schemas.openxmlformats.org/officeDocument/2006/relationships/hyperlink" Target="https://podminky.urs.cz/item/CS_URS_2025_01/321222111" TargetMode="External" /><Relationship Id="rId11" Type="http://schemas.openxmlformats.org/officeDocument/2006/relationships/hyperlink" Target="https://podminky.urs.cz/item/CS_URS_2025_01/457971121" TargetMode="External" /><Relationship Id="rId12" Type="http://schemas.openxmlformats.org/officeDocument/2006/relationships/hyperlink" Target="https://podminky.urs.cz/item/CS_URS_2025_01/461991111" TargetMode="External" /><Relationship Id="rId13" Type="http://schemas.openxmlformats.org/officeDocument/2006/relationships/hyperlink" Target="https://podminky.urs.cz/item/CS_URS_2025_01/462512270" TargetMode="External" /><Relationship Id="rId14" Type="http://schemas.openxmlformats.org/officeDocument/2006/relationships/hyperlink" Target="https://podminky.urs.cz/item/CS_URS_2025_01/462519002" TargetMode="External" /><Relationship Id="rId15" Type="http://schemas.openxmlformats.org/officeDocument/2006/relationships/hyperlink" Target="https://podminky.urs.cz/item/CS_URS_2025_01/465513427" TargetMode="External" /><Relationship Id="rId16" Type="http://schemas.openxmlformats.org/officeDocument/2006/relationships/hyperlink" Target="https://podminky.urs.cz/item/CS_URS_2025_01/465513327" TargetMode="External" /><Relationship Id="rId17" Type="http://schemas.openxmlformats.org/officeDocument/2006/relationships/hyperlink" Target="https://podminky.urs.cz/item/CS_URS_2025_01/451313521" TargetMode="External" /><Relationship Id="rId18" Type="http://schemas.openxmlformats.org/officeDocument/2006/relationships/hyperlink" Target="https://podminky.urs.cz/item/CS_URS_2025_01/451571111" TargetMode="External" /><Relationship Id="rId19" Type="http://schemas.openxmlformats.org/officeDocument/2006/relationships/hyperlink" Target="https://podminky.urs.cz/item/CS_URS_2025_01/464451114" TargetMode="External" /><Relationship Id="rId20" Type="http://schemas.openxmlformats.org/officeDocument/2006/relationships/hyperlink" Target="https://podminky.urs.cz/item/CS_URS_2025_01/977131117" TargetMode="External" /><Relationship Id="rId21" Type="http://schemas.openxmlformats.org/officeDocument/2006/relationships/hyperlink" Target="https://podminky.urs.cz/item/CS_URS_2025_01/998323011" TargetMode="External" /><Relationship Id="rId22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32251411" TargetMode="External" /><Relationship Id="rId3" Type="http://schemas.openxmlformats.org/officeDocument/2006/relationships/hyperlink" Target="https://podminky.urs.cz/item/CS_URS_2025_01/162451106" TargetMode="External" /><Relationship Id="rId4" Type="http://schemas.openxmlformats.org/officeDocument/2006/relationships/hyperlink" Target="https://podminky.urs.cz/item/CS_URS_2025_01/174251101" TargetMode="External" /><Relationship Id="rId5" Type="http://schemas.openxmlformats.org/officeDocument/2006/relationships/hyperlink" Target="https://podminky.urs.cz/item/CS_URS_2025_01/181411122" TargetMode="External" /><Relationship Id="rId6" Type="http://schemas.openxmlformats.org/officeDocument/2006/relationships/hyperlink" Target="https://podminky.urs.cz/item/CS_URS_2025_01/182151111" TargetMode="External" /><Relationship Id="rId7" Type="http://schemas.openxmlformats.org/officeDocument/2006/relationships/hyperlink" Target="https://podminky.urs.cz/item/CS_URS_2025_01/462512270" TargetMode="External" /><Relationship Id="rId8" Type="http://schemas.openxmlformats.org/officeDocument/2006/relationships/hyperlink" Target="https://podminky.urs.cz/item/CS_URS_2025_01/462519002" TargetMode="External" /><Relationship Id="rId9" Type="http://schemas.openxmlformats.org/officeDocument/2006/relationships/hyperlink" Target="https://podminky.urs.cz/item/CS_URS_2025_01/998332011" TargetMode="External" /><Relationship Id="rId10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103000" TargetMode="External" /><Relationship Id="rId2" Type="http://schemas.openxmlformats.org/officeDocument/2006/relationships/hyperlink" Target="https://podminky.urs.cz/item/CS_URS_2024_01/0122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13274000" TargetMode="External" /><Relationship Id="rId6" Type="http://schemas.openxmlformats.org/officeDocument/2006/relationships/hyperlink" Target="https://podminky.urs.cz/item/CS_URS_2024_01/013284000" TargetMode="External" /><Relationship Id="rId7" Type="http://schemas.openxmlformats.org/officeDocument/2006/relationships/hyperlink" Target="https://podminky.urs.cz/item/CS_URS_2024_02/021203000" TargetMode="External" /><Relationship Id="rId8" Type="http://schemas.openxmlformats.org/officeDocument/2006/relationships/hyperlink" Target="https://podminky.urs.cz/item/CS_URS_2024_01/030001000" TargetMode="External" /><Relationship Id="rId9" Type="http://schemas.openxmlformats.org/officeDocument/2006/relationships/hyperlink" Target="https://podminky.urs.cz/item/CS_URS_2024_01/035103001" TargetMode="External" /><Relationship Id="rId10" Type="http://schemas.openxmlformats.org/officeDocument/2006/relationships/hyperlink" Target="https://podminky.urs.cz/item/CS_URS_2024_01/041903000" TargetMode="External" /><Relationship Id="rId11" Type="http://schemas.openxmlformats.org/officeDocument/2006/relationships/hyperlink" Target="https://podminky.urs.cz/item/CS_URS_2024_01/042903000" TargetMode="External" /><Relationship Id="rId12" Type="http://schemas.openxmlformats.org/officeDocument/2006/relationships/hyperlink" Target="https://podminky.urs.cz/item/CS_URS_2024_01/091704000" TargetMode="External" /><Relationship Id="rId13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1" TargetMode="External" /><Relationship Id="rId2" Type="http://schemas.openxmlformats.org/officeDocument/2006/relationships/hyperlink" Target="https://podminky.urs.cz/item/CS_URS_2025_01/112101102" TargetMode="External" /><Relationship Id="rId3" Type="http://schemas.openxmlformats.org/officeDocument/2006/relationships/hyperlink" Target="https://podminky.urs.cz/item/CS_URS_2025_01/112251101" TargetMode="External" /><Relationship Id="rId4" Type="http://schemas.openxmlformats.org/officeDocument/2006/relationships/hyperlink" Target="https://podminky.urs.cz/item/CS_URS_2025_01/112251102" TargetMode="External" /><Relationship Id="rId5" Type="http://schemas.openxmlformats.org/officeDocument/2006/relationships/hyperlink" Target="https://podminky.urs.cz/item/CS_URS_2025_01/112251103" TargetMode="External" /><Relationship Id="rId6" Type="http://schemas.openxmlformats.org/officeDocument/2006/relationships/hyperlink" Target="https://podminky.urs.cz/item/CS_URS_2025_01/112251105" TargetMode="External" /><Relationship Id="rId7" Type="http://schemas.openxmlformats.org/officeDocument/2006/relationships/hyperlink" Target="https://podminky.urs.cz/item/CS_URS_2025_01/162201411" TargetMode="External" /><Relationship Id="rId8" Type="http://schemas.openxmlformats.org/officeDocument/2006/relationships/hyperlink" Target="https://podminky.urs.cz/item/CS_URS_2025_01/162201412" TargetMode="External" /><Relationship Id="rId9" Type="http://schemas.openxmlformats.org/officeDocument/2006/relationships/hyperlink" Target="https://podminky.urs.cz/item/CS_URS_2025_01/162201421" TargetMode="External" /><Relationship Id="rId10" Type="http://schemas.openxmlformats.org/officeDocument/2006/relationships/hyperlink" Target="https://podminky.urs.cz/item/CS_URS_2025_01/162201422" TargetMode="External" /><Relationship Id="rId11" Type="http://schemas.openxmlformats.org/officeDocument/2006/relationships/hyperlink" Target="https://podminky.urs.cz/item/CS_URS_2025_01/162201423" TargetMode="External" /><Relationship Id="rId12" Type="http://schemas.openxmlformats.org/officeDocument/2006/relationships/hyperlink" Target="https://podminky.urs.cz/item/CS_URS_2025_01/162201520" TargetMode="External" /><Relationship Id="rId13" Type="http://schemas.openxmlformats.org/officeDocument/2006/relationships/hyperlink" Target="https://podminky.urs.cz/item/CS_URS_2025_01/162301951" TargetMode="External" /><Relationship Id="rId14" Type="http://schemas.openxmlformats.org/officeDocument/2006/relationships/hyperlink" Target="https://podminky.urs.cz/item/CS_URS_2025_01/162301952" TargetMode="External" /><Relationship Id="rId15" Type="http://schemas.openxmlformats.org/officeDocument/2006/relationships/hyperlink" Target="https://podminky.urs.cz/item/CS_URS_2025_01/162301971" TargetMode="External" /><Relationship Id="rId16" Type="http://schemas.openxmlformats.org/officeDocument/2006/relationships/hyperlink" Target="https://podminky.urs.cz/item/CS_URS_2025_01/162301972" TargetMode="External" /><Relationship Id="rId17" Type="http://schemas.openxmlformats.org/officeDocument/2006/relationships/hyperlink" Target="https://podminky.urs.cz/item/CS_URS_2025_01/162301973" TargetMode="External" /><Relationship Id="rId18" Type="http://schemas.openxmlformats.org/officeDocument/2006/relationships/hyperlink" Target="https://podminky.urs.cz/item/CS_URS_2025_01/162301975" TargetMode="External" /><Relationship Id="rId19" Type="http://schemas.openxmlformats.org/officeDocument/2006/relationships/hyperlink" Target="https://podminky.urs.cz/item/CS_URS_2025_01/127751111" TargetMode="External" /><Relationship Id="rId20" Type="http://schemas.openxmlformats.org/officeDocument/2006/relationships/hyperlink" Target="https://podminky.urs.cz/item/CS_URS_2025_01/132251411" TargetMode="External" /><Relationship Id="rId21" Type="http://schemas.openxmlformats.org/officeDocument/2006/relationships/hyperlink" Target="https://podminky.urs.cz/item/CS_URS_2025_01/171151103" TargetMode="External" /><Relationship Id="rId22" Type="http://schemas.openxmlformats.org/officeDocument/2006/relationships/hyperlink" Target="https://podminky.urs.cz/item/CS_URS_2025_01/174251101" TargetMode="External" /><Relationship Id="rId23" Type="http://schemas.openxmlformats.org/officeDocument/2006/relationships/hyperlink" Target="https://podminky.urs.cz/item/CS_URS_2025_01/162451106" TargetMode="External" /><Relationship Id="rId24" Type="http://schemas.openxmlformats.org/officeDocument/2006/relationships/hyperlink" Target="https://podminky.urs.cz/item/CS_URS_2025_01/181451121" TargetMode="External" /><Relationship Id="rId25" Type="http://schemas.openxmlformats.org/officeDocument/2006/relationships/hyperlink" Target="https://podminky.urs.cz/item/CS_URS_2025_01/181451122" TargetMode="External" /><Relationship Id="rId26" Type="http://schemas.openxmlformats.org/officeDocument/2006/relationships/hyperlink" Target="https://podminky.urs.cz/item/CS_URS_2025_01/181951112" TargetMode="External" /><Relationship Id="rId27" Type="http://schemas.openxmlformats.org/officeDocument/2006/relationships/hyperlink" Target="https://podminky.urs.cz/item/CS_URS_2025_01/182151111" TargetMode="External" /><Relationship Id="rId28" Type="http://schemas.openxmlformats.org/officeDocument/2006/relationships/hyperlink" Target="https://podminky.urs.cz/item/CS_URS_2025_01/321213345" TargetMode="External" /><Relationship Id="rId29" Type="http://schemas.openxmlformats.org/officeDocument/2006/relationships/hyperlink" Target="https://podminky.urs.cz/item/CS_URS_2025_01/462512270" TargetMode="External" /><Relationship Id="rId30" Type="http://schemas.openxmlformats.org/officeDocument/2006/relationships/hyperlink" Target="https://podminky.urs.cz/item/CS_URS_2025_01/462519002" TargetMode="External" /><Relationship Id="rId31" Type="http://schemas.openxmlformats.org/officeDocument/2006/relationships/hyperlink" Target="https://podminky.urs.cz/item/CS_URS_2025_01/636195212" TargetMode="External" /><Relationship Id="rId32" Type="http://schemas.openxmlformats.org/officeDocument/2006/relationships/hyperlink" Target="https://podminky.urs.cz/item/CS_URS_2025_01/997013811" TargetMode="External" /><Relationship Id="rId33" Type="http://schemas.openxmlformats.org/officeDocument/2006/relationships/hyperlink" Target="https://podminky.urs.cz/item/CS_URS_2025_01/998332011" TargetMode="External" /><Relationship Id="rId3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451106" TargetMode="External" /><Relationship Id="rId3" Type="http://schemas.openxmlformats.org/officeDocument/2006/relationships/hyperlink" Target="https://podminky.urs.cz/item/CS_URS_2025_01/462512270" TargetMode="External" /><Relationship Id="rId4" Type="http://schemas.openxmlformats.org/officeDocument/2006/relationships/hyperlink" Target="https://podminky.urs.cz/item/CS_URS_2025_01/462519002" TargetMode="External" /><Relationship Id="rId5" Type="http://schemas.openxmlformats.org/officeDocument/2006/relationships/hyperlink" Target="https://podminky.urs.cz/item/CS_URS_2025_01/998323011" TargetMode="External" /><Relationship Id="rId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162451106" TargetMode="External" /><Relationship Id="rId3" Type="http://schemas.openxmlformats.org/officeDocument/2006/relationships/hyperlink" Target="https://podminky.urs.cz/item/CS_URS_2025_01/465513127" TargetMode="External" /><Relationship Id="rId4" Type="http://schemas.openxmlformats.org/officeDocument/2006/relationships/hyperlink" Target="https://podminky.urs.cz/item/CS_URS_2025_01/451313521" TargetMode="External" /><Relationship Id="rId5" Type="http://schemas.openxmlformats.org/officeDocument/2006/relationships/hyperlink" Target="https://podminky.urs.cz/item/CS_URS_2025_01/451571111" TargetMode="External" /><Relationship Id="rId6" Type="http://schemas.openxmlformats.org/officeDocument/2006/relationships/hyperlink" Target="https://podminky.urs.cz/item/CS_URS_2025_01/462512270" TargetMode="External" /><Relationship Id="rId7" Type="http://schemas.openxmlformats.org/officeDocument/2006/relationships/hyperlink" Target="https://podminky.urs.cz/item/CS_URS_2025_01/462519002" TargetMode="External" /><Relationship Id="rId8" Type="http://schemas.openxmlformats.org/officeDocument/2006/relationships/hyperlink" Target="https://podminky.urs.cz/item/CS_URS_2025_01/636195212" TargetMode="External" /><Relationship Id="rId9" Type="http://schemas.openxmlformats.org/officeDocument/2006/relationships/hyperlink" Target="https://podminky.urs.cz/item/CS_URS_2025_01/998323011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71151103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05" TargetMode="External" /><Relationship Id="rId2" Type="http://schemas.openxmlformats.org/officeDocument/2006/relationships/hyperlink" Target="https://podminky.urs.cz/item/CS_URS_2025_01/112251105" TargetMode="External" /><Relationship Id="rId3" Type="http://schemas.openxmlformats.org/officeDocument/2006/relationships/hyperlink" Target="https://podminky.urs.cz/item/CS_URS_2025_01/162201500" TargetMode="External" /><Relationship Id="rId4" Type="http://schemas.openxmlformats.org/officeDocument/2006/relationships/hyperlink" Target="https://podminky.urs.cz/item/CS_URS_2025_01/162201510" TargetMode="External" /><Relationship Id="rId5" Type="http://schemas.openxmlformats.org/officeDocument/2006/relationships/hyperlink" Target="https://podminky.urs.cz/item/CS_URS_2025_01/162201520" TargetMode="External" /><Relationship Id="rId6" Type="http://schemas.openxmlformats.org/officeDocument/2006/relationships/hyperlink" Target="https://podminky.urs.cz/item/CS_URS_2025_01/162301935" TargetMode="External" /><Relationship Id="rId7" Type="http://schemas.openxmlformats.org/officeDocument/2006/relationships/hyperlink" Target="https://podminky.urs.cz/item/CS_URS_2025_01/162301955" TargetMode="External" /><Relationship Id="rId8" Type="http://schemas.openxmlformats.org/officeDocument/2006/relationships/hyperlink" Target="https://podminky.urs.cz/item/CS_URS_2025_01/162301975" TargetMode="External" /><Relationship Id="rId9" Type="http://schemas.openxmlformats.org/officeDocument/2006/relationships/hyperlink" Target="https://podminky.urs.cz/item/CS_URS_2025_01/124153101" TargetMode="External" /><Relationship Id="rId10" Type="http://schemas.openxmlformats.org/officeDocument/2006/relationships/hyperlink" Target="https://podminky.urs.cz/item/CS_URS_2025_01/127751111" TargetMode="External" /><Relationship Id="rId11" Type="http://schemas.openxmlformats.org/officeDocument/2006/relationships/hyperlink" Target="https://podminky.urs.cz/item/CS_URS_2025_01/132251401" TargetMode="External" /><Relationship Id="rId12" Type="http://schemas.openxmlformats.org/officeDocument/2006/relationships/hyperlink" Target="https://podminky.urs.cz/item/CS_URS_2025_01/162451106" TargetMode="External" /><Relationship Id="rId13" Type="http://schemas.openxmlformats.org/officeDocument/2006/relationships/hyperlink" Target="https://podminky.urs.cz/item/CS_URS_2025_01/171151103" TargetMode="External" /><Relationship Id="rId14" Type="http://schemas.openxmlformats.org/officeDocument/2006/relationships/hyperlink" Target="https://podminky.urs.cz/item/CS_URS_2025_01/174251101" TargetMode="External" /><Relationship Id="rId15" Type="http://schemas.openxmlformats.org/officeDocument/2006/relationships/hyperlink" Target="https://podminky.urs.cz/item/CS_URS_2025_01/115101201" TargetMode="External" /><Relationship Id="rId16" Type="http://schemas.openxmlformats.org/officeDocument/2006/relationships/hyperlink" Target="https://podminky.urs.cz/item/CS_URS_2025_01/115101301" TargetMode="External" /><Relationship Id="rId17" Type="http://schemas.openxmlformats.org/officeDocument/2006/relationships/hyperlink" Target="https://podminky.urs.cz/item/CS_URS_2025_01/155135111" TargetMode="External" /><Relationship Id="rId18" Type="http://schemas.openxmlformats.org/officeDocument/2006/relationships/hyperlink" Target="https://podminky.urs.cz/item/CS_URS_2025_01/155135112" TargetMode="External" /><Relationship Id="rId19" Type="http://schemas.openxmlformats.org/officeDocument/2006/relationships/hyperlink" Target="https://podminky.urs.cz/item/CS_URS_2025_01/181411121" TargetMode="External" /><Relationship Id="rId20" Type="http://schemas.openxmlformats.org/officeDocument/2006/relationships/hyperlink" Target="https://podminky.urs.cz/item/CS_URS_2025_01/181411122" TargetMode="External" /><Relationship Id="rId21" Type="http://schemas.openxmlformats.org/officeDocument/2006/relationships/hyperlink" Target="https://podminky.urs.cz/item/CS_URS_2025_01/181951112" TargetMode="External" /><Relationship Id="rId22" Type="http://schemas.openxmlformats.org/officeDocument/2006/relationships/hyperlink" Target="https://podminky.urs.cz/item/CS_URS_2025_01/182151111" TargetMode="External" /><Relationship Id="rId23" Type="http://schemas.openxmlformats.org/officeDocument/2006/relationships/hyperlink" Target="https://podminky.urs.cz/item/CS_URS_2025_01/320101111" TargetMode="External" /><Relationship Id="rId24" Type="http://schemas.openxmlformats.org/officeDocument/2006/relationships/hyperlink" Target="https://podminky.urs.cz/item/CS_URS_2025_01/321213345" TargetMode="External" /><Relationship Id="rId25" Type="http://schemas.openxmlformats.org/officeDocument/2006/relationships/hyperlink" Target="https://podminky.urs.cz/item/CS_URS_2025_01/321321115" TargetMode="External" /><Relationship Id="rId26" Type="http://schemas.openxmlformats.org/officeDocument/2006/relationships/hyperlink" Target="https://podminky.urs.cz/item/CS_URS_2025_01/321351010" TargetMode="External" /><Relationship Id="rId27" Type="http://schemas.openxmlformats.org/officeDocument/2006/relationships/hyperlink" Target="https://podminky.urs.cz/item/CS_URS_2025_01/321352010" TargetMode="External" /><Relationship Id="rId28" Type="http://schemas.openxmlformats.org/officeDocument/2006/relationships/hyperlink" Target="https://podminky.urs.cz/item/CS_URS_2025_01/457532111" TargetMode="External" /><Relationship Id="rId29" Type="http://schemas.openxmlformats.org/officeDocument/2006/relationships/hyperlink" Target="https://podminky.urs.cz/item/CS_URS_2025_01/457971121" TargetMode="External" /><Relationship Id="rId30" Type="http://schemas.openxmlformats.org/officeDocument/2006/relationships/hyperlink" Target="https://podminky.urs.cz/item/CS_URS_2025_01/461991111" TargetMode="External" /><Relationship Id="rId31" Type="http://schemas.openxmlformats.org/officeDocument/2006/relationships/hyperlink" Target="https://podminky.urs.cz/item/CS_URS_2025_01/462512270" TargetMode="External" /><Relationship Id="rId32" Type="http://schemas.openxmlformats.org/officeDocument/2006/relationships/hyperlink" Target="https://podminky.urs.cz/item/CS_URS_2025_01/462519002" TargetMode="External" /><Relationship Id="rId33" Type="http://schemas.openxmlformats.org/officeDocument/2006/relationships/hyperlink" Target="https://podminky.urs.cz/item/CS_URS_2025_01/636195212" TargetMode="External" /><Relationship Id="rId34" Type="http://schemas.openxmlformats.org/officeDocument/2006/relationships/hyperlink" Target="https://podminky.urs.cz/item/CS_URS_2025_01/810351811" TargetMode="External" /><Relationship Id="rId35" Type="http://schemas.openxmlformats.org/officeDocument/2006/relationships/hyperlink" Target="https://podminky.urs.cz/item/CS_URS_2025_01/871350310" TargetMode="External" /><Relationship Id="rId36" Type="http://schemas.openxmlformats.org/officeDocument/2006/relationships/hyperlink" Target="https://podminky.urs.cz/item/CS_URS_2025_01/871395811" TargetMode="External" /><Relationship Id="rId37" Type="http://schemas.openxmlformats.org/officeDocument/2006/relationships/hyperlink" Target="https://podminky.urs.cz/item/CS_URS_2025_01/871393120" TargetMode="External" /><Relationship Id="rId38" Type="http://schemas.openxmlformats.org/officeDocument/2006/relationships/hyperlink" Target="https://podminky.urs.cz/item/CS_URS_2025_01/871218111" TargetMode="External" /><Relationship Id="rId39" Type="http://schemas.openxmlformats.org/officeDocument/2006/relationships/hyperlink" Target="https://podminky.urs.cz/item/CS_URS_2025_01/871228111" TargetMode="External" /><Relationship Id="rId40" Type="http://schemas.openxmlformats.org/officeDocument/2006/relationships/hyperlink" Target="https://podminky.urs.cz/item/CS_URS_2025_01/960211251" TargetMode="External" /><Relationship Id="rId41" Type="http://schemas.openxmlformats.org/officeDocument/2006/relationships/hyperlink" Target="https://podminky.urs.cz/item/CS_URS_2025_01/977131110" TargetMode="External" /><Relationship Id="rId42" Type="http://schemas.openxmlformats.org/officeDocument/2006/relationships/hyperlink" Target="https://podminky.urs.cz/item/CS_URS_2025_01/997013601" TargetMode="External" /><Relationship Id="rId43" Type="http://schemas.openxmlformats.org/officeDocument/2006/relationships/hyperlink" Target="https://podminky.urs.cz/item/CS_URS_2025_01/997013811" TargetMode="External" /><Relationship Id="rId44" Type="http://schemas.openxmlformats.org/officeDocument/2006/relationships/hyperlink" Target="https://podminky.urs.cz/item/CS_URS_2025_01/997321511" TargetMode="External" /><Relationship Id="rId45" Type="http://schemas.openxmlformats.org/officeDocument/2006/relationships/hyperlink" Target="https://podminky.urs.cz/item/CS_URS_2025_01/997321519" TargetMode="External" /><Relationship Id="rId46" Type="http://schemas.openxmlformats.org/officeDocument/2006/relationships/hyperlink" Target="https://podminky.urs.cz/item/CS_URS_2025_01/998332011" TargetMode="External" /><Relationship Id="rId4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7751111" TargetMode="External" /><Relationship Id="rId2" Type="http://schemas.openxmlformats.org/officeDocument/2006/relationships/hyperlink" Target="https://podminky.urs.cz/item/CS_URS_2025_01/462512270" TargetMode="External" /><Relationship Id="rId3" Type="http://schemas.openxmlformats.org/officeDocument/2006/relationships/hyperlink" Target="https://podminky.urs.cz/item/CS_URS_2025_01/462519002" TargetMode="External" /><Relationship Id="rId4" Type="http://schemas.openxmlformats.org/officeDocument/2006/relationships/hyperlink" Target="https://podminky.urs.cz/item/CS_URS_2025_01/998323011" TargetMode="External" /><Relationship Id="rId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04/25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VT Opavice - M. Albrechtice, km 12,967 - 15,685 PŠ 2024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Město Albrechtice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3. 4. 2025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Ing. Dalibor Rajnoch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Ing. Dalibor Rajnoch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ROUND(AG55+AG57+AG59+AG63+AG70+AG72+AG76+AG79+AG83+AG85,2)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ROUND(AS55+AS57+AS59+AS63+AS70+AS72+AS76+AS79+AS83+AS85,2)</f>
        <v>0</v>
      </c>
      <c r="AT54" s="107">
        <f>ROUND(SUM(AV54:AW54),2)</f>
        <v>0</v>
      </c>
      <c r="AU54" s="108">
        <f>ROUND(AU55+AU57+AU59+AU63+AU70+AU72+AU76+AU79+AU83+AU85,5)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ROUND(AZ55+AZ57+AZ59+AZ63+AZ70+AZ72+AZ76+AZ79+AZ83+AZ85,2)</f>
        <v>0</v>
      </c>
      <c r="BA54" s="107">
        <f>ROUND(BA55+BA57+BA59+BA63+BA70+BA72+BA76+BA79+BA83+BA85,2)</f>
        <v>0</v>
      </c>
      <c r="BB54" s="107">
        <f>ROUND(BB55+BB57+BB59+BB63+BB70+BB72+BB76+BB79+BB83+BB85,2)</f>
        <v>0</v>
      </c>
      <c r="BC54" s="107">
        <f>ROUND(BC55+BC57+BC59+BC63+BC70+BC72+BC76+BC79+BC83+BC85,2)</f>
        <v>0</v>
      </c>
      <c r="BD54" s="109">
        <f>ROUND(BD55+BD57+BD59+BD63+BD70+BD72+BD76+BD79+BD83+BD85,2)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7"/>
      <c r="B55" s="112"/>
      <c r="C55" s="113"/>
      <c r="D55" s="114" t="s">
        <v>75</v>
      </c>
      <c r="E55" s="114"/>
      <c r="F55" s="114"/>
      <c r="G55" s="114"/>
      <c r="H55" s="114"/>
      <c r="I55" s="115"/>
      <c r="J55" s="114" t="s">
        <v>76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ROUND(AG56,2)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77</v>
      </c>
      <c r="AR55" s="119"/>
      <c r="AS55" s="120">
        <f>ROUND(AS56,2)</f>
        <v>0</v>
      </c>
      <c r="AT55" s="121">
        <f>ROUND(SUM(AV55:AW55),2)</f>
        <v>0</v>
      </c>
      <c r="AU55" s="122">
        <f>ROUND(AU56,5)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ROUND(AZ56,2)</f>
        <v>0</v>
      </c>
      <c r="BA55" s="121">
        <f>ROUND(BA56,2)</f>
        <v>0</v>
      </c>
      <c r="BB55" s="121">
        <f>ROUND(BB56,2)</f>
        <v>0</v>
      </c>
      <c r="BC55" s="121">
        <f>ROUND(BC56,2)</f>
        <v>0</v>
      </c>
      <c r="BD55" s="123">
        <f>ROUND(BD56,2)</f>
        <v>0</v>
      </c>
      <c r="BE55" s="7"/>
      <c r="BS55" s="124" t="s">
        <v>70</v>
      </c>
      <c r="BT55" s="124" t="s">
        <v>78</v>
      </c>
      <c r="BU55" s="124" t="s">
        <v>72</v>
      </c>
      <c r="BV55" s="124" t="s">
        <v>73</v>
      </c>
      <c r="BW55" s="124" t="s">
        <v>79</v>
      </c>
      <c r="BX55" s="124" t="s">
        <v>5</v>
      </c>
      <c r="CL55" s="124" t="s">
        <v>19</v>
      </c>
      <c r="CM55" s="124" t="s">
        <v>80</v>
      </c>
    </row>
    <row r="56" s="4" customFormat="1" ht="23.25" customHeight="1">
      <c r="A56" s="125" t="s">
        <v>81</v>
      </c>
      <c r="B56" s="64"/>
      <c r="C56" s="126"/>
      <c r="D56" s="126"/>
      <c r="E56" s="127" t="s">
        <v>82</v>
      </c>
      <c r="F56" s="127"/>
      <c r="G56" s="127"/>
      <c r="H56" s="127"/>
      <c r="I56" s="127"/>
      <c r="J56" s="126"/>
      <c r="K56" s="127" t="s">
        <v>76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'SO-01-01. - Jez km 13,067...'!J32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83</v>
      </c>
      <c r="AR56" s="66"/>
      <c r="AS56" s="130">
        <v>0</v>
      </c>
      <c r="AT56" s="131">
        <f>ROUND(SUM(AV56:AW56),2)</f>
        <v>0</v>
      </c>
      <c r="AU56" s="132">
        <f>'SO-01-01. - Jez km 13,067...'!P91</f>
        <v>0</v>
      </c>
      <c r="AV56" s="131">
        <f>'SO-01-01. - Jez km 13,067...'!J35</f>
        <v>0</v>
      </c>
      <c r="AW56" s="131">
        <f>'SO-01-01. - Jez km 13,067...'!J36</f>
        <v>0</v>
      </c>
      <c r="AX56" s="131">
        <f>'SO-01-01. - Jez km 13,067...'!J37</f>
        <v>0</v>
      </c>
      <c r="AY56" s="131">
        <f>'SO-01-01. - Jez km 13,067...'!J38</f>
        <v>0</v>
      </c>
      <c r="AZ56" s="131">
        <f>'SO-01-01. - Jez km 13,067...'!F35</f>
        <v>0</v>
      </c>
      <c r="BA56" s="131">
        <f>'SO-01-01. - Jez km 13,067...'!F36</f>
        <v>0</v>
      </c>
      <c r="BB56" s="131">
        <f>'SO-01-01. - Jez km 13,067...'!F37</f>
        <v>0</v>
      </c>
      <c r="BC56" s="131">
        <f>'SO-01-01. - Jez km 13,067...'!F38</f>
        <v>0</v>
      </c>
      <c r="BD56" s="133">
        <f>'SO-01-01. - Jez km 13,067...'!F39</f>
        <v>0</v>
      </c>
      <c r="BE56" s="4"/>
      <c r="BT56" s="134" t="s">
        <v>80</v>
      </c>
      <c r="BV56" s="134" t="s">
        <v>73</v>
      </c>
      <c r="BW56" s="134" t="s">
        <v>84</v>
      </c>
      <c r="BX56" s="134" t="s">
        <v>79</v>
      </c>
      <c r="CL56" s="134" t="s">
        <v>19</v>
      </c>
    </row>
    <row r="57" s="7" customFormat="1" ht="16.5" customHeight="1">
      <c r="A57" s="7"/>
      <c r="B57" s="112"/>
      <c r="C57" s="113"/>
      <c r="D57" s="114" t="s">
        <v>85</v>
      </c>
      <c r="E57" s="114"/>
      <c r="F57" s="114"/>
      <c r="G57" s="114"/>
      <c r="H57" s="114"/>
      <c r="I57" s="115"/>
      <c r="J57" s="114" t="s">
        <v>86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ROUND(AG58,2)</f>
        <v>0</v>
      </c>
      <c r="AH57" s="115"/>
      <c r="AI57" s="115"/>
      <c r="AJ57" s="115"/>
      <c r="AK57" s="115"/>
      <c r="AL57" s="115"/>
      <c r="AM57" s="115"/>
      <c r="AN57" s="117">
        <f>SUM(AG57,AT57)</f>
        <v>0</v>
      </c>
      <c r="AO57" s="115"/>
      <c r="AP57" s="115"/>
      <c r="AQ57" s="118" t="s">
        <v>77</v>
      </c>
      <c r="AR57" s="119"/>
      <c r="AS57" s="120">
        <f>ROUND(AS58,2)</f>
        <v>0</v>
      </c>
      <c r="AT57" s="121">
        <f>ROUND(SUM(AV57:AW57),2)</f>
        <v>0</v>
      </c>
      <c r="AU57" s="122">
        <f>ROUND(AU58,5)</f>
        <v>0</v>
      </c>
      <c r="AV57" s="121">
        <f>ROUND(AZ57*L29,2)</f>
        <v>0</v>
      </c>
      <c r="AW57" s="121">
        <f>ROUND(BA57*L30,2)</f>
        <v>0</v>
      </c>
      <c r="AX57" s="121">
        <f>ROUND(BB57*L29,2)</f>
        <v>0</v>
      </c>
      <c r="AY57" s="121">
        <f>ROUND(BC57*L30,2)</f>
        <v>0</v>
      </c>
      <c r="AZ57" s="121">
        <f>ROUND(AZ58,2)</f>
        <v>0</v>
      </c>
      <c r="BA57" s="121">
        <f>ROUND(BA58,2)</f>
        <v>0</v>
      </c>
      <c r="BB57" s="121">
        <f>ROUND(BB58,2)</f>
        <v>0</v>
      </c>
      <c r="BC57" s="121">
        <f>ROUND(BC58,2)</f>
        <v>0</v>
      </c>
      <c r="BD57" s="123">
        <f>ROUND(BD58,2)</f>
        <v>0</v>
      </c>
      <c r="BE57" s="7"/>
      <c r="BS57" s="124" t="s">
        <v>70</v>
      </c>
      <c r="BT57" s="124" t="s">
        <v>78</v>
      </c>
      <c r="BU57" s="124" t="s">
        <v>72</v>
      </c>
      <c r="BV57" s="124" t="s">
        <v>73</v>
      </c>
      <c r="BW57" s="124" t="s">
        <v>87</v>
      </c>
      <c r="BX57" s="124" t="s">
        <v>5</v>
      </c>
      <c r="CL57" s="124" t="s">
        <v>19</v>
      </c>
      <c r="CM57" s="124" t="s">
        <v>80</v>
      </c>
    </row>
    <row r="58" s="4" customFormat="1" ht="23.25" customHeight="1">
      <c r="A58" s="125" t="s">
        <v>81</v>
      </c>
      <c r="B58" s="64"/>
      <c r="C58" s="126"/>
      <c r="D58" s="126"/>
      <c r="E58" s="127" t="s">
        <v>88</v>
      </c>
      <c r="F58" s="127"/>
      <c r="G58" s="127"/>
      <c r="H58" s="127"/>
      <c r="I58" s="127"/>
      <c r="J58" s="126"/>
      <c r="K58" s="127" t="s">
        <v>89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'SO-02-01. - Úprava km 13,...'!J32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83</v>
      </c>
      <c r="AR58" s="66"/>
      <c r="AS58" s="130">
        <v>0</v>
      </c>
      <c r="AT58" s="131">
        <f>ROUND(SUM(AV58:AW58),2)</f>
        <v>0</v>
      </c>
      <c r="AU58" s="132">
        <f>'SO-02-01. - Úprava km 13,...'!P92</f>
        <v>0</v>
      </c>
      <c r="AV58" s="131">
        <f>'SO-02-01. - Úprava km 13,...'!J35</f>
        <v>0</v>
      </c>
      <c r="AW58" s="131">
        <f>'SO-02-01. - Úprava km 13,...'!J36</f>
        <v>0</v>
      </c>
      <c r="AX58" s="131">
        <f>'SO-02-01. - Úprava km 13,...'!J37</f>
        <v>0</v>
      </c>
      <c r="AY58" s="131">
        <f>'SO-02-01. - Úprava km 13,...'!J38</f>
        <v>0</v>
      </c>
      <c r="AZ58" s="131">
        <f>'SO-02-01. - Úprava km 13,...'!F35</f>
        <v>0</v>
      </c>
      <c r="BA58" s="131">
        <f>'SO-02-01. - Úprava km 13,...'!F36</f>
        <v>0</v>
      </c>
      <c r="BB58" s="131">
        <f>'SO-02-01. - Úprava km 13,...'!F37</f>
        <v>0</v>
      </c>
      <c r="BC58" s="131">
        <f>'SO-02-01. - Úprava km 13,...'!F38</f>
        <v>0</v>
      </c>
      <c r="BD58" s="133">
        <f>'SO-02-01. - Úprava km 13,...'!F39</f>
        <v>0</v>
      </c>
      <c r="BE58" s="4"/>
      <c r="BT58" s="134" t="s">
        <v>80</v>
      </c>
      <c r="BV58" s="134" t="s">
        <v>73</v>
      </c>
      <c r="BW58" s="134" t="s">
        <v>90</v>
      </c>
      <c r="BX58" s="134" t="s">
        <v>87</v>
      </c>
      <c r="CL58" s="134" t="s">
        <v>19</v>
      </c>
    </row>
    <row r="59" s="7" customFormat="1" ht="37.5" customHeight="1">
      <c r="A59" s="7"/>
      <c r="B59" s="112"/>
      <c r="C59" s="113"/>
      <c r="D59" s="114" t="s">
        <v>91</v>
      </c>
      <c r="E59" s="114"/>
      <c r="F59" s="114"/>
      <c r="G59" s="114"/>
      <c r="H59" s="114"/>
      <c r="I59" s="115"/>
      <c r="J59" s="114" t="s">
        <v>92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ROUND(SUM(AG60:AG62),2)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77</v>
      </c>
      <c r="AR59" s="119"/>
      <c r="AS59" s="120">
        <f>ROUND(SUM(AS60:AS62),2)</f>
        <v>0</v>
      </c>
      <c r="AT59" s="121">
        <f>ROUND(SUM(AV59:AW59),2)</f>
        <v>0</v>
      </c>
      <c r="AU59" s="122">
        <f>ROUND(SUM(AU60:AU62),5)</f>
        <v>0</v>
      </c>
      <c r="AV59" s="121">
        <f>ROUND(AZ59*L29,2)</f>
        <v>0</v>
      </c>
      <c r="AW59" s="121">
        <f>ROUND(BA59*L30,2)</f>
        <v>0</v>
      </c>
      <c r="AX59" s="121">
        <f>ROUND(BB59*L29,2)</f>
        <v>0</v>
      </c>
      <c r="AY59" s="121">
        <f>ROUND(BC59*L30,2)</f>
        <v>0</v>
      </c>
      <c r="AZ59" s="121">
        <f>ROUND(SUM(AZ60:AZ62),2)</f>
        <v>0</v>
      </c>
      <c r="BA59" s="121">
        <f>ROUND(SUM(BA60:BA62),2)</f>
        <v>0</v>
      </c>
      <c r="BB59" s="121">
        <f>ROUND(SUM(BB60:BB62),2)</f>
        <v>0</v>
      </c>
      <c r="BC59" s="121">
        <f>ROUND(SUM(BC60:BC62),2)</f>
        <v>0</v>
      </c>
      <c r="BD59" s="123">
        <f>ROUND(SUM(BD60:BD62),2)</f>
        <v>0</v>
      </c>
      <c r="BE59" s="7"/>
      <c r="BS59" s="124" t="s">
        <v>70</v>
      </c>
      <c r="BT59" s="124" t="s">
        <v>78</v>
      </c>
      <c r="BU59" s="124" t="s">
        <v>72</v>
      </c>
      <c r="BV59" s="124" t="s">
        <v>73</v>
      </c>
      <c r="BW59" s="124" t="s">
        <v>93</v>
      </c>
      <c r="BX59" s="124" t="s">
        <v>5</v>
      </c>
      <c r="CL59" s="124" t="s">
        <v>19</v>
      </c>
      <c r="CM59" s="124" t="s">
        <v>80</v>
      </c>
    </row>
    <row r="60" s="4" customFormat="1" ht="23.25" customHeight="1">
      <c r="A60" s="125" t="s">
        <v>81</v>
      </c>
      <c r="B60" s="64"/>
      <c r="C60" s="126"/>
      <c r="D60" s="126"/>
      <c r="E60" s="127" t="s">
        <v>94</v>
      </c>
      <c r="F60" s="127"/>
      <c r="G60" s="127"/>
      <c r="H60" s="127"/>
      <c r="I60" s="127"/>
      <c r="J60" s="126"/>
      <c r="K60" s="127" t="s">
        <v>95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'SO-03-01. - Práh km 13,32...'!J32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83</v>
      </c>
      <c r="AR60" s="66"/>
      <c r="AS60" s="130">
        <v>0</v>
      </c>
      <c r="AT60" s="131">
        <f>ROUND(SUM(AV60:AW60),2)</f>
        <v>0</v>
      </c>
      <c r="AU60" s="132">
        <f>'SO-03-01. - Práh km 13,32...'!P89</f>
        <v>0</v>
      </c>
      <c r="AV60" s="131">
        <f>'SO-03-01. - Práh km 13,32...'!J35</f>
        <v>0</v>
      </c>
      <c r="AW60" s="131">
        <f>'SO-03-01. - Práh km 13,32...'!J36</f>
        <v>0</v>
      </c>
      <c r="AX60" s="131">
        <f>'SO-03-01. - Práh km 13,32...'!J37</f>
        <v>0</v>
      </c>
      <c r="AY60" s="131">
        <f>'SO-03-01. - Práh km 13,32...'!J38</f>
        <v>0</v>
      </c>
      <c r="AZ60" s="131">
        <f>'SO-03-01. - Práh km 13,32...'!F35</f>
        <v>0</v>
      </c>
      <c r="BA60" s="131">
        <f>'SO-03-01. - Práh km 13,32...'!F36</f>
        <v>0</v>
      </c>
      <c r="BB60" s="131">
        <f>'SO-03-01. - Práh km 13,32...'!F37</f>
        <v>0</v>
      </c>
      <c r="BC60" s="131">
        <f>'SO-03-01. - Práh km 13,32...'!F38</f>
        <v>0</v>
      </c>
      <c r="BD60" s="133">
        <f>'SO-03-01. - Práh km 13,32...'!F39</f>
        <v>0</v>
      </c>
      <c r="BE60" s="4"/>
      <c r="BT60" s="134" t="s">
        <v>80</v>
      </c>
      <c r="BV60" s="134" t="s">
        <v>73</v>
      </c>
      <c r="BW60" s="134" t="s">
        <v>96</v>
      </c>
      <c r="BX60" s="134" t="s">
        <v>93</v>
      </c>
      <c r="CL60" s="134" t="s">
        <v>19</v>
      </c>
    </row>
    <row r="61" s="4" customFormat="1" ht="23.25" customHeight="1">
      <c r="A61" s="125" t="s">
        <v>81</v>
      </c>
      <c r="B61" s="64"/>
      <c r="C61" s="126"/>
      <c r="D61" s="126"/>
      <c r="E61" s="127" t="s">
        <v>97</v>
      </c>
      <c r="F61" s="127"/>
      <c r="G61" s="127"/>
      <c r="H61" s="127"/>
      <c r="I61" s="127"/>
      <c r="J61" s="126"/>
      <c r="K61" s="127" t="s">
        <v>98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'SO-03-02. - Stupeň km 13,...'!J32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83</v>
      </c>
      <c r="AR61" s="66"/>
      <c r="AS61" s="130">
        <v>0</v>
      </c>
      <c r="AT61" s="131">
        <f>ROUND(SUM(AV61:AW61),2)</f>
        <v>0</v>
      </c>
      <c r="AU61" s="132">
        <f>'SO-03-02. - Stupeň km 13,...'!P90</f>
        <v>0</v>
      </c>
      <c r="AV61" s="131">
        <f>'SO-03-02. - Stupeň km 13,...'!J35</f>
        <v>0</v>
      </c>
      <c r="AW61" s="131">
        <f>'SO-03-02. - Stupeň km 13,...'!J36</f>
        <v>0</v>
      </c>
      <c r="AX61" s="131">
        <f>'SO-03-02. - Stupeň km 13,...'!J37</f>
        <v>0</v>
      </c>
      <c r="AY61" s="131">
        <f>'SO-03-02. - Stupeň km 13,...'!J38</f>
        <v>0</v>
      </c>
      <c r="AZ61" s="131">
        <f>'SO-03-02. - Stupeň km 13,...'!F35</f>
        <v>0</v>
      </c>
      <c r="BA61" s="131">
        <f>'SO-03-02. - Stupeň km 13,...'!F36</f>
        <v>0</v>
      </c>
      <c r="BB61" s="131">
        <f>'SO-03-02. - Stupeň km 13,...'!F37</f>
        <v>0</v>
      </c>
      <c r="BC61" s="131">
        <f>'SO-03-02. - Stupeň km 13,...'!F38</f>
        <v>0</v>
      </c>
      <c r="BD61" s="133">
        <f>'SO-03-02. - Stupeň km 13,...'!F39</f>
        <v>0</v>
      </c>
      <c r="BE61" s="4"/>
      <c r="BT61" s="134" t="s">
        <v>80</v>
      </c>
      <c r="BV61" s="134" t="s">
        <v>73</v>
      </c>
      <c r="BW61" s="134" t="s">
        <v>99</v>
      </c>
      <c r="BX61" s="134" t="s">
        <v>93</v>
      </c>
      <c r="CL61" s="134" t="s">
        <v>19</v>
      </c>
    </row>
    <row r="62" s="4" customFormat="1" ht="23.25" customHeight="1">
      <c r="A62" s="125" t="s">
        <v>81</v>
      </c>
      <c r="B62" s="64"/>
      <c r="C62" s="126"/>
      <c r="D62" s="126"/>
      <c r="E62" s="127" t="s">
        <v>100</v>
      </c>
      <c r="F62" s="127"/>
      <c r="G62" s="127"/>
      <c r="H62" s="127"/>
      <c r="I62" s="127"/>
      <c r="J62" s="126"/>
      <c r="K62" s="127" t="s">
        <v>101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'SO-03-03. - Práh km 13,80...'!J32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83</v>
      </c>
      <c r="AR62" s="66"/>
      <c r="AS62" s="130">
        <v>0</v>
      </c>
      <c r="AT62" s="131">
        <f>ROUND(SUM(AV62:AW62),2)</f>
        <v>0</v>
      </c>
      <c r="AU62" s="132">
        <f>'SO-03-03. - Práh km 13,80...'!P89</f>
        <v>0</v>
      </c>
      <c r="AV62" s="131">
        <f>'SO-03-03. - Práh km 13,80...'!J35</f>
        <v>0</v>
      </c>
      <c r="AW62" s="131">
        <f>'SO-03-03. - Práh km 13,80...'!J36</f>
        <v>0</v>
      </c>
      <c r="AX62" s="131">
        <f>'SO-03-03. - Práh km 13,80...'!J37</f>
        <v>0</v>
      </c>
      <c r="AY62" s="131">
        <f>'SO-03-03. - Práh km 13,80...'!J38</f>
        <v>0</v>
      </c>
      <c r="AZ62" s="131">
        <f>'SO-03-03. - Práh km 13,80...'!F35</f>
        <v>0</v>
      </c>
      <c r="BA62" s="131">
        <f>'SO-03-03. - Práh km 13,80...'!F36</f>
        <v>0</v>
      </c>
      <c r="BB62" s="131">
        <f>'SO-03-03. - Práh km 13,80...'!F37</f>
        <v>0</v>
      </c>
      <c r="BC62" s="131">
        <f>'SO-03-03. - Práh km 13,80...'!F38</f>
        <v>0</v>
      </c>
      <c r="BD62" s="133">
        <f>'SO-03-03. - Práh km 13,80...'!F39</f>
        <v>0</v>
      </c>
      <c r="BE62" s="4"/>
      <c r="BT62" s="134" t="s">
        <v>80</v>
      </c>
      <c r="BV62" s="134" t="s">
        <v>73</v>
      </c>
      <c r="BW62" s="134" t="s">
        <v>102</v>
      </c>
      <c r="BX62" s="134" t="s">
        <v>93</v>
      </c>
      <c r="CL62" s="134" t="s">
        <v>19</v>
      </c>
    </row>
    <row r="63" s="7" customFormat="1" ht="16.5" customHeight="1">
      <c r="A63" s="7"/>
      <c r="B63" s="112"/>
      <c r="C63" s="113"/>
      <c r="D63" s="114" t="s">
        <v>103</v>
      </c>
      <c r="E63" s="114"/>
      <c r="F63" s="114"/>
      <c r="G63" s="114"/>
      <c r="H63" s="114"/>
      <c r="I63" s="115"/>
      <c r="J63" s="114" t="s">
        <v>104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6">
        <f>ROUND(SUM(AG64:AG69),2)</f>
        <v>0</v>
      </c>
      <c r="AH63" s="115"/>
      <c r="AI63" s="115"/>
      <c r="AJ63" s="115"/>
      <c r="AK63" s="115"/>
      <c r="AL63" s="115"/>
      <c r="AM63" s="115"/>
      <c r="AN63" s="117">
        <f>SUM(AG63,AT63)</f>
        <v>0</v>
      </c>
      <c r="AO63" s="115"/>
      <c r="AP63" s="115"/>
      <c r="AQ63" s="118" t="s">
        <v>77</v>
      </c>
      <c r="AR63" s="119"/>
      <c r="AS63" s="120">
        <f>ROUND(SUM(AS64:AS69),2)</f>
        <v>0</v>
      </c>
      <c r="AT63" s="121">
        <f>ROUND(SUM(AV63:AW63),2)</f>
        <v>0</v>
      </c>
      <c r="AU63" s="122">
        <f>ROUND(SUM(AU64:AU69),5)</f>
        <v>0</v>
      </c>
      <c r="AV63" s="121">
        <f>ROUND(AZ63*L29,2)</f>
        <v>0</v>
      </c>
      <c r="AW63" s="121">
        <f>ROUND(BA63*L30,2)</f>
        <v>0</v>
      </c>
      <c r="AX63" s="121">
        <f>ROUND(BB63*L29,2)</f>
        <v>0</v>
      </c>
      <c r="AY63" s="121">
        <f>ROUND(BC63*L30,2)</f>
        <v>0</v>
      </c>
      <c r="AZ63" s="121">
        <f>ROUND(SUM(AZ64:AZ69),2)</f>
        <v>0</v>
      </c>
      <c r="BA63" s="121">
        <f>ROUND(SUM(BA64:BA69),2)</f>
        <v>0</v>
      </c>
      <c r="BB63" s="121">
        <f>ROUND(SUM(BB64:BB69),2)</f>
        <v>0</v>
      </c>
      <c r="BC63" s="121">
        <f>ROUND(SUM(BC64:BC69),2)</f>
        <v>0</v>
      </c>
      <c r="BD63" s="123">
        <f>ROUND(SUM(BD64:BD69),2)</f>
        <v>0</v>
      </c>
      <c r="BE63" s="7"/>
      <c r="BS63" s="124" t="s">
        <v>70</v>
      </c>
      <c r="BT63" s="124" t="s">
        <v>78</v>
      </c>
      <c r="BU63" s="124" t="s">
        <v>72</v>
      </c>
      <c r="BV63" s="124" t="s">
        <v>73</v>
      </c>
      <c r="BW63" s="124" t="s">
        <v>105</v>
      </c>
      <c r="BX63" s="124" t="s">
        <v>5</v>
      </c>
      <c r="CL63" s="124" t="s">
        <v>19</v>
      </c>
      <c r="CM63" s="124" t="s">
        <v>80</v>
      </c>
    </row>
    <row r="64" s="4" customFormat="1" ht="23.25" customHeight="1">
      <c r="A64" s="125" t="s">
        <v>81</v>
      </c>
      <c r="B64" s="64"/>
      <c r="C64" s="126"/>
      <c r="D64" s="126"/>
      <c r="E64" s="127" t="s">
        <v>106</v>
      </c>
      <c r="F64" s="127"/>
      <c r="G64" s="127"/>
      <c r="H64" s="127"/>
      <c r="I64" s="127"/>
      <c r="J64" s="126"/>
      <c r="K64" s="127" t="s">
        <v>107</v>
      </c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8">
        <f>'SO-04-01. - Úprava km 13,...'!J32</f>
        <v>0</v>
      </c>
      <c r="AH64" s="126"/>
      <c r="AI64" s="126"/>
      <c r="AJ64" s="126"/>
      <c r="AK64" s="126"/>
      <c r="AL64" s="126"/>
      <c r="AM64" s="126"/>
      <c r="AN64" s="128">
        <f>SUM(AG64,AT64)</f>
        <v>0</v>
      </c>
      <c r="AO64" s="126"/>
      <c r="AP64" s="126"/>
      <c r="AQ64" s="129" t="s">
        <v>83</v>
      </c>
      <c r="AR64" s="66"/>
      <c r="AS64" s="130">
        <v>0</v>
      </c>
      <c r="AT64" s="131">
        <f>ROUND(SUM(AV64:AW64),2)</f>
        <v>0</v>
      </c>
      <c r="AU64" s="132">
        <f>'SO-04-01. - Úprava km 13,...'!P94</f>
        <v>0</v>
      </c>
      <c r="AV64" s="131">
        <f>'SO-04-01. - Úprava km 13,...'!J35</f>
        <v>0</v>
      </c>
      <c r="AW64" s="131">
        <f>'SO-04-01. - Úprava km 13,...'!J36</f>
        <v>0</v>
      </c>
      <c r="AX64" s="131">
        <f>'SO-04-01. - Úprava km 13,...'!J37</f>
        <v>0</v>
      </c>
      <c r="AY64" s="131">
        <f>'SO-04-01. - Úprava km 13,...'!J38</f>
        <v>0</v>
      </c>
      <c r="AZ64" s="131">
        <f>'SO-04-01. - Úprava km 13,...'!F35</f>
        <v>0</v>
      </c>
      <c r="BA64" s="131">
        <f>'SO-04-01. - Úprava km 13,...'!F36</f>
        <v>0</v>
      </c>
      <c r="BB64" s="131">
        <f>'SO-04-01. - Úprava km 13,...'!F37</f>
        <v>0</v>
      </c>
      <c r="BC64" s="131">
        <f>'SO-04-01. - Úprava km 13,...'!F38</f>
        <v>0</v>
      </c>
      <c r="BD64" s="133">
        <f>'SO-04-01. - Úprava km 13,...'!F39</f>
        <v>0</v>
      </c>
      <c r="BE64" s="4"/>
      <c r="BT64" s="134" t="s">
        <v>80</v>
      </c>
      <c r="BV64" s="134" t="s">
        <v>73</v>
      </c>
      <c r="BW64" s="134" t="s">
        <v>108</v>
      </c>
      <c r="BX64" s="134" t="s">
        <v>105</v>
      </c>
      <c r="CL64" s="134" t="s">
        <v>19</v>
      </c>
    </row>
    <row r="65" s="4" customFormat="1" ht="23.25" customHeight="1">
      <c r="A65" s="125" t="s">
        <v>81</v>
      </c>
      <c r="B65" s="64"/>
      <c r="C65" s="126"/>
      <c r="D65" s="126"/>
      <c r="E65" s="127" t="s">
        <v>109</v>
      </c>
      <c r="F65" s="127"/>
      <c r="G65" s="127"/>
      <c r="H65" s="127"/>
      <c r="I65" s="127"/>
      <c r="J65" s="126"/>
      <c r="K65" s="127" t="s">
        <v>110</v>
      </c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8">
        <f>'SO-04-02. - Práh km 14,04...'!J32</f>
        <v>0</v>
      </c>
      <c r="AH65" s="126"/>
      <c r="AI65" s="126"/>
      <c r="AJ65" s="126"/>
      <c r="AK65" s="126"/>
      <c r="AL65" s="126"/>
      <c r="AM65" s="126"/>
      <c r="AN65" s="128">
        <f>SUM(AG65,AT65)</f>
        <v>0</v>
      </c>
      <c r="AO65" s="126"/>
      <c r="AP65" s="126"/>
      <c r="AQ65" s="129" t="s">
        <v>83</v>
      </c>
      <c r="AR65" s="66"/>
      <c r="AS65" s="130">
        <v>0</v>
      </c>
      <c r="AT65" s="131">
        <f>ROUND(SUM(AV65:AW65),2)</f>
        <v>0</v>
      </c>
      <c r="AU65" s="132">
        <f>'SO-04-02. - Práh km 14,04...'!P89</f>
        <v>0</v>
      </c>
      <c r="AV65" s="131">
        <f>'SO-04-02. - Práh km 14,04...'!J35</f>
        <v>0</v>
      </c>
      <c r="AW65" s="131">
        <f>'SO-04-02. - Práh km 14,04...'!J36</f>
        <v>0</v>
      </c>
      <c r="AX65" s="131">
        <f>'SO-04-02. - Práh km 14,04...'!J37</f>
        <v>0</v>
      </c>
      <c r="AY65" s="131">
        <f>'SO-04-02. - Práh km 14,04...'!J38</f>
        <v>0</v>
      </c>
      <c r="AZ65" s="131">
        <f>'SO-04-02. - Práh km 14,04...'!F35</f>
        <v>0</v>
      </c>
      <c r="BA65" s="131">
        <f>'SO-04-02. - Práh km 14,04...'!F36</f>
        <v>0</v>
      </c>
      <c r="BB65" s="131">
        <f>'SO-04-02. - Práh km 14,04...'!F37</f>
        <v>0</v>
      </c>
      <c r="BC65" s="131">
        <f>'SO-04-02. - Práh km 14,04...'!F38</f>
        <v>0</v>
      </c>
      <c r="BD65" s="133">
        <f>'SO-04-02. - Práh km 14,04...'!F39</f>
        <v>0</v>
      </c>
      <c r="BE65" s="4"/>
      <c r="BT65" s="134" t="s">
        <v>80</v>
      </c>
      <c r="BV65" s="134" t="s">
        <v>73</v>
      </c>
      <c r="BW65" s="134" t="s">
        <v>111</v>
      </c>
      <c r="BX65" s="134" t="s">
        <v>105</v>
      </c>
      <c r="CL65" s="134" t="s">
        <v>19</v>
      </c>
    </row>
    <row r="66" s="4" customFormat="1" ht="23.25" customHeight="1">
      <c r="A66" s="125" t="s">
        <v>81</v>
      </c>
      <c r="B66" s="64"/>
      <c r="C66" s="126"/>
      <c r="D66" s="126"/>
      <c r="E66" s="127" t="s">
        <v>112</v>
      </c>
      <c r="F66" s="127"/>
      <c r="G66" s="127"/>
      <c r="H66" s="127"/>
      <c r="I66" s="127"/>
      <c r="J66" s="126"/>
      <c r="K66" s="127" t="s">
        <v>113</v>
      </c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8">
        <f>'SO-04-03. - Práh km 14,20...'!J32</f>
        <v>0</v>
      </c>
      <c r="AH66" s="126"/>
      <c r="AI66" s="126"/>
      <c r="AJ66" s="126"/>
      <c r="AK66" s="126"/>
      <c r="AL66" s="126"/>
      <c r="AM66" s="126"/>
      <c r="AN66" s="128">
        <f>SUM(AG66,AT66)</f>
        <v>0</v>
      </c>
      <c r="AO66" s="126"/>
      <c r="AP66" s="126"/>
      <c r="AQ66" s="129" t="s">
        <v>83</v>
      </c>
      <c r="AR66" s="66"/>
      <c r="AS66" s="130">
        <v>0</v>
      </c>
      <c r="AT66" s="131">
        <f>ROUND(SUM(AV66:AW66),2)</f>
        <v>0</v>
      </c>
      <c r="AU66" s="132">
        <f>'SO-04-03. - Práh km 14,20...'!P89</f>
        <v>0</v>
      </c>
      <c r="AV66" s="131">
        <f>'SO-04-03. - Práh km 14,20...'!J35</f>
        <v>0</v>
      </c>
      <c r="AW66" s="131">
        <f>'SO-04-03. - Práh km 14,20...'!J36</f>
        <v>0</v>
      </c>
      <c r="AX66" s="131">
        <f>'SO-04-03. - Práh km 14,20...'!J37</f>
        <v>0</v>
      </c>
      <c r="AY66" s="131">
        <f>'SO-04-03. - Práh km 14,20...'!J38</f>
        <v>0</v>
      </c>
      <c r="AZ66" s="131">
        <f>'SO-04-03. - Práh km 14,20...'!F35</f>
        <v>0</v>
      </c>
      <c r="BA66" s="131">
        <f>'SO-04-03. - Práh km 14,20...'!F36</f>
        <v>0</v>
      </c>
      <c r="BB66" s="131">
        <f>'SO-04-03. - Práh km 14,20...'!F37</f>
        <v>0</v>
      </c>
      <c r="BC66" s="131">
        <f>'SO-04-03. - Práh km 14,20...'!F38</f>
        <v>0</v>
      </c>
      <c r="BD66" s="133">
        <f>'SO-04-03. - Práh km 14,20...'!F39</f>
        <v>0</v>
      </c>
      <c r="BE66" s="4"/>
      <c r="BT66" s="134" t="s">
        <v>80</v>
      </c>
      <c r="BV66" s="134" t="s">
        <v>73</v>
      </c>
      <c r="BW66" s="134" t="s">
        <v>114</v>
      </c>
      <c r="BX66" s="134" t="s">
        <v>105</v>
      </c>
      <c r="CL66" s="134" t="s">
        <v>19</v>
      </c>
    </row>
    <row r="67" s="4" customFormat="1" ht="23.25" customHeight="1">
      <c r="A67" s="125" t="s">
        <v>81</v>
      </c>
      <c r="B67" s="64"/>
      <c r="C67" s="126"/>
      <c r="D67" s="126"/>
      <c r="E67" s="127" t="s">
        <v>115</v>
      </c>
      <c r="F67" s="127"/>
      <c r="G67" s="127"/>
      <c r="H67" s="127"/>
      <c r="I67" s="127"/>
      <c r="J67" s="126"/>
      <c r="K67" s="127" t="s">
        <v>116</v>
      </c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8">
        <f>'SO-04-04. - Práh km 14,24...'!J32</f>
        <v>0</v>
      </c>
      <c r="AH67" s="126"/>
      <c r="AI67" s="126"/>
      <c r="AJ67" s="126"/>
      <c r="AK67" s="126"/>
      <c r="AL67" s="126"/>
      <c r="AM67" s="126"/>
      <c r="AN67" s="128">
        <f>SUM(AG67,AT67)</f>
        <v>0</v>
      </c>
      <c r="AO67" s="126"/>
      <c r="AP67" s="126"/>
      <c r="AQ67" s="129" t="s">
        <v>83</v>
      </c>
      <c r="AR67" s="66"/>
      <c r="AS67" s="130">
        <v>0</v>
      </c>
      <c r="AT67" s="131">
        <f>ROUND(SUM(AV67:AW67),2)</f>
        <v>0</v>
      </c>
      <c r="AU67" s="132">
        <f>'SO-04-04. - Práh km 14,24...'!P89</f>
        <v>0</v>
      </c>
      <c r="AV67" s="131">
        <f>'SO-04-04. - Práh km 14,24...'!J35</f>
        <v>0</v>
      </c>
      <c r="AW67" s="131">
        <f>'SO-04-04. - Práh km 14,24...'!J36</f>
        <v>0</v>
      </c>
      <c r="AX67" s="131">
        <f>'SO-04-04. - Práh km 14,24...'!J37</f>
        <v>0</v>
      </c>
      <c r="AY67" s="131">
        <f>'SO-04-04. - Práh km 14,24...'!J38</f>
        <v>0</v>
      </c>
      <c r="AZ67" s="131">
        <f>'SO-04-04. - Práh km 14,24...'!F35</f>
        <v>0</v>
      </c>
      <c r="BA67" s="131">
        <f>'SO-04-04. - Práh km 14,24...'!F36</f>
        <v>0</v>
      </c>
      <c r="BB67" s="131">
        <f>'SO-04-04. - Práh km 14,24...'!F37</f>
        <v>0</v>
      </c>
      <c r="BC67" s="131">
        <f>'SO-04-04. - Práh km 14,24...'!F38</f>
        <v>0</v>
      </c>
      <c r="BD67" s="133">
        <f>'SO-04-04. - Práh km 14,24...'!F39</f>
        <v>0</v>
      </c>
      <c r="BE67" s="4"/>
      <c r="BT67" s="134" t="s">
        <v>80</v>
      </c>
      <c r="BV67" s="134" t="s">
        <v>73</v>
      </c>
      <c r="BW67" s="134" t="s">
        <v>117</v>
      </c>
      <c r="BX67" s="134" t="s">
        <v>105</v>
      </c>
      <c r="CL67" s="134" t="s">
        <v>19</v>
      </c>
    </row>
    <row r="68" s="4" customFormat="1" ht="23.25" customHeight="1">
      <c r="A68" s="125" t="s">
        <v>81</v>
      </c>
      <c r="B68" s="64"/>
      <c r="C68" s="126"/>
      <c r="D68" s="126"/>
      <c r="E68" s="127" t="s">
        <v>118</v>
      </c>
      <c r="F68" s="127"/>
      <c r="G68" s="127"/>
      <c r="H68" s="127"/>
      <c r="I68" s="127"/>
      <c r="J68" s="126"/>
      <c r="K68" s="127" t="s">
        <v>119</v>
      </c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8">
        <f>'SO-04-05. - Práh km 14,76...'!J32</f>
        <v>0</v>
      </c>
      <c r="AH68" s="126"/>
      <c r="AI68" s="126"/>
      <c r="AJ68" s="126"/>
      <c r="AK68" s="126"/>
      <c r="AL68" s="126"/>
      <c r="AM68" s="126"/>
      <c r="AN68" s="128">
        <f>SUM(AG68,AT68)</f>
        <v>0</v>
      </c>
      <c r="AO68" s="126"/>
      <c r="AP68" s="126"/>
      <c r="AQ68" s="129" t="s">
        <v>83</v>
      </c>
      <c r="AR68" s="66"/>
      <c r="AS68" s="130">
        <v>0</v>
      </c>
      <c r="AT68" s="131">
        <f>ROUND(SUM(AV68:AW68),2)</f>
        <v>0</v>
      </c>
      <c r="AU68" s="132">
        <f>'SO-04-05. - Práh km 14,76...'!P89</f>
        <v>0</v>
      </c>
      <c r="AV68" s="131">
        <f>'SO-04-05. - Práh km 14,76...'!J35</f>
        <v>0</v>
      </c>
      <c r="AW68" s="131">
        <f>'SO-04-05. - Práh km 14,76...'!J36</f>
        <v>0</v>
      </c>
      <c r="AX68" s="131">
        <f>'SO-04-05. - Práh km 14,76...'!J37</f>
        <v>0</v>
      </c>
      <c r="AY68" s="131">
        <f>'SO-04-05. - Práh km 14,76...'!J38</f>
        <v>0</v>
      </c>
      <c r="AZ68" s="131">
        <f>'SO-04-05. - Práh km 14,76...'!F35</f>
        <v>0</v>
      </c>
      <c r="BA68" s="131">
        <f>'SO-04-05. - Práh km 14,76...'!F36</f>
        <v>0</v>
      </c>
      <c r="BB68" s="131">
        <f>'SO-04-05. - Práh km 14,76...'!F37</f>
        <v>0</v>
      </c>
      <c r="BC68" s="131">
        <f>'SO-04-05. - Práh km 14,76...'!F38</f>
        <v>0</v>
      </c>
      <c r="BD68" s="133">
        <f>'SO-04-05. - Práh km 14,76...'!F39</f>
        <v>0</v>
      </c>
      <c r="BE68" s="4"/>
      <c r="BT68" s="134" t="s">
        <v>80</v>
      </c>
      <c r="BV68" s="134" t="s">
        <v>73</v>
      </c>
      <c r="BW68" s="134" t="s">
        <v>120</v>
      </c>
      <c r="BX68" s="134" t="s">
        <v>105</v>
      </c>
      <c r="CL68" s="134" t="s">
        <v>19</v>
      </c>
    </row>
    <row r="69" s="4" customFormat="1" ht="23.25" customHeight="1">
      <c r="A69" s="125" t="s">
        <v>81</v>
      </c>
      <c r="B69" s="64"/>
      <c r="C69" s="126"/>
      <c r="D69" s="126"/>
      <c r="E69" s="127" t="s">
        <v>121</v>
      </c>
      <c r="F69" s="127"/>
      <c r="G69" s="127"/>
      <c r="H69" s="127"/>
      <c r="I69" s="127"/>
      <c r="J69" s="126"/>
      <c r="K69" s="127" t="s">
        <v>122</v>
      </c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8">
        <f>'SO-04-06. - Práh km 14,80...'!J32</f>
        <v>0</v>
      </c>
      <c r="AH69" s="126"/>
      <c r="AI69" s="126"/>
      <c r="AJ69" s="126"/>
      <c r="AK69" s="126"/>
      <c r="AL69" s="126"/>
      <c r="AM69" s="126"/>
      <c r="AN69" s="128">
        <f>SUM(AG69,AT69)</f>
        <v>0</v>
      </c>
      <c r="AO69" s="126"/>
      <c r="AP69" s="126"/>
      <c r="AQ69" s="129" t="s">
        <v>83</v>
      </c>
      <c r="AR69" s="66"/>
      <c r="AS69" s="130">
        <v>0</v>
      </c>
      <c r="AT69" s="131">
        <f>ROUND(SUM(AV69:AW69),2)</f>
        <v>0</v>
      </c>
      <c r="AU69" s="132">
        <f>'SO-04-06. - Práh km 14,80...'!P89</f>
        <v>0</v>
      </c>
      <c r="AV69" s="131">
        <f>'SO-04-06. - Práh km 14,80...'!J35</f>
        <v>0</v>
      </c>
      <c r="AW69" s="131">
        <f>'SO-04-06. - Práh km 14,80...'!J36</f>
        <v>0</v>
      </c>
      <c r="AX69" s="131">
        <f>'SO-04-06. - Práh km 14,80...'!J37</f>
        <v>0</v>
      </c>
      <c r="AY69" s="131">
        <f>'SO-04-06. - Práh km 14,80...'!J38</f>
        <v>0</v>
      </c>
      <c r="AZ69" s="131">
        <f>'SO-04-06. - Práh km 14,80...'!F35</f>
        <v>0</v>
      </c>
      <c r="BA69" s="131">
        <f>'SO-04-06. - Práh km 14,80...'!F36</f>
        <v>0</v>
      </c>
      <c r="BB69" s="131">
        <f>'SO-04-06. - Práh km 14,80...'!F37</f>
        <v>0</v>
      </c>
      <c r="BC69" s="131">
        <f>'SO-04-06. - Práh km 14,80...'!F38</f>
        <v>0</v>
      </c>
      <c r="BD69" s="133">
        <f>'SO-04-06. - Práh km 14,80...'!F39</f>
        <v>0</v>
      </c>
      <c r="BE69" s="4"/>
      <c r="BT69" s="134" t="s">
        <v>80</v>
      </c>
      <c r="BV69" s="134" t="s">
        <v>73</v>
      </c>
      <c r="BW69" s="134" t="s">
        <v>123</v>
      </c>
      <c r="BX69" s="134" t="s">
        <v>105</v>
      </c>
      <c r="CL69" s="134" t="s">
        <v>19</v>
      </c>
    </row>
    <row r="70" s="7" customFormat="1" ht="16.5" customHeight="1">
      <c r="A70" s="7"/>
      <c r="B70" s="112"/>
      <c r="C70" s="113"/>
      <c r="D70" s="114" t="s">
        <v>124</v>
      </c>
      <c r="E70" s="114"/>
      <c r="F70" s="114"/>
      <c r="G70" s="114"/>
      <c r="H70" s="114"/>
      <c r="I70" s="115"/>
      <c r="J70" s="114" t="s">
        <v>125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6">
        <f>ROUND(AG71,2)</f>
        <v>0</v>
      </c>
      <c r="AH70" s="115"/>
      <c r="AI70" s="115"/>
      <c r="AJ70" s="115"/>
      <c r="AK70" s="115"/>
      <c r="AL70" s="115"/>
      <c r="AM70" s="115"/>
      <c r="AN70" s="117">
        <f>SUM(AG70,AT70)</f>
        <v>0</v>
      </c>
      <c r="AO70" s="115"/>
      <c r="AP70" s="115"/>
      <c r="AQ70" s="118" t="s">
        <v>77</v>
      </c>
      <c r="AR70" s="119"/>
      <c r="AS70" s="120">
        <f>ROUND(AS71,2)</f>
        <v>0</v>
      </c>
      <c r="AT70" s="121">
        <f>ROUND(SUM(AV70:AW70),2)</f>
        <v>0</v>
      </c>
      <c r="AU70" s="122">
        <f>ROUND(AU71,5)</f>
        <v>0</v>
      </c>
      <c r="AV70" s="121">
        <f>ROUND(AZ70*L29,2)</f>
        <v>0</v>
      </c>
      <c r="AW70" s="121">
        <f>ROUND(BA70*L30,2)</f>
        <v>0</v>
      </c>
      <c r="AX70" s="121">
        <f>ROUND(BB70*L29,2)</f>
        <v>0</v>
      </c>
      <c r="AY70" s="121">
        <f>ROUND(BC70*L30,2)</f>
        <v>0</v>
      </c>
      <c r="AZ70" s="121">
        <f>ROUND(AZ71,2)</f>
        <v>0</v>
      </c>
      <c r="BA70" s="121">
        <f>ROUND(BA71,2)</f>
        <v>0</v>
      </c>
      <c r="BB70" s="121">
        <f>ROUND(BB71,2)</f>
        <v>0</v>
      </c>
      <c r="BC70" s="121">
        <f>ROUND(BC71,2)</f>
        <v>0</v>
      </c>
      <c r="BD70" s="123">
        <f>ROUND(BD71,2)</f>
        <v>0</v>
      </c>
      <c r="BE70" s="7"/>
      <c r="BS70" s="124" t="s">
        <v>70</v>
      </c>
      <c r="BT70" s="124" t="s">
        <v>78</v>
      </c>
      <c r="BU70" s="124" t="s">
        <v>72</v>
      </c>
      <c r="BV70" s="124" t="s">
        <v>73</v>
      </c>
      <c r="BW70" s="124" t="s">
        <v>126</v>
      </c>
      <c r="BX70" s="124" t="s">
        <v>5</v>
      </c>
      <c r="CL70" s="124" t="s">
        <v>19</v>
      </c>
      <c r="CM70" s="124" t="s">
        <v>80</v>
      </c>
    </row>
    <row r="71" s="4" customFormat="1" ht="23.25" customHeight="1">
      <c r="A71" s="125" t="s">
        <v>81</v>
      </c>
      <c r="B71" s="64"/>
      <c r="C71" s="126"/>
      <c r="D71" s="126"/>
      <c r="E71" s="127" t="s">
        <v>127</v>
      </c>
      <c r="F71" s="127"/>
      <c r="G71" s="127"/>
      <c r="H71" s="127"/>
      <c r="I71" s="127"/>
      <c r="J71" s="126"/>
      <c r="K71" s="127" t="s">
        <v>125</v>
      </c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8">
        <f>'SO-05-01. - Jez km 13,856...'!J32</f>
        <v>0</v>
      </c>
      <c r="AH71" s="126"/>
      <c r="AI71" s="126"/>
      <c r="AJ71" s="126"/>
      <c r="AK71" s="126"/>
      <c r="AL71" s="126"/>
      <c r="AM71" s="126"/>
      <c r="AN71" s="128">
        <f>SUM(AG71,AT71)</f>
        <v>0</v>
      </c>
      <c r="AO71" s="126"/>
      <c r="AP71" s="126"/>
      <c r="AQ71" s="129" t="s">
        <v>83</v>
      </c>
      <c r="AR71" s="66"/>
      <c r="AS71" s="130">
        <v>0</v>
      </c>
      <c r="AT71" s="131">
        <f>ROUND(SUM(AV71:AW71),2)</f>
        <v>0</v>
      </c>
      <c r="AU71" s="132">
        <f>'SO-05-01. - Jez km 13,856...'!P90</f>
        <v>0</v>
      </c>
      <c r="AV71" s="131">
        <f>'SO-05-01. - Jez km 13,856...'!J35</f>
        <v>0</v>
      </c>
      <c r="AW71" s="131">
        <f>'SO-05-01. - Jez km 13,856...'!J36</f>
        <v>0</v>
      </c>
      <c r="AX71" s="131">
        <f>'SO-05-01. - Jez km 13,856...'!J37</f>
        <v>0</v>
      </c>
      <c r="AY71" s="131">
        <f>'SO-05-01. - Jez km 13,856...'!J38</f>
        <v>0</v>
      </c>
      <c r="AZ71" s="131">
        <f>'SO-05-01. - Jez km 13,856...'!F35</f>
        <v>0</v>
      </c>
      <c r="BA71" s="131">
        <f>'SO-05-01. - Jez km 13,856...'!F36</f>
        <v>0</v>
      </c>
      <c r="BB71" s="131">
        <f>'SO-05-01. - Jez km 13,856...'!F37</f>
        <v>0</v>
      </c>
      <c r="BC71" s="131">
        <f>'SO-05-01. - Jez km 13,856...'!F38</f>
        <v>0</v>
      </c>
      <c r="BD71" s="133">
        <f>'SO-05-01. - Jez km 13,856...'!F39</f>
        <v>0</v>
      </c>
      <c r="BE71" s="4"/>
      <c r="BT71" s="134" t="s">
        <v>80</v>
      </c>
      <c r="BV71" s="134" t="s">
        <v>73</v>
      </c>
      <c r="BW71" s="134" t="s">
        <v>128</v>
      </c>
      <c r="BX71" s="134" t="s">
        <v>126</v>
      </c>
      <c r="CL71" s="134" t="s">
        <v>19</v>
      </c>
    </row>
    <row r="72" s="7" customFormat="1" ht="37.5" customHeight="1">
      <c r="A72" s="7"/>
      <c r="B72" s="112"/>
      <c r="C72" s="113"/>
      <c r="D72" s="114" t="s">
        <v>129</v>
      </c>
      <c r="E72" s="114"/>
      <c r="F72" s="114"/>
      <c r="G72" s="114"/>
      <c r="H72" s="114"/>
      <c r="I72" s="115"/>
      <c r="J72" s="114" t="s">
        <v>130</v>
      </c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6">
        <f>ROUND(SUM(AG73:AG75),2)</f>
        <v>0</v>
      </c>
      <c r="AH72" s="115"/>
      <c r="AI72" s="115"/>
      <c r="AJ72" s="115"/>
      <c r="AK72" s="115"/>
      <c r="AL72" s="115"/>
      <c r="AM72" s="115"/>
      <c r="AN72" s="117">
        <f>SUM(AG72,AT72)</f>
        <v>0</v>
      </c>
      <c r="AO72" s="115"/>
      <c r="AP72" s="115"/>
      <c r="AQ72" s="118" t="s">
        <v>77</v>
      </c>
      <c r="AR72" s="119"/>
      <c r="AS72" s="120">
        <f>ROUND(SUM(AS73:AS75),2)</f>
        <v>0</v>
      </c>
      <c r="AT72" s="121">
        <f>ROUND(SUM(AV72:AW72),2)</f>
        <v>0</v>
      </c>
      <c r="AU72" s="122">
        <f>ROUND(SUM(AU73:AU75),5)</f>
        <v>0</v>
      </c>
      <c r="AV72" s="121">
        <f>ROUND(AZ72*L29,2)</f>
        <v>0</v>
      </c>
      <c r="AW72" s="121">
        <f>ROUND(BA72*L30,2)</f>
        <v>0</v>
      </c>
      <c r="AX72" s="121">
        <f>ROUND(BB72*L29,2)</f>
        <v>0</v>
      </c>
      <c r="AY72" s="121">
        <f>ROUND(BC72*L30,2)</f>
        <v>0</v>
      </c>
      <c r="AZ72" s="121">
        <f>ROUND(SUM(AZ73:AZ75),2)</f>
        <v>0</v>
      </c>
      <c r="BA72" s="121">
        <f>ROUND(SUM(BA73:BA75),2)</f>
        <v>0</v>
      </c>
      <c r="BB72" s="121">
        <f>ROUND(SUM(BB73:BB75),2)</f>
        <v>0</v>
      </c>
      <c r="BC72" s="121">
        <f>ROUND(SUM(BC73:BC75),2)</f>
        <v>0</v>
      </c>
      <c r="BD72" s="123">
        <f>ROUND(SUM(BD73:BD75),2)</f>
        <v>0</v>
      </c>
      <c r="BE72" s="7"/>
      <c r="BS72" s="124" t="s">
        <v>70</v>
      </c>
      <c r="BT72" s="124" t="s">
        <v>78</v>
      </c>
      <c r="BU72" s="124" t="s">
        <v>72</v>
      </c>
      <c r="BV72" s="124" t="s">
        <v>73</v>
      </c>
      <c r="BW72" s="124" t="s">
        <v>131</v>
      </c>
      <c r="BX72" s="124" t="s">
        <v>5</v>
      </c>
      <c r="CL72" s="124" t="s">
        <v>19</v>
      </c>
      <c r="CM72" s="124" t="s">
        <v>80</v>
      </c>
    </row>
    <row r="73" s="4" customFormat="1" ht="23.25" customHeight="1">
      <c r="A73" s="125" t="s">
        <v>81</v>
      </c>
      <c r="B73" s="64"/>
      <c r="C73" s="126"/>
      <c r="D73" s="126"/>
      <c r="E73" s="127" t="s">
        <v>132</v>
      </c>
      <c r="F73" s="127"/>
      <c r="G73" s="127"/>
      <c r="H73" s="127"/>
      <c r="I73" s="127"/>
      <c r="J73" s="126"/>
      <c r="K73" s="127" t="s">
        <v>133</v>
      </c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8">
        <f>'SO-06-01. - Stupeň km 14,...'!J32</f>
        <v>0</v>
      </c>
      <c r="AH73" s="126"/>
      <c r="AI73" s="126"/>
      <c r="AJ73" s="126"/>
      <c r="AK73" s="126"/>
      <c r="AL73" s="126"/>
      <c r="AM73" s="126"/>
      <c r="AN73" s="128">
        <f>SUM(AG73,AT73)</f>
        <v>0</v>
      </c>
      <c r="AO73" s="126"/>
      <c r="AP73" s="126"/>
      <c r="AQ73" s="129" t="s">
        <v>83</v>
      </c>
      <c r="AR73" s="66"/>
      <c r="AS73" s="130">
        <v>0</v>
      </c>
      <c r="AT73" s="131">
        <f>ROUND(SUM(AV73:AW73),2)</f>
        <v>0</v>
      </c>
      <c r="AU73" s="132">
        <f>'SO-06-01. - Stupeň km 14,...'!P89</f>
        <v>0</v>
      </c>
      <c r="AV73" s="131">
        <f>'SO-06-01. - Stupeň km 14,...'!J35</f>
        <v>0</v>
      </c>
      <c r="AW73" s="131">
        <f>'SO-06-01. - Stupeň km 14,...'!J36</f>
        <v>0</v>
      </c>
      <c r="AX73" s="131">
        <f>'SO-06-01. - Stupeň km 14,...'!J37</f>
        <v>0</v>
      </c>
      <c r="AY73" s="131">
        <f>'SO-06-01. - Stupeň km 14,...'!J38</f>
        <v>0</v>
      </c>
      <c r="AZ73" s="131">
        <f>'SO-06-01. - Stupeň km 14,...'!F35</f>
        <v>0</v>
      </c>
      <c r="BA73" s="131">
        <f>'SO-06-01. - Stupeň km 14,...'!F36</f>
        <v>0</v>
      </c>
      <c r="BB73" s="131">
        <f>'SO-06-01. - Stupeň km 14,...'!F37</f>
        <v>0</v>
      </c>
      <c r="BC73" s="131">
        <f>'SO-06-01. - Stupeň km 14,...'!F38</f>
        <v>0</v>
      </c>
      <c r="BD73" s="133">
        <f>'SO-06-01. - Stupeň km 14,...'!F39</f>
        <v>0</v>
      </c>
      <c r="BE73" s="4"/>
      <c r="BT73" s="134" t="s">
        <v>80</v>
      </c>
      <c r="BV73" s="134" t="s">
        <v>73</v>
      </c>
      <c r="BW73" s="134" t="s">
        <v>134</v>
      </c>
      <c r="BX73" s="134" t="s">
        <v>131</v>
      </c>
      <c r="CL73" s="134" t="s">
        <v>19</v>
      </c>
    </row>
    <row r="74" s="4" customFormat="1" ht="23.25" customHeight="1">
      <c r="A74" s="125" t="s">
        <v>81</v>
      </c>
      <c r="B74" s="64"/>
      <c r="C74" s="126"/>
      <c r="D74" s="126"/>
      <c r="E74" s="127" t="s">
        <v>135</v>
      </c>
      <c r="F74" s="127"/>
      <c r="G74" s="127"/>
      <c r="H74" s="127"/>
      <c r="I74" s="127"/>
      <c r="J74" s="126"/>
      <c r="K74" s="127" t="s">
        <v>136</v>
      </c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8">
        <f>'SO-06-02. - Stupeň km 14,...'!J32</f>
        <v>0</v>
      </c>
      <c r="AH74" s="126"/>
      <c r="AI74" s="126"/>
      <c r="AJ74" s="126"/>
      <c r="AK74" s="126"/>
      <c r="AL74" s="126"/>
      <c r="AM74" s="126"/>
      <c r="AN74" s="128">
        <f>SUM(AG74,AT74)</f>
        <v>0</v>
      </c>
      <c r="AO74" s="126"/>
      <c r="AP74" s="126"/>
      <c r="AQ74" s="129" t="s">
        <v>83</v>
      </c>
      <c r="AR74" s="66"/>
      <c r="AS74" s="130">
        <v>0</v>
      </c>
      <c r="AT74" s="131">
        <f>ROUND(SUM(AV74:AW74),2)</f>
        <v>0</v>
      </c>
      <c r="AU74" s="132">
        <f>'SO-06-02. - Stupeň km 14,...'!P90</f>
        <v>0</v>
      </c>
      <c r="AV74" s="131">
        <f>'SO-06-02. - Stupeň km 14,...'!J35</f>
        <v>0</v>
      </c>
      <c r="AW74" s="131">
        <f>'SO-06-02. - Stupeň km 14,...'!J36</f>
        <v>0</v>
      </c>
      <c r="AX74" s="131">
        <f>'SO-06-02. - Stupeň km 14,...'!J37</f>
        <v>0</v>
      </c>
      <c r="AY74" s="131">
        <f>'SO-06-02. - Stupeň km 14,...'!J38</f>
        <v>0</v>
      </c>
      <c r="AZ74" s="131">
        <f>'SO-06-02. - Stupeň km 14,...'!F35</f>
        <v>0</v>
      </c>
      <c r="BA74" s="131">
        <f>'SO-06-02. - Stupeň km 14,...'!F36</f>
        <v>0</v>
      </c>
      <c r="BB74" s="131">
        <f>'SO-06-02. - Stupeň km 14,...'!F37</f>
        <v>0</v>
      </c>
      <c r="BC74" s="131">
        <f>'SO-06-02. - Stupeň km 14,...'!F38</f>
        <v>0</v>
      </c>
      <c r="BD74" s="133">
        <f>'SO-06-02. - Stupeň km 14,...'!F39</f>
        <v>0</v>
      </c>
      <c r="BE74" s="4"/>
      <c r="BT74" s="134" t="s">
        <v>80</v>
      </c>
      <c r="BV74" s="134" t="s">
        <v>73</v>
      </c>
      <c r="BW74" s="134" t="s">
        <v>137</v>
      </c>
      <c r="BX74" s="134" t="s">
        <v>131</v>
      </c>
      <c r="CL74" s="134" t="s">
        <v>19</v>
      </c>
    </row>
    <row r="75" s="4" customFormat="1" ht="23.25" customHeight="1">
      <c r="A75" s="125" t="s">
        <v>81</v>
      </c>
      <c r="B75" s="64"/>
      <c r="C75" s="126"/>
      <c r="D75" s="126"/>
      <c r="E75" s="127" t="s">
        <v>138</v>
      </c>
      <c r="F75" s="127"/>
      <c r="G75" s="127"/>
      <c r="H75" s="127"/>
      <c r="I75" s="127"/>
      <c r="J75" s="126"/>
      <c r="K75" s="127" t="s">
        <v>139</v>
      </c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8">
        <f>'SO-06-03. - Stupeň km 14,...'!J32</f>
        <v>0</v>
      </c>
      <c r="AH75" s="126"/>
      <c r="AI75" s="126"/>
      <c r="AJ75" s="126"/>
      <c r="AK75" s="126"/>
      <c r="AL75" s="126"/>
      <c r="AM75" s="126"/>
      <c r="AN75" s="128">
        <f>SUM(AG75,AT75)</f>
        <v>0</v>
      </c>
      <c r="AO75" s="126"/>
      <c r="AP75" s="126"/>
      <c r="AQ75" s="129" t="s">
        <v>83</v>
      </c>
      <c r="AR75" s="66"/>
      <c r="AS75" s="130">
        <v>0</v>
      </c>
      <c r="AT75" s="131">
        <f>ROUND(SUM(AV75:AW75),2)</f>
        <v>0</v>
      </c>
      <c r="AU75" s="132">
        <f>'SO-06-03. - Stupeň km 14,...'!P91</f>
        <v>0</v>
      </c>
      <c r="AV75" s="131">
        <f>'SO-06-03. - Stupeň km 14,...'!J35</f>
        <v>0</v>
      </c>
      <c r="AW75" s="131">
        <f>'SO-06-03. - Stupeň km 14,...'!J36</f>
        <v>0</v>
      </c>
      <c r="AX75" s="131">
        <f>'SO-06-03. - Stupeň km 14,...'!J37</f>
        <v>0</v>
      </c>
      <c r="AY75" s="131">
        <f>'SO-06-03. - Stupeň km 14,...'!J38</f>
        <v>0</v>
      </c>
      <c r="AZ75" s="131">
        <f>'SO-06-03. - Stupeň km 14,...'!F35</f>
        <v>0</v>
      </c>
      <c r="BA75" s="131">
        <f>'SO-06-03. - Stupeň km 14,...'!F36</f>
        <v>0</v>
      </c>
      <c r="BB75" s="131">
        <f>'SO-06-03. - Stupeň km 14,...'!F37</f>
        <v>0</v>
      </c>
      <c r="BC75" s="131">
        <f>'SO-06-03. - Stupeň km 14,...'!F38</f>
        <v>0</v>
      </c>
      <c r="BD75" s="133">
        <f>'SO-06-03. - Stupeň km 14,...'!F39</f>
        <v>0</v>
      </c>
      <c r="BE75" s="4"/>
      <c r="BT75" s="134" t="s">
        <v>80</v>
      </c>
      <c r="BV75" s="134" t="s">
        <v>73</v>
      </c>
      <c r="BW75" s="134" t="s">
        <v>140</v>
      </c>
      <c r="BX75" s="134" t="s">
        <v>131</v>
      </c>
      <c r="CL75" s="134" t="s">
        <v>19</v>
      </c>
    </row>
    <row r="76" s="7" customFormat="1" ht="16.5" customHeight="1">
      <c r="A76" s="7"/>
      <c r="B76" s="112"/>
      <c r="C76" s="113"/>
      <c r="D76" s="114" t="s">
        <v>141</v>
      </c>
      <c r="E76" s="114"/>
      <c r="F76" s="114"/>
      <c r="G76" s="114"/>
      <c r="H76" s="114"/>
      <c r="I76" s="115"/>
      <c r="J76" s="114" t="s">
        <v>142</v>
      </c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6">
        <f>ROUND(SUM(AG77:AG78),2)</f>
        <v>0</v>
      </c>
      <c r="AH76" s="115"/>
      <c r="AI76" s="115"/>
      <c r="AJ76" s="115"/>
      <c r="AK76" s="115"/>
      <c r="AL76" s="115"/>
      <c r="AM76" s="115"/>
      <c r="AN76" s="117">
        <f>SUM(AG76,AT76)</f>
        <v>0</v>
      </c>
      <c r="AO76" s="115"/>
      <c r="AP76" s="115"/>
      <c r="AQ76" s="118" t="s">
        <v>77</v>
      </c>
      <c r="AR76" s="119"/>
      <c r="AS76" s="120">
        <f>ROUND(SUM(AS77:AS78),2)</f>
        <v>0</v>
      </c>
      <c r="AT76" s="121">
        <f>ROUND(SUM(AV76:AW76),2)</f>
        <v>0</v>
      </c>
      <c r="AU76" s="122">
        <f>ROUND(SUM(AU77:AU78),5)</f>
        <v>0</v>
      </c>
      <c r="AV76" s="121">
        <f>ROUND(AZ76*L29,2)</f>
        <v>0</v>
      </c>
      <c r="AW76" s="121">
        <f>ROUND(BA76*L30,2)</f>
        <v>0</v>
      </c>
      <c r="AX76" s="121">
        <f>ROUND(BB76*L29,2)</f>
        <v>0</v>
      </c>
      <c r="AY76" s="121">
        <f>ROUND(BC76*L30,2)</f>
        <v>0</v>
      </c>
      <c r="AZ76" s="121">
        <f>ROUND(SUM(AZ77:AZ78),2)</f>
        <v>0</v>
      </c>
      <c r="BA76" s="121">
        <f>ROUND(SUM(BA77:BA78),2)</f>
        <v>0</v>
      </c>
      <c r="BB76" s="121">
        <f>ROUND(SUM(BB77:BB78),2)</f>
        <v>0</v>
      </c>
      <c r="BC76" s="121">
        <f>ROUND(SUM(BC77:BC78),2)</f>
        <v>0</v>
      </c>
      <c r="BD76" s="123">
        <f>ROUND(SUM(BD77:BD78),2)</f>
        <v>0</v>
      </c>
      <c r="BE76" s="7"/>
      <c r="BS76" s="124" t="s">
        <v>70</v>
      </c>
      <c r="BT76" s="124" t="s">
        <v>78</v>
      </c>
      <c r="BU76" s="124" t="s">
        <v>72</v>
      </c>
      <c r="BV76" s="124" t="s">
        <v>73</v>
      </c>
      <c r="BW76" s="124" t="s">
        <v>143</v>
      </c>
      <c r="BX76" s="124" t="s">
        <v>5</v>
      </c>
      <c r="CL76" s="124" t="s">
        <v>19</v>
      </c>
      <c r="CM76" s="124" t="s">
        <v>80</v>
      </c>
    </row>
    <row r="77" s="4" customFormat="1" ht="23.25" customHeight="1">
      <c r="A77" s="125" t="s">
        <v>81</v>
      </c>
      <c r="B77" s="64"/>
      <c r="C77" s="126"/>
      <c r="D77" s="126"/>
      <c r="E77" s="127" t="s">
        <v>144</v>
      </c>
      <c r="F77" s="127"/>
      <c r="G77" s="127"/>
      <c r="H77" s="127"/>
      <c r="I77" s="127"/>
      <c r="J77" s="126"/>
      <c r="K77" s="127" t="s">
        <v>145</v>
      </c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8">
        <f>'SO-07-01. - Úprava km 15,...'!J32</f>
        <v>0</v>
      </c>
      <c r="AH77" s="126"/>
      <c r="AI77" s="126"/>
      <c r="AJ77" s="126"/>
      <c r="AK77" s="126"/>
      <c r="AL77" s="126"/>
      <c r="AM77" s="126"/>
      <c r="AN77" s="128">
        <f>SUM(AG77,AT77)</f>
        <v>0</v>
      </c>
      <c r="AO77" s="126"/>
      <c r="AP77" s="126"/>
      <c r="AQ77" s="129" t="s">
        <v>83</v>
      </c>
      <c r="AR77" s="66"/>
      <c r="AS77" s="130">
        <v>0</v>
      </c>
      <c r="AT77" s="131">
        <f>ROUND(SUM(AV77:AW77),2)</f>
        <v>0</v>
      </c>
      <c r="AU77" s="132">
        <f>'SO-07-01. - Úprava km 15,...'!P91</f>
        <v>0</v>
      </c>
      <c r="AV77" s="131">
        <f>'SO-07-01. - Úprava km 15,...'!J35</f>
        <v>0</v>
      </c>
      <c r="AW77" s="131">
        <f>'SO-07-01. - Úprava km 15,...'!J36</f>
        <v>0</v>
      </c>
      <c r="AX77" s="131">
        <f>'SO-07-01. - Úprava km 15,...'!J37</f>
        <v>0</v>
      </c>
      <c r="AY77" s="131">
        <f>'SO-07-01. - Úprava km 15,...'!J38</f>
        <v>0</v>
      </c>
      <c r="AZ77" s="131">
        <f>'SO-07-01. - Úprava km 15,...'!F35</f>
        <v>0</v>
      </c>
      <c r="BA77" s="131">
        <f>'SO-07-01. - Úprava km 15,...'!F36</f>
        <v>0</v>
      </c>
      <c r="BB77" s="131">
        <f>'SO-07-01. - Úprava km 15,...'!F37</f>
        <v>0</v>
      </c>
      <c r="BC77" s="131">
        <f>'SO-07-01. - Úprava km 15,...'!F38</f>
        <v>0</v>
      </c>
      <c r="BD77" s="133">
        <f>'SO-07-01. - Úprava km 15,...'!F39</f>
        <v>0</v>
      </c>
      <c r="BE77" s="4"/>
      <c r="BT77" s="134" t="s">
        <v>80</v>
      </c>
      <c r="BV77" s="134" t="s">
        <v>73</v>
      </c>
      <c r="BW77" s="134" t="s">
        <v>146</v>
      </c>
      <c r="BX77" s="134" t="s">
        <v>143</v>
      </c>
      <c r="CL77" s="134" t="s">
        <v>19</v>
      </c>
    </row>
    <row r="78" s="4" customFormat="1" ht="23.25" customHeight="1">
      <c r="A78" s="125" t="s">
        <v>81</v>
      </c>
      <c r="B78" s="64"/>
      <c r="C78" s="126"/>
      <c r="D78" s="126"/>
      <c r="E78" s="127" t="s">
        <v>147</v>
      </c>
      <c r="F78" s="127"/>
      <c r="G78" s="127"/>
      <c r="H78" s="127"/>
      <c r="I78" s="127"/>
      <c r="J78" s="126"/>
      <c r="K78" s="127" t="s">
        <v>148</v>
      </c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8">
        <f>'SO-07-02. - Práh km 15,36...'!J32</f>
        <v>0</v>
      </c>
      <c r="AH78" s="126"/>
      <c r="AI78" s="126"/>
      <c r="AJ78" s="126"/>
      <c r="AK78" s="126"/>
      <c r="AL78" s="126"/>
      <c r="AM78" s="126"/>
      <c r="AN78" s="128">
        <f>SUM(AG78,AT78)</f>
        <v>0</v>
      </c>
      <c r="AO78" s="126"/>
      <c r="AP78" s="126"/>
      <c r="AQ78" s="129" t="s">
        <v>83</v>
      </c>
      <c r="AR78" s="66"/>
      <c r="AS78" s="130">
        <v>0</v>
      </c>
      <c r="AT78" s="131">
        <f>ROUND(SUM(AV78:AW78),2)</f>
        <v>0</v>
      </c>
      <c r="AU78" s="132">
        <f>'SO-07-02. - Práh km 15,36...'!P89</f>
        <v>0</v>
      </c>
      <c r="AV78" s="131">
        <f>'SO-07-02. - Práh km 15,36...'!J35</f>
        <v>0</v>
      </c>
      <c r="AW78" s="131">
        <f>'SO-07-02. - Práh km 15,36...'!J36</f>
        <v>0</v>
      </c>
      <c r="AX78" s="131">
        <f>'SO-07-02. - Práh km 15,36...'!J37</f>
        <v>0</v>
      </c>
      <c r="AY78" s="131">
        <f>'SO-07-02. - Práh km 15,36...'!J38</f>
        <v>0</v>
      </c>
      <c r="AZ78" s="131">
        <f>'SO-07-02. - Práh km 15,36...'!F35</f>
        <v>0</v>
      </c>
      <c r="BA78" s="131">
        <f>'SO-07-02. - Práh km 15,36...'!F36</f>
        <v>0</v>
      </c>
      <c r="BB78" s="131">
        <f>'SO-07-02. - Práh km 15,36...'!F37</f>
        <v>0</v>
      </c>
      <c r="BC78" s="131">
        <f>'SO-07-02. - Práh km 15,36...'!F38</f>
        <v>0</v>
      </c>
      <c r="BD78" s="133">
        <f>'SO-07-02. - Práh km 15,36...'!F39</f>
        <v>0</v>
      </c>
      <c r="BE78" s="4"/>
      <c r="BT78" s="134" t="s">
        <v>80</v>
      </c>
      <c r="BV78" s="134" t="s">
        <v>73</v>
      </c>
      <c r="BW78" s="134" t="s">
        <v>149</v>
      </c>
      <c r="BX78" s="134" t="s">
        <v>143</v>
      </c>
      <c r="CL78" s="134" t="s">
        <v>19</v>
      </c>
    </row>
    <row r="79" s="7" customFormat="1" ht="37.5" customHeight="1">
      <c r="A79" s="7"/>
      <c r="B79" s="112"/>
      <c r="C79" s="113"/>
      <c r="D79" s="114" t="s">
        <v>150</v>
      </c>
      <c r="E79" s="114"/>
      <c r="F79" s="114"/>
      <c r="G79" s="114"/>
      <c r="H79" s="114"/>
      <c r="I79" s="115"/>
      <c r="J79" s="114" t="s">
        <v>151</v>
      </c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6">
        <f>ROUND(SUM(AG80:AG82),2)</f>
        <v>0</v>
      </c>
      <c r="AH79" s="115"/>
      <c r="AI79" s="115"/>
      <c r="AJ79" s="115"/>
      <c r="AK79" s="115"/>
      <c r="AL79" s="115"/>
      <c r="AM79" s="115"/>
      <c r="AN79" s="117">
        <f>SUM(AG79,AT79)</f>
        <v>0</v>
      </c>
      <c r="AO79" s="115"/>
      <c r="AP79" s="115"/>
      <c r="AQ79" s="118" t="s">
        <v>77</v>
      </c>
      <c r="AR79" s="119"/>
      <c r="AS79" s="120">
        <f>ROUND(SUM(AS80:AS82),2)</f>
        <v>0</v>
      </c>
      <c r="AT79" s="121">
        <f>ROUND(SUM(AV79:AW79),2)</f>
        <v>0</v>
      </c>
      <c r="AU79" s="122">
        <f>ROUND(SUM(AU80:AU82),5)</f>
        <v>0</v>
      </c>
      <c r="AV79" s="121">
        <f>ROUND(AZ79*L29,2)</f>
        <v>0</v>
      </c>
      <c r="AW79" s="121">
        <f>ROUND(BA79*L30,2)</f>
        <v>0</v>
      </c>
      <c r="AX79" s="121">
        <f>ROUND(BB79*L29,2)</f>
        <v>0</v>
      </c>
      <c r="AY79" s="121">
        <f>ROUND(BC79*L30,2)</f>
        <v>0</v>
      </c>
      <c r="AZ79" s="121">
        <f>ROUND(SUM(AZ80:AZ82),2)</f>
        <v>0</v>
      </c>
      <c r="BA79" s="121">
        <f>ROUND(SUM(BA80:BA82),2)</f>
        <v>0</v>
      </c>
      <c r="BB79" s="121">
        <f>ROUND(SUM(BB80:BB82),2)</f>
        <v>0</v>
      </c>
      <c r="BC79" s="121">
        <f>ROUND(SUM(BC80:BC82),2)</f>
        <v>0</v>
      </c>
      <c r="BD79" s="123">
        <f>ROUND(SUM(BD80:BD82),2)</f>
        <v>0</v>
      </c>
      <c r="BE79" s="7"/>
      <c r="BS79" s="124" t="s">
        <v>70</v>
      </c>
      <c r="BT79" s="124" t="s">
        <v>78</v>
      </c>
      <c r="BU79" s="124" t="s">
        <v>72</v>
      </c>
      <c r="BV79" s="124" t="s">
        <v>73</v>
      </c>
      <c r="BW79" s="124" t="s">
        <v>152</v>
      </c>
      <c r="BX79" s="124" t="s">
        <v>5</v>
      </c>
      <c r="CL79" s="124" t="s">
        <v>19</v>
      </c>
      <c r="CM79" s="124" t="s">
        <v>80</v>
      </c>
    </row>
    <row r="80" s="4" customFormat="1" ht="23.25" customHeight="1">
      <c r="A80" s="125" t="s">
        <v>81</v>
      </c>
      <c r="B80" s="64"/>
      <c r="C80" s="126"/>
      <c r="D80" s="126"/>
      <c r="E80" s="127" t="s">
        <v>153</v>
      </c>
      <c r="F80" s="127"/>
      <c r="G80" s="127"/>
      <c r="H80" s="127"/>
      <c r="I80" s="127"/>
      <c r="J80" s="126"/>
      <c r="K80" s="127" t="s">
        <v>154</v>
      </c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8">
        <f>'SO-08-01. - Stupeň km 15,...'!J32</f>
        <v>0</v>
      </c>
      <c r="AH80" s="126"/>
      <c r="AI80" s="126"/>
      <c r="AJ80" s="126"/>
      <c r="AK80" s="126"/>
      <c r="AL80" s="126"/>
      <c r="AM80" s="126"/>
      <c r="AN80" s="128">
        <f>SUM(AG80,AT80)</f>
        <v>0</v>
      </c>
      <c r="AO80" s="126"/>
      <c r="AP80" s="126"/>
      <c r="AQ80" s="129" t="s">
        <v>83</v>
      </c>
      <c r="AR80" s="66"/>
      <c r="AS80" s="130">
        <v>0</v>
      </c>
      <c r="AT80" s="131">
        <f>ROUND(SUM(AV80:AW80),2)</f>
        <v>0</v>
      </c>
      <c r="AU80" s="132">
        <f>'SO-08-01. - Stupeň km 15,...'!P91</f>
        <v>0</v>
      </c>
      <c r="AV80" s="131">
        <f>'SO-08-01. - Stupeň km 15,...'!J35</f>
        <v>0</v>
      </c>
      <c r="AW80" s="131">
        <f>'SO-08-01. - Stupeň km 15,...'!J36</f>
        <v>0</v>
      </c>
      <c r="AX80" s="131">
        <f>'SO-08-01. - Stupeň km 15,...'!J37</f>
        <v>0</v>
      </c>
      <c r="AY80" s="131">
        <f>'SO-08-01. - Stupeň km 15,...'!J38</f>
        <v>0</v>
      </c>
      <c r="AZ80" s="131">
        <f>'SO-08-01. - Stupeň km 15,...'!F35</f>
        <v>0</v>
      </c>
      <c r="BA80" s="131">
        <f>'SO-08-01. - Stupeň km 15,...'!F36</f>
        <v>0</v>
      </c>
      <c r="BB80" s="131">
        <f>'SO-08-01. - Stupeň km 15,...'!F37</f>
        <v>0</v>
      </c>
      <c r="BC80" s="131">
        <f>'SO-08-01. - Stupeň km 15,...'!F38</f>
        <v>0</v>
      </c>
      <c r="BD80" s="133">
        <f>'SO-08-01. - Stupeň km 15,...'!F39</f>
        <v>0</v>
      </c>
      <c r="BE80" s="4"/>
      <c r="BT80" s="134" t="s">
        <v>80</v>
      </c>
      <c r="BV80" s="134" t="s">
        <v>73</v>
      </c>
      <c r="BW80" s="134" t="s">
        <v>155</v>
      </c>
      <c r="BX80" s="134" t="s">
        <v>152</v>
      </c>
      <c r="CL80" s="134" t="s">
        <v>19</v>
      </c>
    </row>
    <row r="81" s="4" customFormat="1" ht="23.25" customHeight="1">
      <c r="A81" s="125" t="s">
        <v>81</v>
      </c>
      <c r="B81" s="64"/>
      <c r="C81" s="126"/>
      <c r="D81" s="126"/>
      <c r="E81" s="127" t="s">
        <v>156</v>
      </c>
      <c r="F81" s="127"/>
      <c r="G81" s="127"/>
      <c r="H81" s="127"/>
      <c r="I81" s="127"/>
      <c r="J81" s="126"/>
      <c r="K81" s="127" t="s">
        <v>157</v>
      </c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8">
        <f>'SO-08-02. - Stupeň km 15,...'!J32</f>
        <v>0</v>
      </c>
      <c r="AH81" s="126"/>
      <c r="AI81" s="126"/>
      <c r="AJ81" s="126"/>
      <c r="AK81" s="126"/>
      <c r="AL81" s="126"/>
      <c r="AM81" s="126"/>
      <c r="AN81" s="128">
        <f>SUM(AG81,AT81)</f>
        <v>0</v>
      </c>
      <c r="AO81" s="126"/>
      <c r="AP81" s="126"/>
      <c r="AQ81" s="129" t="s">
        <v>83</v>
      </c>
      <c r="AR81" s="66"/>
      <c r="AS81" s="130">
        <v>0</v>
      </c>
      <c r="AT81" s="131">
        <f>ROUND(SUM(AV81:AW81),2)</f>
        <v>0</v>
      </c>
      <c r="AU81" s="132">
        <f>'SO-08-02. - Stupeň km 15,...'!P91</f>
        <v>0</v>
      </c>
      <c r="AV81" s="131">
        <f>'SO-08-02. - Stupeň km 15,...'!J35</f>
        <v>0</v>
      </c>
      <c r="AW81" s="131">
        <f>'SO-08-02. - Stupeň km 15,...'!J36</f>
        <v>0</v>
      </c>
      <c r="AX81" s="131">
        <f>'SO-08-02. - Stupeň km 15,...'!J37</f>
        <v>0</v>
      </c>
      <c r="AY81" s="131">
        <f>'SO-08-02. - Stupeň km 15,...'!J38</f>
        <v>0</v>
      </c>
      <c r="AZ81" s="131">
        <f>'SO-08-02. - Stupeň km 15,...'!F35</f>
        <v>0</v>
      </c>
      <c r="BA81" s="131">
        <f>'SO-08-02. - Stupeň km 15,...'!F36</f>
        <v>0</v>
      </c>
      <c r="BB81" s="131">
        <f>'SO-08-02. - Stupeň km 15,...'!F37</f>
        <v>0</v>
      </c>
      <c r="BC81" s="131">
        <f>'SO-08-02. - Stupeň km 15,...'!F38</f>
        <v>0</v>
      </c>
      <c r="BD81" s="133">
        <f>'SO-08-02. - Stupeň km 15,...'!F39</f>
        <v>0</v>
      </c>
      <c r="BE81" s="4"/>
      <c r="BT81" s="134" t="s">
        <v>80</v>
      </c>
      <c r="BV81" s="134" t="s">
        <v>73</v>
      </c>
      <c r="BW81" s="134" t="s">
        <v>158</v>
      </c>
      <c r="BX81" s="134" t="s">
        <v>152</v>
      </c>
      <c r="CL81" s="134" t="s">
        <v>19</v>
      </c>
    </row>
    <row r="82" s="4" customFormat="1" ht="23.25" customHeight="1">
      <c r="A82" s="125" t="s">
        <v>81</v>
      </c>
      <c r="B82" s="64"/>
      <c r="C82" s="126"/>
      <c r="D82" s="126"/>
      <c r="E82" s="127" t="s">
        <v>159</v>
      </c>
      <c r="F82" s="127"/>
      <c r="G82" s="127"/>
      <c r="H82" s="127"/>
      <c r="I82" s="127"/>
      <c r="J82" s="126"/>
      <c r="K82" s="127" t="s">
        <v>160</v>
      </c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8">
        <f>'SO-08-03. - Stupeň km 15,...'!J32</f>
        <v>0</v>
      </c>
      <c r="AH82" s="126"/>
      <c r="AI82" s="126"/>
      <c r="AJ82" s="126"/>
      <c r="AK82" s="126"/>
      <c r="AL82" s="126"/>
      <c r="AM82" s="126"/>
      <c r="AN82" s="128">
        <f>SUM(AG82,AT82)</f>
        <v>0</v>
      </c>
      <c r="AO82" s="126"/>
      <c r="AP82" s="126"/>
      <c r="AQ82" s="129" t="s">
        <v>83</v>
      </c>
      <c r="AR82" s="66"/>
      <c r="AS82" s="130">
        <v>0</v>
      </c>
      <c r="AT82" s="131">
        <f>ROUND(SUM(AV82:AW82),2)</f>
        <v>0</v>
      </c>
      <c r="AU82" s="132">
        <f>'SO-08-03. - Stupeň km 15,...'!P91</f>
        <v>0</v>
      </c>
      <c r="AV82" s="131">
        <f>'SO-08-03. - Stupeň km 15,...'!J35</f>
        <v>0</v>
      </c>
      <c r="AW82" s="131">
        <f>'SO-08-03. - Stupeň km 15,...'!J36</f>
        <v>0</v>
      </c>
      <c r="AX82" s="131">
        <f>'SO-08-03. - Stupeň km 15,...'!J37</f>
        <v>0</v>
      </c>
      <c r="AY82" s="131">
        <f>'SO-08-03. - Stupeň km 15,...'!J38</f>
        <v>0</v>
      </c>
      <c r="AZ82" s="131">
        <f>'SO-08-03. - Stupeň km 15,...'!F35</f>
        <v>0</v>
      </c>
      <c r="BA82" s="131">
        <f>'SO-08-03. - Stupeň km 15,...'!F36</f>
        <v>0</v>
      </c>
      <c r="BB82" s="131">
        <f>'SO-08-03. - Stupeň km 15,...'!F37</f>
        <v>0</v>
      </c>
      <c r="BC82" s="131">
        <f>'SO-08-03. - Stupeň km 15,...'!F38</f>
        <v>0</v>
      </c>
      <c r="BD82" s="133">
        <f>'SO-08-03. - Stupeň km 15,...'!F39</f>
        <v>0</v>
      </c>
      <c r="BE82" s="4"/>
      <c r="BT82" s="134" t="s">
        <v>80</v>
      </c>
      <c r="BV82" s="134" t="s">
        <v>73</v>
      </c>
      <c r="BW82" s="134" t="s">
        <v>161</v>
      </c>
      <c r="BX82" s="134" t="s">
        <v>152</v>
      </c>
      <c r="CL82" s="134" t="s">
        <v>19</v>
      </c>
    </row>
    <row r="83" s="7" customFormat="1" ht="16.5" customHeight="1">
      <c r="A83" s="7"/>
      <c r="B83" s="112"/>
      <c r="C83" s="113"/>
      <c r="D83" s="114" t="s">
        <v>162</v>
      </c>
      <c r="E83" s="114"/>
      <c r="F83" s="114"/>
      <c r="G83" s="114"/>
      <c r="H83" s="114"/>
      <c r="I83" s="115"/>
      <c r="J83" s="114" t="s">
        <v>163</v>
      </c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6">
        <f>ROUND(AG84,2)</f>
        <v>0</v>
      </c>
      <c r="AH83" s="115"/>
      <c r="AI83" s="115"/>
      <c r="AJ83" s="115"/>
      <c r="AK83" s="115"/>
      <c r="AL83" s="115"/>
      <c r="AM83" s="115"/>
      <c r="AN83" s="117">
        <f>SUM(AG83,AT83)</f>
        <v>0</v>
      </c>
      <c r="AO83" s="115"/>
      <c r="AP83" s="115"/>
      <c r="AQ83" s="118" t="s">
        <v>77</v>
      </c>
      <c r="AR83" s="119"/>
      <c r="AS83" s="120">
        <f>ROUND(AS84,2)</f>
        <v>0</v>
      </c>
      <c r="AT83" s="121">
        <f>ROUND(SUM(AV83:AW83),2)</f>
        <v>0</v>
      </c>
      <c r="AU83" s="122">
        <f>ROUND(AU84,5)</f>
        <v>0</v>
      </c>
      <c r="AV83" s="121">
        <f>ROUND(AZ83*L29,2)</f>
        <v>0</v>
      </c>
      <c r="AW83" s="121">
        <f>ROUND(BA83*L30,2)</f>
        <v>0</v>
      </c>
      <c r="AX83" s="121">
        <f>ROUND(BB83*L29,2)</f>
        <v>0</v>
      </c>
      <c r="AY83" s="121">
        <f>ROUND(BC83*L30,2)</f>
        <v>0</v>
      </c>
      <c r="AZ83" s="121">
        <f>ROUND(AZ84,2)</f>
        <v>0</v>
      </c>
      <c r="BA83" s="121">
        <f>ROUND(BA84,2)</f>
        <v>0</v>
      </c>
      <c r="BB83" s="121">
        <f>ROUND(BB84,2)</f>
        <v>0</v>
      </c>
      <c r="BC83" s="121">
        <f>ROUND(BC84,2)</f>
        <v>0</v>
      </c>
      <c r="BD83" s="123">
        <f>ROUND(BD84,2)</f>
        <v>0</v>
      </c>
      <c r="BE83" s="7"/>
      <c r="BS83" s="124" t="s">
        <v>70</v>
      </c>
      <c r="BT83" s="124" t="s">
        <v>78</v>
      </c>
      <c r="BU83" s="124" t="s">
        <v>72</v>
      </c>
      <c r="BV83" s="124" t="s">
        <v>73</v>
      </c>
      <c r="BW83" s="124" t="s">
        <v>164</v>
      </c>
      <c r="BX83" s="124" t="s">
        <v>5</v>
      </c>
      <c r="CL83" s="124" t="s">
        <v>19</v>
      </c>
      <c r="CM83" s="124" t="s">
        <v>80</v>
      </c>
    </row>
    <row r="84" s="4" customFormat="1" ht="23.25" customHeight="1">
      <c r="A84" s="125" t="s">
        <v>81</v>
      </c>
      <c r="B84" s="64"/>
      <c r="C84" s="126"/>
      <c r="D84" s="126"/>
      <c r="E84" s="127" t="s">
        <v>165</v>
      </c>
      <c r="F84" s="127"/>
      <c r="G84" s="127"/>
      <c r="H84" s="127"/>
      <c r="I84" s="127"/>
      <c r="J84" s="126"/>
      <c r="K84" s="127" t="s">
        <v>166</v>
      </c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8">
        <f>'SO-09-01. - Úprava km 15,...'!J32</f>
        <v>0</v>
      </c>
      <c r="AH84" s="126"/>
      <c r="AI84" s="126"/>
      <c r="AJ84" s="126"/>
      <c r="AK84" s="126"/>
      <c r="AL84" s="126"/>
      <c r="AM84" s="126"/>
      <c r="AN84" s="128">
        <f>SUM(AG84,AT84)</f>
        <v>0</v>
      </c>
      <c r="AO84" s="126"/>
      <c r="AP84" s="126"/>
      <c r="AQ84" s="129" t="s">
        <v>83</v>
      </c>
      <c r="AR84" s="66"/>
      <c r="AS84" s="130">
        <v>0</v>
      </c>
      <c r="AT84" s="131">
        <f>ROUND(SUM(AV84:AW84),2)</f>
        <v>0</v>
      </c>
      <c r="AU84" s="132">
        <f>'SO-09-01. - Úprava km 15,...'!P89</f>
        <v>0</v>
      </c>
      <c r="AV84" s="131">
        <f>'SO-09-01. - Úprava km 15,...'!J35</f>
        <v>0</v>
      </c>
      <c r="AW84" s="131">
        <f>'SO-09-01. - Úprava km 15,...'!J36</f>
        <v>0</v>
      </c>
      <c r="AX84" s="131">
        <f>'SO-09-01. - Úprava km 15,...'!J37</f>
        <v>0</v>
      </c>
      <c r="AY84" s="131">
        <f>'SO-09-01. - Úprava km 15,...'!J38</f>
        <v>0</v>
      </c>
      <c r="AZ84" s="131">
        <f>'SO-09-01. - Úprava km 15,...'!F35</f>
        <v>0</v>
      </c>
      <c r="BA84" s="131">
        <f>'SO-09-01. - Úprava km 15,...'!F36</f>
        <v>0</v>
      </c>
      <c r="BB84" s="131">
        <f>'SO-09-01. - Úprava km 15,...'!F37</f>
        <v>0</v>
      </c>
      <c r="BC84" s="131">
        <f>'SO-09-01. - Úprava km 15,...'!F38</f>
        <v>0</v>
      </c>
      <c r="BD84" s="133">
        <f>'SO-09-01. - Úprava km 15,...'!F39</f>
        <v>0</v>
      </c>
      <c r="BE84" s="4"/>
      <c r="BT84" s="134" t="s">
        <v>80</v>
      </c>
      <c r="BV84" s="134" t="s">
        <v>73</v>
      </c>
      <c r="BW84" s="134" t="s">
        <v>167</v>
      </c>
      <c r="BX84" s="134" t="s">
        <v>164</v>
      </c>
      <c r="CL84" s="134" t="s">
        <v>19</v>
      </c>
    </row>
    <row r="85" s="7" customFormat="1" ht="16.5" customHeight="1">
      <c r="A85" s="125" t="s">
        <v>81</v>
      </c>
      <c r="B85" s="112"/>
      <c r="C85" s="113"/>
      <c r="D85" s="114" t="s">
        <v>168</v>
      </c>
      <c r="E85" s="114"/>
      <c r="F85" s="114"/>
      <c r="G85" s="114"/>
      <c r="H85" s="114"/>
      <c r="I85" s="115"/>
      <c r="J85" s="114" t="s">
        <v>169</v>
      </c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7">
        <f>'VON - Vedlejší a ostatní ...'!J30</f>
        <v>0</v>
      </c>
      <c r="AH85" s="115"/>
      <c r="AI85" s="115"/>
      <c r="AJ85" s="115"/>
      <c r="AK85" s="115"/>
      <c r="AL85" s="115"/>
      <c r="AM85" s="115"/>
      <c r="AN85" s="117">
        <f>SUM(AG85,AT85)</f>
        <v>0</v>
      </c>
      <c r="AO85" s="115"/>
      <c r="AP85" s="115"/>
      <c r="AQ85" s="118" t="s">
        <v>77</v>
      </c>
      <c r="AR85" s="119"/>
      <c r="AS85" s="135">
        <v>0</v>
      </c>
      <c r="AT85" s="136">
        <f>ROUND(SUM(AV85:AW85),2)</f>
        <v>0</v>
      </c>
      <c r="AU85" s="137">
        <f>'VON - Vedlejší a ostatní ...'!P85</f>
        <v>0</v>
      </c>
      <c r="AV85" s="136">
        <f>'VON - Vedlejší a ostatní ...'!J33</f>
        <v>0</v>
      </c>
      <c r="AW85" s="136">
        <f>'VON - Vedlejší a ostatní ...'!J34</f>
        <v>0</v>
      </c>
      <c r="AX85" s="136">
        <f>'VON - Vedlejší a ostatní ...'!J35</f>
        <v>0</v>
      </c>
      <c r="AY85" s="136">
        <f>'VON - Vedlejší a ostatní ...'!J36</f>
        <v>0</v>
      </c>
      <c r="AZ85" s="136">
        <f>'VON - Vedlejší a ostatní ...'!F33</f>
        <v>0</v>
      </c>
      <c r="BA85" s="136">
        <f>'VON - Vedlejší a ostatní ...'!F34</f>
        <v>0</v>
      </c>
      <c r="BB85" s="136">
        <f>'VON - Vedlejší a ostatní ...'!F35</f>
        <v>0</v>
      </c>
      <c r="BC85" s="136">
        <f>'VON - Vedlejší a ostatní ...'!F36</f>
        <v>0</v>
      </c>
      <c r="BD85" s="138">
        <f>'VON - Vedlejší a ostatní ...'!F37</f>
        <v>0</v>
      </c>
      <c r="BE85" s="7"/>
      <c r="BT85" s="124" t="s">
        <v>78</v>
      </c>
      <c r="BV85" s="124" t="s">
        <v>73</v>
      </c>
      <c r="BW85" s="124" t="s">
        <v>170</v>
      </c>
      <c r="BX85" s="124" t="s">
        <v>5</v>
      </c>
      <c r="CL85" s="124" t="s">
        <v>19</v>
      </c>
      <c r="CM85" s="124" t="s">
        <v>80</v>
      </c>
    </row>
    <row r="86" s="2" customFormat="1" ht="30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="2" customFormat="1" ht="6.96" customHeight="1">
      <c r="A87" s="39"/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45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</sheetData>
  <sheetProtection sheet="1" formatColumns="0" formatRows="0" objects="1" scenarios="1" spinCount="100000" saltValue="eOVeBubZP7woErpVldSWUZJYkwY66lZnhfd1UD/W3Al977PG6y5g/Agh517vdXajNy3EpY+tFloSPDVVKXmy5A==" hashValue="zMrCi72HVGJc6zy0ekBavLCHLlK1jp4GXCL7yarJML/OcwjYqozd4G0a6FRziGMBmiIqd28nt25EzNVUQi3y+A==" algorithmName="SHA-512" password="CC35"/>
  <mergeCells count="162">
    <mergeCell ref="E64:I64"/>
    <mergeCell ref="K64:AF64"/>
    <mergeCell ref="E65:I65"/>
    <mergeCell ref="K65:AF65"/>
    <mergeCell ref="E66:I66"/>
    <mergeCell ref="K66:AF66"/>
    <mergeCell ref="E67:I67"/>
    <mergeCell ref="K67:AF67"/>
    <mergeCell ref="K68:AF68"/>
    <mergeCell ref="E68:I68"/>
    <mergeCell ref="E69:I69"/>
    <mergeCell ref="K69:AF69"/>
    <mergeCell ref="D70:H70"/>
    <mergeCell ref="J70:AF70"/>
    <mergeCell ref="K71:AF71"/>
    <mergeCell ref="E71:I71"/>
    <mergeCell ref="D72:H72"/>
    <mergeCell ref="J72:AF72"/>
    <mergeCell ref="K73:AF73"/>
    <mergeCell ref="E73:I73"/>
    <mergeCell ref="K74:AF74"/>
    <mergeCell ref="E74:I74"/>
    <mergeCell ref="E75:I75"/>
    <mergeCell ref="K75:AF75"/>
    <mergeCell ref="J76:AF76"/>
    <mergeCell ref="D76:H76"/>
    <mergeCell ref="E77:I77"/>
    <mergeCell ref="K77:AF77"/>
    <mergeCell ref="E78:I78"/>
    <mergeCell ref="K78:AF78"/>
    <mergeCell ref="D79:H79"/>
    <mergeCell ref="J79:AF79"/>
    <mergeCell ref="E80:I80"/>
    <mergeCell ref="K80:AF80"/>
    <mergeCell ref="E81:I81"/>
    <mergeCell ref="K81:AF81"/>
    <mergeCell ref="E82:I82"/>
    <mergeCell ref="K82:AF82"/>
    <mergeCell ref="D83:H83"/>
    <mergeCell ref="J83:AF83"/>
    <mergeCell ref="E84:I84"/>
    <mergeCell ref="K84:AF84"/>
    <mergeCell ref="D85:H85"/>
    <mergeCell ref="J85:AF85"/>
    <mergeCell ref="AG61:AM61"/>
    <mergeCell ref="AN61:AP61"/>
    <mergeCell ref="AG62:AM62"/>
    <mergeCell ref="AN62:AP62"/>
    <mergeCell ref="AG63:AM63"/>
    <mergeCell ref="AN63:AP63"/>
    <mergeCell ref="AG64:AM64"/>
    <mergeCell ref="AN64:AP64"/>
    <mergeCell ref="AG65:AM65"/>
    <mergeCell ref="AN65:AP65"/>
    <mergeCell ref="AN66:AP66"/>
    <mergeCell ref="AG66:AM66"/>
    <mergeCell ref="AG67:AM67"/>
    <mergeCell ref="AN67:AP67"/>
    <mergeCell ref="AN68:AP68"/>
    <mergeCell ref="AG68:AM68"/>
    <mergeCell ref="AG69:AM69"/>
    <mergeCell ref="AN69:AP69"/>
    <mergeCell ref="AN70:AP70"/>
    <mergeCell ref="AG70:AM70"/>
    <mergeCell ref="AN71:AP71"/>
    <mergeCell ref="AG71:AM71"/>
    <mergeCell ref="AN72:AP72"/>
    <mergeCell ref="AG72:AM72"/>
    <mergeCell ref="AG73:AM73"/>
    <mergeCell ref="AN73:AP73"/>
    <mergeCell ref="AN74:AP74"/>
    <mergeCell ref="AG74:AM74"/>
    <mergeCell ref="AG75:AM75"/>
    <mergeCell ref="AN75:AP75"/>
    <mergeCell ref="AN76:AP76"/>
    <mergeCell ref="AG76:AM76"/>
    <mergeCell ref="AN77:AP77"/>
    <mergeCell ref="AG77:AM77"/>
    <mergeCell ref="AN78:AP78"/>
    <mergeCell ref="AG78:AM78"/>
    <mergeCell ref="AN79:AP79"/>
    <mergeCell ref="AG79:AM79"/>
    <mergeCell ref="AN80:AP80"/>
    <mergeCell ref="AG80:AM80"/>
    <mergeCell ref="AN81:AP81"/>
    <mergeCell ref="AG81:AM81"/>
    <mergeCell ref="AN82:AP82"/>
    <mergeCell ref="AG82:AM82"/>
    <mergeCell ref="AN83:AP83"/>
    <mergeCell ref="AG83:AM83"/>
    <mergeCell ref="AN84:AP84"/>
    <mergeCell ref="AG84:AM84"/>
    <mergeCell ref="AN85:AP85"/>
    <mergeCell ref="AG85:AM85"/>
    <mergeCell ref="L45:AO45"/>
    <mergeCell ref="I52:AF52"/>
    <mergeCell ref="C52:G52"/>
    <mergeCell ref="D55:H55"/>
    <mergeCell ref="J55:AF55"/>
    <mergeCell ref="E56:I56"/>
    <mergeCell ref="K56:AF56"/>
    <mergeCell ref="D57:H57"/>
    <mergeCell ref="J57:AF57"/>
    <mergeCell ref="K58:AF58"/>
    <mergeCell ref="E58:I58"/>
    <mergeCell ref="J59:AF59"/>
    <mergeCell ref="D59:H59"/>
    <mergeCell ref="E60:I60"/>
    <mergeCell ref="K60:AF60"/>
    <mergeCell ref="K61:AF61"/>
    <mergeCell ref="E61:I61"/>
    <mergeCell ref="K62:AF62"/>
    <mergeCell ref="E62:I62"/>
    <mergeCell ref="J63:AF63"/>
    <mergeCell ref="D63:H63"/>
    <mergeCell ref="AM47:AN47"/>
    <mergeCell ref="AS49:AT51"/>
    <mergeCell ref="AM49:AP49"/>
    <mergeCell ref="AM50:AP50"/>
    <mergeCell ref="AN52:AP52"/>
    <mergeCell ref="AG52:AM52"/>
    <mergeCell ref="AG55:AM55"/>
    <mergeCell ref="AN55:AP55"/>
    <mergeCell ref="AN56:AP56"/>
    <mergeCell ref="AG56:AM56"/>
    <mergeCell ref="AG57:AM57"/>
    <mergeCell ref="AN57:AP57"/>
    <mergeCell ref="AG58:AM58"/>
    <mergeCell ref="AN58:AP58"/>
    <mergeCell ref="AN59:AP59"/>
    <mergeCell ref="AG59:AM59"/>
    <mergeCell ref="AN60:AP60"/>
    <mergeCell ref="AG60:AM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-01-01. - Jez km 13,067...'!C2" display="/"/>
    <hyperlink ref="A58" location="'SO-02-01. - Úprava km 13,...'!C2" display="/"/>
    <hyperlink ref="A60" location="'SO-03-01. - Práh km 13,32...'!C2" display="/"/>
    <hyperlink ref="A61" location="'SO-03-02. - Stupeň km 13,...'!C2" display="/"/>
    <hyperlink ref="A62" location="'SO-03-03. - Práh km 13,80...'!C2" display="/"/>
    <hyperlink ref="A64" location="'SO-04-01. - Úprava km 13,...'!C2" display="/"/>
    <hyperlink ref="A65" location="'SO-04-02. - Práh km 14,04...'!C2" display="/"/>
    <hyperlink ref="A66" location="'SO-04-03. - Práh km 14,20...'!C2" display="/"/>
    <hyperlink ref="A67" location="'SO-04-04. - Práh km 14,24...'!C2" display="/"/>
    <hyperlink ref="A68" location="'SO-04-05. - Práh km 14,76...'!C2" display="/"/>
    <hyperlink ref="A69" location="'SO-04-06. - Práh km 14,80...'!C2" display="/"/>
    <hyperlink ref="A71" location="'SO-05-01. - Jez km 13,856...'!C2" display="/"/>
    <hyperlink ref="A73" location="'SO-06-01. - Stupeň km 14,...'!C2" display="/"/>
    <hyperlink ref="A74" location="'SO-06-02. - Stupeň km 14,...'!C2" display="/"/>
    <hyperlink ref="A75" location="'SO-06-03. - Stupeň km 14,...'!C2" display="/"/>
    <hyperlink ref="A77" location="'SO-07-01. - Úprava km 15,...'!C2" display="/"/>
    <hyperlink ref="A78" location="'SO-07-02. - Práh km 15,36...'!C2" display="/"/>
    <hyperlink ref="A80" location="'SO-08-01. - Stupeň km 15,...'!C2" display="/"/>
    <hyperlink ref="A81" location="'SO-08-02. - Stupeň km 15,...'!C2" display="/"/>
    <hyperlink ref="A82" location="'SO-08-03. - Stupeň km 15,...'!C2" display="/"/>
    <hyperlink ref="A84" location="'SO-09-01. - Úprava km 15,...'!C2" display="/"/>
    <hyperlink ref="A85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827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SO-04-04. - Práh km 14,247 (14,226)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SO-04-04. - Práh km 14,247 (14,226)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112.45449599999999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112.45449599999999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208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46.200000000000003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828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815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520</v>
      </c>
      <c r="G95" s="234"/>
      <c r="H95" s="237">
        <v>46.200000000000003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112.45449599999999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46.200000000000003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112.45449599999999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829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817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520</v>
      </c>
      <c r="G100" s="234"/>
      <c r="H100" s="237">
        <v>46.200000000000003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62.600000000000001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830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825</v>
      </c>
      <c r="G103" s="234"/>
      <c r="H103" s="237">
        <v>62.600000000000001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112.45399999999999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831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hboETyJnC0pXYoR0Cyqr3JGI7lugKvmJ7lTND0j0aIZ0t15E6OeYqbV3iJsHQWQKXqWgzD/Z+sc87Rc2RcAJkw==" hashValue="xHBLWfClqVXKpfCB5FN4/EqSA+Ojqwkh3i+HZLMUIohqhb6dIws1Os3bQM54DjTeWznDt51eiQg9OoMfcbM2/A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832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SO-04-05. - Práh km 14,766 (14,760)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SO-04-05. - Práh km 14,766 (14,760)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189.85824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189.85824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208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78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833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834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835</v>
      </c>
      <c r="G95" s="234"/>
      <c r="H95" s="237">
        <v>78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189.85824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78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189.85824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836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837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835</v>
      </c>
      <c r="G100" s="234"/>
      <c r="H100" s="237">
        <v>78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114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838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839</v>
      </c>
      <c r="G103" s="234"/>
      <c r="H103" s="237">
        <v>114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189.858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840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CkFmd0yaCjOt2xojT+oH5EB4gadx2IqWMAjLFAmV98s76oejNVh3RigklSCClQQwvQUYQuDiI/MoJltQOGIIrg==" hashValue="CDByahqja78/5q3ESRo0mhudeBluXQwy13StdAxwTtxYp1ryBMl+g2D6sGiKwjSGaFDFZyskMN6nPbRN4TPsJw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841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SO-04-06. - Práh km 14,805 (14,800)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SO-04-06. - Práh km 14,805 (14,800)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143.12390399999998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143.12390399999998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208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58.799999999999997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842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815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843</v>
      </c>
      <c r="G95" s="234"/>
      <c r="H95" s="237">
        <v>58.799999999999997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143.12390399999998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58.799999999999997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143.12390399999998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844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817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843</v>
      </c>
      <c r="G100" s="234"/>
      <c r="H100" s="237">
        <v>58.799999999999997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78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845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835</v>
      </c>
      <c r="G103" s="234"/>
      <c r="H103" s="237">
        <v>78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143.124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846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7YKqpWiWOLtvdlCSy4ZPVjOQbq5N3AaDPgtC5r60g1Eh/fa3LnvC5HDWae4ZJu03goNRaC3FYyCPD6xk5b9f+g==" hashValue="nCGtFU/rHtYrc+pVAZMuUIMwe4caoEGSQkpZhdreOXWaymH/iv/8CrlmuYflaCG3e9Nwf9PVG89Q/jz+IhB6Mw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847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848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ROUND((SUM(BE90:BE112)),  2)</f>
        <v>0</v>
      </c>
      <c r="G35" s="39"/>
      <c r="H35" s="39"/>
      <c r="I35" s="158">
        <v>0.20999999999999999</v>
      </c>
      <c r="J35" s="157">
        <f>ROUND(((SUM(BE90:BE112))*I35),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ROUND((SUM(BF90:BF112)),  2)</f>
        <v>0</v>
      </c>
      <c r="G36" s="39"/>
      <c r="H36" s="39"/>
      <c r="I36" s="158">
        <v>0.12</v>
      </c>
      <c r="J36" s="157">
        <f>ROUND(((SUM(BF90:BF112))*I36),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ROUND((SUM(BG90:BG112)),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ROUND((SUM(BH90:BH112)),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ROUND((SUM(BI90:BI112)),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847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SO-05-01. - Jez km 13,856 (13,865)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J97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J102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185</v>
      </c>
      <c r="E68" s="183"/>
      <c r="F68" s="183"/>
      <c r="G68" s="183"/>
      <c r="H68" s="183"/>
      <c r="I68" s="183"/>
      <c r="J68" s="184">
        <f>J110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186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VT Opavice - M. Albrechtice, km 12,967 - 15,685 PŠ 2024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172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847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174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SO-05-01. - Jez km 13,856 (13,865)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Město Albrechtice</v>
      </c>
      <c r="G84" s="41"/>
      <c r="H84" s="41"/>
      <c r="I84" s="33" t="s">
        <v>23</v>
      </c>
      <c r="J84" s="73" t="str">
        <f>IF(J14="","",J14)</f>
        <v>3. 4. 2025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 xml:space="preserve"> </v>
      </c>
      <c r="G86" s="41"/>
      <c r="H86" s="41"/>
      <c r="I86" s="33" t="s">
        <v>31</v>
      </c>
      <c r="J86" s="37" t="str">
        <f>E23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187</v>
      </c>
      <c r="D89" s="189" t="s">
        <v>56</v>
      </c>
      <c r="E89" s="189" t="s">
        <v>52</v>
      </c>
      <c r="F89" s="189" t="s">
        <v>53</v>
      </c>
      <c r="G89" s="189" t="s">
        <v>188</v>
      </c>
      <c r="H89" s="189" t="s">
        <v>189</v>
      </c>
      <c r="I89" s="189" t="s">
        <v>190</v>
      </c>
      <c r="J89" s="189" t="s">
        <v>178</v>
      </c>
      <c r="K89" s="190" t="s">
        <v>191</v>
      </c>
      <c r="L89" s="191"/>
      <c r="M89" s="93" t="s">
        <v>19</v>
      </c>
      <c r="N89" s="94" t="s">
        <v>41</v>
      </c>
      <c r="O89" s="94" t="s">
        <v>192</v>
      </c>
      <c r="P89" s="94" t="s">
        <v>193</v>
      </c>
      <c r="Q89" s="94" t="s">
        <v>194</v>
      </c>
      <c r="R89" s="94" t="s">
        <v>195</v>
      </c>
      <c r="S89" s="94" t="s">
        <v>196</v>
      </c>
      <c r="T89" s="95" t="s">
        <v>197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198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171.74737799999997</v>
      </c>
      <c r="S90" s="97"/>
      <c r="T90" s="195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179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70</v>
      </c>
      <c r="E91" s="200" t="s">
        <v>199</v>
      </c>
      <c r="F91" s="200" t="s">
        <v>200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P92+P97+P102+P110</f>
        <v>0</v>
      </c>
      <c r="Q91" s="205"/>
      <c r="R91" s="206">
        <f>R92+R97+R102+R110</f>
        <v>171.74737799999997</v>
      </c>
      <c r="S91" s="205"/>
      <c r="T91" s="207">
        <f>T92+T97+T102+T110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71</v>
      </c>
      <c r="AY91" s="208" t="s">
        <v>201</v>
      </c>
      <c r="BK91" s="210">
        <f>BK92+BK97+BK102+BK110</f>
        <v>0</v>
      </c>
    </row>
    <row r="92" s="12" customFormat="1" ht="22.8" customHeight="1">
      <c r="A92" s="12"/>
      <c r="B92" s="197"/>
      <c r="C92" s="198"/>
      <c r="D92" s="199" t="s">
        <v>70</v>
      </c>
      <c r="E92" s="211" t="s">
        <v>78</v>
      </c>
      <c r="F92" s="211" t="s">
        <v>202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SUM(P93:P96)</f>
        <v>0</v>
      </c>
      <c r="Q92" s="205"/>
      <c r="R92" s="206">
        <f>SUM(R93:R96)</f>
        <v>0</v>
      </c>
      <c r="S92" s="205"/>
      <c r="T92" s="207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78</v>
      </c>
      <c r="AY92" s="208" t="s">
        <v>201</v>
      </c>
      <c r="BK92" s="210">
        <f>SUM(BK93:BK96)</f>
        <v>0</v>
      </c>
    </row>
    <row r="93" s="2" customFormat="1" ht="55.5" customHeight="1">
      <c r="A93" s="39"/>
      <c r="B93" s="40"/>
      <c r="C93" s="213" t="s">
        <v>261</v>
      </c>
      <c r="D93" s="213" t="s">
        <v>203</v>
      </c>
      <c r="E93" s="214" t="s">
        <v>403</v>
      </c>
      <c r="F93" s="215" t="s">
        <v>404</v>
      </c>
      <c r="G93" s="216" t="s">
        <v>206</v>
      </c>
      <c r="H93" s="217">
        <v>69.599999999999994</v>
      </c>
      <c r="I93" s="218"/>
      <c r="J93" s="219">
        <f>ROUND(I93*H93,2)</f>
        <v>0</v>
      </c>
      <c r="K93" s="215" t="s">
        <v>207</v>
      </c>
      <c r="L93" s="45"/>
      <c r="M93" s="220" t="s">
        <v>19</v>
      </c>
      <c r="N93" s="221" t="s">
        <v>42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208</v>
      </c>
      <c r="AT93" s="224" t="s">
        <v>203</v>
      </c>
      <c r="AU93" s="224" t="s">
        <v>80</v>
      </c>
      <c r="AY93" s="18" t="s">
        <v>201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78</v>
      </c>
      <c r="BK93" s="225">
        <f>ROUND(I93*H93,2)</f>
        <v>0</v>
      </c>
      <c r="BL93" s="18" t="s">
        <v>208</v>
      </c>
      <c r="BM93" s="224" t="s">
        <v>849</v>
      </c>
    </row>
    <row r="94" s="2" customFormat="1">
      <c r="A94" s="39"/>
      <c r="B94" s="40"/>
      <c r="C94" s="41"/>
      <c r="D94" s="226" t="s">
        <v>210</v>
      </c>
      <c r="E94" s="41"/>
      <c r="F94" s="227" t="s">
        <v>406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210</v>
      </c>
      <c r="AU94" s="18" t="s">
        <v>80</v>
      </c>
    </row>
    <row r="95" s="2" customFormat="1">
      <c r="A95" s="39"/>
      <c r="B95" s="40"/>
      <c r="C95" s="41"/>
      <c r="D95" s="231" t="s">
        <v>212</v>
      </c>
      <c r="E95" s="41"/>
      <c r="F95" s="232" t="s">
        <v>850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212</v>
      </c>
      <c r="AU95" s="18" t="s">
        <v>80</v>
      </c>
    </row>
    <row r="96" s="13" customFormat="1">
      <c r="A96" s="13"/>
      <c r="B96" s="233"/>
      <c r="C96" s="234"/>
      <c r="D96" s="231" t="s">
        <v>214</v>
      </c>
      <c r="E96" s="235" t="s">
        <v>19</v>
      </c>
      <c r="F96" s="236" t="s">
        <v>851</v>
      </c>
      <c r="G96" s="234"/>
      <c r="H96" s="237">
        <v>69.599999999999994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214</v>
      </c>
      <c r="AU96" s="243" t="s">
        <v>80</v>
      </c>
      <c r="AV96" s="13" t="s">
        <v>80</v>
      </c>
      <c r="AW96" s="13" t="s">
        <v>33</v>
      </c>
      <c r="AX96" s="13" t="s">
        <v>78</v>
      </c>
      <c r="AY96" s="243" t="s">
        <v>201</v>
      </c>
    </row>
    <row r="97" s="12" customFormat="1" ht="22.8" customHeight="1">
      <c r="A97" s="12"/>
      <c r="B97" s="197"/>
      <c r="C97" s="198"/>
      <c r="D97" s="199" t="s">
        <v>70</v>
      </c>
      <c r="E97" s="211" t="s">
        <v>221</v>
      </c>
      <c r="F97" s="211" t="s">
        <v>222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SUM(P98:P101)</f>
        <v>0</v>
      </c>
      <c r="Q97" s="205"/>
      <c r="R97" s="206">
        <f>SUM(R98:R101)</f>
        <v>2.33541</v>
      </c>
      <c r="S97" s="205"/>
      <c r="T97" s="207">
        <f>SUM(T98:T101)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78</v>
      </c>
      <c r="AT97" s="209" t="s">
        <v>70</v>
      </c>
      <c r="AU97" s="209" t="s">
        <v>78</v>
      </c>
      <c r="AY97" s="208" t="s">
        <v>201</v>
      </c>
      <c r="BK97" s="210">
        <f>SUM(BK98:BK101)</f>
        <v>0</v>
      </c>
    </row>
    <row r="98" s="2" customFormat="1" ht="78" customHeight="1">
      <c r="A98" s="39"/>
      <c r="B98" s="40"/>
      <c r="C98" s="213" t="s">
        <v>229</v>
      </c>
      <c r="D98" s="213" t="s">
        <v>203</v>
      </c>
      <c r="E98" s="214" t="s">
        <v>223</v>
      </c>
      <c r="F98" s="215" t="s">
        <v>224</v>
      </c>
      <c r="G98" s="216" t="s">
        <v>206</v>
      </c>
      <c r="H98" s="217">
        <v>0.75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3.11388</v>
      </c>
      <c r="R98" s="222">
        <f>Q98*H98</f>
        <v>2.33541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852</v>
      </c>
    </row>
    <row r="99" s="2" customFormat="1">
      <c r="A99" s="39"/>
      <c r="B99" s="40"/>
      <c r="C99" s="41"/>
      <c r="D99" s="226" t="s">
        <v>210</v>
      </c>
      <c r="E99" s="41"/>
      <c r="F99" s="227" t="s">
        <v>226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853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854</v>
      </c>
      <c r="G101" s="234"/>
      <c r="H101" s="237">
        <v>0.75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12" customFormat="1" ht="22.8" customHeight="1">
      <c r="A102" s="12"/>
      <c r="B102" s="197"/>
      <c r="C102" s="198"/>
      <c r="D102" s="199" t="s">
        <v>70</v>
      </c>
      <c r="E102" s="211" t="s">
        <v>208</v>
      </c>
      <c r="F102" s="211" t="s">
        <v>471</v>
      </c>
      <c r="G102" s="198"/>
      <c r="H102" s="198"/>
      <c r="I102" s="201"/>
      <c r="J102" s="212">
        <f>BK102</f>
        <v>0</v>
      </c>
      <c r="K102" s="198"/>
      <c r="L102" s="203"/>
      <c r="M102" s="204"/>
      <c r="N102" s="205"/>
      <c r="O102" s="205"/>
      <c r="P102" s="206">
        <f>SUM(P103:P109)</f>
        <v>0</v>
      </c>
      <c r="Q102" s="205"/>
      <c r="R102" s="206">
        <f>SUM(R103:R109)</f>
        <v>169.41196799999997</v>
      </c>
      <c r="S102" s="205"/>
      <c r="T102" s="207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78</v>
      </c>
      <c r="AT102" s="209" t="s">
        <v>70</v>
      </c>
      <c r="AU102" s="209" t="s">
        <v>78</v>
      </c>
      <c r="AY102" s="208" t="s">
        <v>201</v>
      </c>
      <c r="BK102" s="210">
        <f>SUM(BK103:BK109)</f>
        <v>0</v>
      </c>
    </row>
    <row r="103" s="2" customFormat="1" ht="37.8" customHeight="1">
      <c r="A103" s="39"/>
      <c r="B103" s="40"/>
      <c r="C103" s="213" t="s">
        <v>78</v>
      </c>
      <c r="D103" s="213" t="s">
        <v>203</v>
      </c>
      <c r="E103" s="214" t="s">
        <v>472</v>
      </c>
      <c r="F103" s="215" t="s">
        <v>473</v>
      </c>
      <c r="G103" s="216" t="s">
        <v>206</v>
      </c>
      <c r="H103" s="217">
        <v>69.599999999999994</v>
      </c>
      <c r="I103" s="218"/>
      <c r="J103" s="219">
        <f>ROUND(I103*H103,2)</f>
        <v>0</v>
      </c>
      <c r="K103" s="215" t="s">
        <v>207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2.4340799999999998</v>
      </c>
      <c r="R103" s="222">
        <f>Q103*H103</f>
        <v>169.41196799999997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208</v>
      </c>
      <c r="AT103" s="224" t="s">
        <v>203</v>
      </c>
      <c r="AU103" s="224" t="s">
        <v>80</v>
      </c>
      <c r="AY103" s="18" t="s">
        <v>201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208</v>
      </c>
      <c r="BM103" s="224" t="s">
        <v>855</v>
      </c>
    </row>
    <row r="104" s="2" customFormat="1">
      <c r="A104" s="39"/>
      <c r="B104" s="40"/>
      <c r="C104" s="41"/>
      <c r="D104" s="226" t="s">
        <v>210</v>
      </c>
      <c r="E104" s="41"/>
      <c r="F104" s="227" t="s">
        <v>475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210</v>
      </c>
      <c r="AU104" s="18" t="s">
        <v>80</v>
      </c>
    </row>
    <row r="105" s="2" customFormat="1">
      <c r="A105" s="39"/>
      <c r="B105" s="40"/>
      <c r="C105" s="41"/>
      <c r="D105" s="231" t="s">
        <v>212</v>
      </c>
      <c r="E105" s="41"/>
      <c r="F105" s="232" t="s">
        <v>856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212</v>
      </c>
      <c r="AU105" s="18" t="s">
        <v>80</v>
      </c>
    </row>
    <row r="106" s="13" customFormat="1">
      <c r="A106" s="13"/>
      <c r="B106" s="233"/>
      <c r="C106" s="234"/>
      <c r="D106" s="231" t="s">
        <v>214</v>
      </c>
      <c r="E106" s="235" t="s">
        <v>19</v>
      </c>
      <c r="F106" s="236" t="s">
        <v>851</v>
      </c>
      <c r="G106" s="234"/>
      <c r="H106" s="237">
        <v>69.599999999999994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214</v>
      </c>
      <c r="AU106" s="243" t="s">
        <v>80</v>
      </c>
      <c r="AV106" s="13" t="s">
        <v>80</v>
      </c>
      <c r="AW106" s="13" t="s">
        <v>33</v>
      </c>
      <c r="AX106" s="13" t="s">
        <v>78</v>
      </c>
      <c r="AY106" s="243" t="s">
        <v>201</v>
      </c>
    </row>
    <row r="107" s="2" customFormat="1" ht="44.25" customHeight="1">
      <c r="A107" s="39"/>
      <c r="B107" s="40"/>
      <c r="C107" s="213" t="s">
        <v>80</v>
      </c>
      <c r="D107" s="213" t="s">
        <v>203</v>
      </c>
      <c r="E107" s="214" t="s">
        <v>482</v>
      </c>
      <c r="F107" s="215" t="s">
        <v>483</v>
      </c>
      <c r="G107" s="216" t="s">
        <v>239</v>
      </c>
      <c r="H107" s="217">
        <v>87</v>
      </c>
      <c r="I107" s="218"/>
      <c r="J107" s="219">
        <f>ROUND(I107*H107,2)</f>
        <v>0</v>
      </c>
      <c r="K107" s="215" t="s">
        <v>207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208</v>
      </c>
      <c r="AT107" s="224" t="s">
        <v>203</v>
      </c>
      <c r="AU107" s="224" t="s">
        <v>80</v>
      </c>
      <c r="AY107" s="18" t="s">
        <v>201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208</v>
      </c>
      <c r="BM107" s="224" t="s">
        <v>857</v>
      </c>
    </row>
    <row r="108" s="2" customFormat="1">
      <c r="A108" s="39"/>
      <c r="B108" s="40"/>
      <c r="C108" s="41"/>
      <c r="D108" s="226" t="s">
        <v>210</v>
      </c>
      <c r="E108" s="41"/>
      <c r="F108" s="227" t="s">
        <v>485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210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858</v>
      </c>
      <c r="G109" s="234"/>
      <c r="H109" s="237">
        <v>87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12" customFormat="1" ht="22.8" customHeight="1">
      <c r="A110" s="12"/>
      <c r="B110" s="197"/>
      <c r="C110" s="198"/>
      <c r="D110" s="199" t="s">
        <v>70</v>
      </c>
      <c r="E110" s="211" t="s">
        <v>306</v>
      </c>
      <c r="F110" s="211" t="s">
        <v>307</v>
      </c>
      <c r="G110" s="198"/>
      <c r="H110" s="198"/>
      <c r="I110" s="201"/>
      <c r="J110" s="212">
        <f>BK110</f>
        <v>0</v>
      </c>
      <c r="K110" s="198"/>
      <c r="L110" s="203"/>
      <c r="M110" s="204"/>
      <c r="N110" s="205"/>
      <c r="O110" s="205"/>
      <c r="P110" s="206">
        <f>SUM(P111:P112)</f>
        <v>0</v>
      </c>
      <c r="Q110" s="205"/>
      <c r="R110" s="206">
        <f>SUM(R111:R112)</f>
        <v>0</v>
      </c>
      <c r="S110" s="205"/>
      <c r="T110" s="207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8" t="s">
        <v>78</v>
      </c>
      <c r="AT110" s="209" t="s">
        <v>70</v>
      </c>
      <c r="AU110" s="209" t="s">
        <v>78</v>
      </c>
      <c r="AY110" s="208" t="s">
        <v>201</v>
      </c>
      <c r="BK110" s="210">
        <f>SUM(BK111:BK112)</f>
        <v>0</v>
      </c>
    </row>
    <row r="111" s="2" customFormat="1" ht="24.15" customHeight="1">
      <c r="A111" s="39"/>
      <c r="B111" s="40"/>
      <c r="C111" s="213" t="s">
        <v>221</v>
      </c>
      <c r="D111" s="213" t="s">
        <v>203</v>
      </c>
      <c r="E111" s="214" t="s">
        <v>309</v>
      </c>
      <c r="F111" s="215" t="s">
        <v>310</v>
      </c>
      <c r="G111" s="216" t="s">
        <v>277</v>
      </c>
      <c r="H111" s="217">
        <v>171.74700000000001</v>
      </c>
      <c r="I111" s="218"/>
      <c r="J111" s="219">
        <f>ROUND(I111*H111,2)</f>
        <v>0</v>
      </c>
      <c r="K111" s="215" t="s">
        <v>207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208</v>
      </c>
      <c r="AT111" s="224" t="s">
        <v>203</v>
      </c>
      <c r="AU111" s="224" t="s">
        <v>80</v>
      </c>
      <c r="AY111" s="18" t="s">
        <v>201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208</v>
      </c>
      <c r="BM111" s="224" t="s">
        <v>859</v>
      </c>
    </row>
    <row r="112" s="2" customFormat="1">
      <c r="A112" s="39"/>
      <c r="B112" s="40"/>
      <c r="C112" s="41"/>
      <c r="D112" s="226" t="s">
        <v>210</v>
      </c>
      <c r="E112" s="41"/>
      <c r="F112" s="227" t="s">
        <v>312</v>
      </c>
      <c r="G112" s="41"/>
      <c r="H112" s="41"/>
      <c r="I112" s="228"/>
      <c r="J112" s="41"/>
      <c r="K112" s="41"/>
      <c r="L112" s="45"/>
      <c r="M112" s="254"/>
      <c r="N112" s="255"/>
      <c r="O112" s="256"/>
      <c r="P112" s="256"/>
      <c r="Q112" s="256"/>
      <c r="R112" s="256"/>
      <c r="S112" s="256"/>
      <c r="T112" s="257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210</v>
      </c>
      <c r="AU112" s="18" t="s">
        <v>80</v>
      </c>
    </row>
    <row r="113" s="2" customFormat="1" ht="6.96" customHeight="1">
      <c r="A113" s="39"/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45"/>
      <c r="M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</sheetData>
  <sheetProtection sheet="1" autoFilter="0" formatColumns="0" formatRows="0" objects="1" scenarios="1" spinCount="100000" saltValue="kVu1YEFlq51lEPV6hi1rM7gKnrJM+MZruE6HSrpIiIH497n5iHojvSLyyiKCr2+5TNGVTOCrQPOyk5Es4s1Zxg==" hashValue="/1+CmfP458S1MLgKMNq8Ti2zlseu2FWUfO94LSmA4CbYa0anSd69kZyHZfHUBN1RmxY4vcE+cIpaEgeMqOqTFg==" algorithmName="SHA-512" password="CC35"/>
  <autoFilter ref="C89:K1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127751111"/>
    <hyperlink ref="F99" r:id="rId2" display="https://podminky.urs.cz/item/CS_URS_2025_01/321213345"/>
    <hyperlink ref="F104" r:id="rId3" display="https://podminky.urs.cz/item/CS_URS_2025_01/462512270"/>
    <hyperlink ref="F108" r:id="rId4" display="https://podminky.urs.cz/item/CS_URS_2025_01/462519002"/>
    <hyperlink ref="F112" r:id="rId5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860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861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ROUND((SUM(BE89:BE150)),  2)</f>
        <v>0</v>
      </c>
      <c r="G35" s="39"/>
      <c r="H35" s="39"/>
      <c r="I35" s="158">
        <v>0.20999999999999999</v>
      </c>
      <c r="J35" s="157">
        <f>ROUND(((SUM(BE89:BE150))*I35),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ROUND((SUM(BF89:BF150)),  2)</f>
        <v>0</v>
      </c>
      <c r="G36" s="39"/>
      <c r="H36" s="39"/>
      <c r="I36" s="158">
        <v>0.12</v>
      </c>
      <c r="J36" s="157">
        <f>ROUND(((SUM(BF89:BF150))*I36),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ROUND((SUM(BG89:BG150)),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ROUND((SUM(BH89:BH150)),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ROUND((SUM(BI89:BI150)),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860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SO-06-01. - Stupeň km 14,307 (14,300)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J115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J148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23.25" customHeight="1">
      <c r="A79" s="39"/>
      <c r="B79" s="40"/>
      <c r="C79" s="41"/>
      <c r="D79" s="41"/>
      <c r="E79" s="170" t="s">
        <v>860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SO-06-01. - Stupeň km 14,307 (14,300)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59.350373000000005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P91+P115+P148</f>
        <v>0</v>
      </c>
      <c r="Q90" s="205"/>
      <c r="R90" s="206">
        <f>R91+R115+R148</f>
        <v>59.350373000000005</v>
      </c>
      <c r="S90" s="205"/>
      <c r="T90" s="207">
        <f>T91+T115+T148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BK91+BK115+BK148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SUM(P92:P114)</f>
        <v>0</v>
      </c>
      <c r="Q91" s="205"/>
      <c r="R91" s="206">
        <f>SUM(R92:R114)</f>
        <v>0.00060000000000000006</v>
      </c>
      <c r="S91" s="205"/>
      <c r="T91" s="207">
        <f>SUM(T92:T114)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SUM(BK92:BK114)</f>
        <v>0</v>
      </c>
    </row>
    <row r="92" s="2" customFormat="1" ht="55.5" customHeight="1">
      <c r="A92" s="39"/>
      <c r="B92" s="40"/>
      <c r="C92" s="213" t="s">
        <v>236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56.200000000000003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862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863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864</v>
      </c>
      <c r="G95" s="234"/>
      <c r="H95" s="237">
        <v>56.200000000000003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2" customFormat="1" ht="44.25" customHeight="1">
      <c r="A96" s="39"/>
      <c r="B96" s="40"/>
      <c r="C96" s="213" t="s">
        <v>243</v>
      </c>
      <c r="D96" s="213" t="s">
        <v>203</v>
      </c>
      <c r="E96" s="214" t="s">
        <v>420</v>
      </c>
      <c r="F96" s="215" t="s">
        <v>421</v>
      </c>
      <c r="G96" s="216" t="s">
        <v>206</v>
      </c>
      <c r="H96" s="217">
        <v>17</v>
      </c>
      <c r="I96" s="218"/>
      <c r="J96" s="219">
        <f>ROUND(I96*H96,2)</f>
        <v>0</v>
      </c>
      <c r="K96" s="215" t="s">
        <v>207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208</v>
      </c>
      <c r="AT96" s="224" t="s">
        <v>203</v>
      </c>
      <c r="AU96" s="224" t="s">
        <v>80</v>
      </c>
      <c r="AY96" s="18" t="s">
        <v>201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208</v>
      </c>
      <c r="BM96" s="224" t="s">
        <v>865</v>
      </c>
    </row>
    <row r="97" s="2" customFormat="1">
      <c r="A97" s="39"/>
      <c r="B97" s="40"/>
      <c r="C97" s="41"/>
      <c r="D97" s="226" t="s">
        <v>210</v>
      </c>
      <c r="E97" s="41"/>
      <c r="F97" s="227" t="s">
        <v>423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210</v>
      </c>
      <c r="AU97" s="18" t="s">
        <v>80</v>
      </c>
    </row>
    <row r="98" s="2" customFormat="1">
      <c r="A98" s="39"/>
      <c r="B98" s="40"/>
      <c r="C98" s="41"/>
      <c r="D98" s="231" t="s">
        <v>212</v>
      </c>
      <c r="E98" s="41"/>
      <c r="F98" s="232" t="s">
        <v>866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212</v>
      </c>
      <c r="AU98" s="18" t="s">
        <v>80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294</v>
      </c>
      <c r="G99" s="234"/>
      <c r="H99" s="237">
        <v>17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201</v>
      </c>
    </row>
    <row r="100" s="2" customFormat="1" ht="16.5" customHeight="1">
      <c r="A100" s="39"/>
      <c r="B100" s="40"/>
      <c r="C100" s="213" t="s">
        <v>259</v>
      </c>
      <c r="D100" s="213" t="s">
        <v>203</v>
      </c>
      <c r="E100" s="214" t="s">
        <v>647</v>
      </c>
      <c r="F100" s="215" t="s">
        <v>648</v>
      </c>
      <c r="G100" s="216" t="s">
        <v>206</v>
      </c>
      <c r="H100" s="217">
        <v>1.9199999999999999</v>
      </c>
      <c r="I100" s="218"/>
      <c r="J100" s="219">
        <f>ROUND(I100*H100,2)</f>
        <v>0</v>
      </c>
      <c r="K100" s="215" t="s">
        <v>207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208</v>
      </c>
      <c r="AT100" s="224" t="s">
        <v>203</v>
      </c>
      <c r="AU100" s="224" t="s">
        <v>80</v>
      </c>
      <c r="AY100" s="18" t="s">
        <v>201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208</v>
      </c>
      <c r="BM100" s="224" t="s">
        <v>867</v>
      </c>
    </row>
    <row r="101" s="2" customFormat="1">
      <c r="A101" s="39"/>
      <c r="B101" s="40"/>
      <c r="C101" s="41"/>
      <c r="D101" s="226" t="s">
        <v>210</v>
      </c>
      <c r="E101" s="41"/>
      <c r="F101" s="227" t="s">
        <v>650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210</v>
      </c>
      <c r="AU101" s="18" t="s">
        <v>80</v>
      </c>
    </row>
    <row r="102" s="2" customFormat="1">
      <c r="A102" s="39"/>
      <c r="B102" s="40"/>
      <c r="C102" s="41"/>
      <c r="D102" s="231" t="s">
        <v>212</v>
      </c>
      <c r="E102" s="41"/>
      <c r="F102" s="232" t="s">
        <v>651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212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652</v>
      </c>
      <c r="G103" s="234"/>
      <c r="H103" s="237">
        <v>1.9199999999999999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2" customFormat="1" ht="21.75" customHeight="1">
      <c r="A104" s="39"/>
      <c r="B104" s="40"/>
      <c r="C104" s="213" t="s">
        <v>273</v>
      </c>
      <c r="D104" s="213" t="s">
        <v>203</v>
      </c>
      <c r="E104" s="214" t="s">
        <v>653</v>
      </c>
      <c r="F104" s="215" t="s">
        <v>654</v>
      </c>
      <c r="G104" s="216" t="s">
        <v>206</v>
      </c>
      <c r="H104" s="217">
        <v>1.9199999999999999</v>
      </c>
      <c r="I104" s="218"/>
      <c r="J104" s="219">
        <f>ROUND(I104*H104,2)</f>
        <v>0</v>
      </c>
      <c r="K104" s="215" t="s">
        <v>207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208</v>
      </c>
      <c r="AT104" s="224" t="s">
        <v>203</v>
      </c>
      <c r="AU104" s="224" t="s">
        <v>80</v>
      </c>
      <c r="AY104" s="18" t="s">
        <v>201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208</v>
      </c>
      <c r="BM104" s="224" t="s">
        <v>868</v>
      </c>
    </row>
    <row r="105" s="2" customFormat="1">
      <c r="A105" s="39"/>
      <c r="B105" s="40"/>
      <c r="C105" s="41"/>
      <c r="D105" s="226" t="s">
        <v>210</v>
      </c>
      <c r="E105" s="41"/>
      <c r="F105" s="227" t="s">
        <v>656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210</v>
      </c>
      <c r="AU105" s="18" t="s">
        <v>80</v>
      </c>
    </row>
    <row r="106" s="13" customFormat="1">
      <c r="A106" s="13"/>
      <c r="B106" s="233"/>
      <c r="C106" s="234"/>
      <c r="D106" s="231" t="s">
        <v>214</v>
      </c>
      <c r="E106" s="235" t="s">
        <v>19</v>
      </c>
      <c r="F106" s="236" t="s">
        <v>657</v>
      </c>
      <c r="G106" s="234"/>
      <c r="H106" s="237">
        <v>1.9199999999999999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214</v>
      </c>
      <c r="AU106" s="243" t="s">
        <v>80</v>
      </c>
      <c r="AV106" s="13" t="s">
        <v>80</v>
      </c>
      <c r="AW106" s="13" t="s">
        <v>33</v>
      </c>
      <c r="AX106" s="13" t="s">
        <v>78</v>
      </c>
      <c r="AY106" s="243" t="s">
        <v>201</v>
      </c>
    </row>
    <row r="107" s="2" customFormat="1" ht="24.15" customHeight="1">
      <c r="A107" s="39"/>
      <c r="B107" s="40"/>
      <c r="C107" s="213" t="s">
        <v>281</v>
      </c>
      <c r="D107" s="213" t="s">
        <v>203</v>
      </c>
      <c r="E107" s="214" t="s">
        <v>633</v>
      </c>
      <c r="F107" s="215" t="s">
        <v>634</v>
      </c>
      <c r="G107" s="216" t="s">
        <v>635</v>
      </c>
      <c r="H107" s="217">
        <v>20</v>
      </c>
      <c r="I107" s="218"/>
      <c r="J107" s="219">
        <f>ROUND(I107*H107,2)</f>
        <v>0</v>
      </c>
      <c r="K107" s="215" t="s">
        <v>207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3.0000000000000001E-05</v>
      </c>
      <c r="R107" s="222">
        <f>Q107*H107</f>
        <v>0.00060000000000000006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208</v>
      </c>
      <c r="AT107" s="224" t="s">
        <v>203</v>
      </c>
      <c r="AU107" s="224" t="s">
        <v>80</v>
      </c>
      <c r="AY107" s="18" t="s">
        <v>201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208</v>
      </c>
      <c r="BM107" s="224" t="s">
        <v>869</v>
      </c>
    </row>
    <row r="108" s="2" customFormat="1">
      <c r="A108" s="39"/>
      <c r="B108" s="40"/>
      <c r="C108" s="41"/>
      <c r="D108" s="226" t="s">
        <v>210</v>
      </c>
      <c r="E108" s="41"/>
      <c r="F108" s="227" t="s">
        <v>637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210</v>
      </c>
      <c r="AU108" s="18" t="s">
        <v>80</v>
      </c>
    </row>
    <row r="109" s="2" customFormat="1">
      <c r="A109" s="39"/>
      <c r="B109" s="40"/>
      <c r="C109" s="41"/>
      <c r="D109" s="231" t="s">
        <v>212</v>
      </c>
      <c r="E109" s="41"/>
      <c r="F109" s="232" t="s">
        <v>870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212</v>
      </c>
      <c r="AU109" s="18" t="s">
        <v>80</v>
      </c>
    </row>
    <row r="110" s="13" customFormat="1">
      <c r="A110" s="13"/>
      <c r="B110" s="233"/>
      <c r="C110" s="234"/>
      <c r="D110" s="231" t="s">
        <v>214</v>
      </c>
      <c r="E110" s="235" t="s">
        <v>19</v>
      </c>
      <c r="F110" s="236" t="s">
        <v>871</v>
      </c>
      <c r="G110" s="234"/>
      <c r="H110" s="237">
        <v>20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214</v>
      </c>
      <c r="AU110" s="243" t="s">
        <v>80</v>
      </c>
      <c r="AV110" s="13" t="s">
        <v>80</v>
      </c>
      <c r="AW110" s="13" t="s">
        <v>33</v>
      </c>
      <c r="AX110" s="13" t="s">
        <v>78</v>
      </c>
      <c r="AY110" s="243" t="s">
        <v>201</v>
      </c>
    </row>
    <row r="111" s="2" customFormat="1" ht="37.8" customHeight="1">
      <c r="A111" s="39"/>
      <c r="B111" s="40"/>
      <c r="C111" s="213" t="s">
        <v>8</v>
      </c>
      <c r="D111" s="213" t="s">
        <v>203</v>
      </c>
      <c r="E111" s="214" t="s">
        <v>640</v>
      </c>
      <c r="F111" s="215" t="s">
        <v>641</v>
      </c>
      <c r="G111" s="216" t="s">
        <v>642</v>
      </c>
      <c r="H111" s="217">
        <v>2</v>
      </c>
      <c r="I111" s="218"/>
      <c r="J111" s="219">
        <f>ROUND(I111*H111,2)</f>
        <v>0</v>
      </c>
      <c r="K111" s="215" t="s">
        <v>207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208</v>
      </c>
      <c r="AT111" s="224" t="s">
        <v>203</v>
      </c>
      <c r="AU111" s="224" t="s">
        <v>80</v>
      </c>
      <c r="AY111" s="18" t="s">
        <v>201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208</v>
      </c>
      <c r="BM111" s="224" t="s">
        <v>872</v>
      </c>
    </row>
    <row r="112" s="2" customFormat="1">
      <c r="A112" s="39"/>
      <c r="B112" s="40"/>
      <c r="C112" s="41"/>
      <c r="D112" s="226" t="s">
        <v>210</v>
      </c>
      <c r="E112" s="41"/>
      <c r="F112" s="227" t="s">
        <v>644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210</v>
      </c>
      <c r="AU112" s="18" t="s">
        <v>80</v>
      </c>
    </row>
    <row r="113" s="2" customFormat="1">
      <c r="A113" s="39"/>
      <c r="B113" s="40"/>
      <c r="C113" s="41"/>
      <c r="D113" s="231" t="s">
        <v>212</v>
      </c>
      <c r="E113" s="41"/>
      <c r="F113" s="232" t="s">
        <v>873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212</v>
      </c>
      <c r="AU113" s="18" t="s">
        <v>80</v>
      </c>
    </row>
    <row r="114" s="13" customFormat="1">
      <c r="A114" s="13"/>
      <c r="B114" s="233"/>
      <c r="C114" s="234"/>
      <c r="D114" s="231" t="s">
        <v>214</v>
      </c>
      <c r="E114" s="235" t="s">
        <v>19</v>
      </c>
      <c r="F114" s="236" t="s">
        <v>80</v>
      </c>
      <c r="G114" s="234"/>
      <c r="H114" s="237">
        <v>2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214</v>
      </c>
      <c r="AU114" s="243" t="s">
        <v>80</v>
      </c>
      <c r="AV114" s="13" t="s">
        <v>80</v>
      </c>
      <c r="AW114" s="13" t="s">
        <v>33</v>
      </c>
      <c r="AX114" s="13" t="s">
        <v>78</v>
      </c>
      <c r="AY114" s="243" t="s">
        <v>201</v>
      </c>
    </row>
    <row r="115" s="12" customFormat="1" ht="22.8" customHeight="1">
      <c r="A115" s="12"/>
      <c r="B115" s="197"/>
      <c r="C115" s="198"/>
      <c r="D115" s="199" t="s">
        <v>70</v>
      </c>
      <c r="E115" s="211" t="s">
        <v>208</v>
      </c>
      <c r="F115" s="211" t="s">
        <v>471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SUM(P116:P147)</f>
        <v>0</v>
      </c>
      <c r="Q115" s="205"/>
      <c r="R115" s="206">
        <f>SUM(R116:R147)</f>
        <v>59.349773000000006</v>
      </c>
      <c r="S115" s="205"/>
      <c r="T115" s="207">
        <f>SUM(T116:T147)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78</v>
      </c>
      <c r="AT115" s="209" t="s">
        <v>70</v>
      </c>
      <c r="AU115" s="209" t="s">
        <v>78</v>
      </c>
      <c r="AY115" s="208" t="s">
        <v>201</v>
      </c>
      <c r="BK115" s="210">
        <f>SUM(BK116:BK147)</f>
        <v>0</v>
      </c>
    </row>
    <row r="116" s="2" customFormat="1" ht="49.05" customHeight="1">
      <c r="A116" s="39"/>
      <c r="B116" s="40"/>
      <c r="C116" s="213" t="s">
        <v>308</v>
      </c>
      <c r="D116" s="213" t="s">
        <v>203</v>
      </c>
      <c r="E116" s="214" t="s">
        <v>718</v>
      </c>
      <c r="F116" s="215" t="s">
        <v>719</v>
      </c>
      <c r="G116" s="216" t="s">
        <v>239</v>
      </c>
      <c r="H116" s="217">
        <v>24</v>
      </c>
      <c r="I116" s="218"/>
      <c r="J116" s="219">
        <f>ROUND(I116*H116,2)</f>
        <v>0</v>
      </c>
      <c r="K116" s="215" t="s">
        <v>207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0.00027999999999999998</v>
      </c>
      <c r="R116" s="222">
        <f>Q116*H116</f>
        <v>0.0067199999999999994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208</v>
      </c>
      <c r="AT116" s="224" t="s">
        <v>203</v>
      </c>
      <c r="AU116" s="224" t="s">
        <v>80</v>
      </c>
      <c r="AY116" s="18" t="s">
        <v>201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208</v>
      </c>
      <c r="BM116" s="224" t="s">
        <v>874</v>
      </c>
    </row>
    <row r="117" s="2" customFormat="1">
      <c r="A117" s="39"/>
      <c r="B117" s="40"/>
      <c r="C117" s="41"/>
      <c r="D117" s="226" t="s">
        <v>210</v>
      </c>
      <c r="E117" s="41"/>
      <c r="F117" s="227" t="s">
        <v>721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210</v>
      </c>
      <c r="AU117" s="18" t="s">
        <v>80</v>
      </c>
    </row>
    <row r="118" s="2" customFormat="1">
      <c r="A118" s="39"/>
      <c r="B118" s="40"/>
      <c r="C118" s="41"/>
      <c r="D118" s="231" t="s">
        <v>212</v>
      </c>
      <c r="E118" s="41"/>
      <c r="F118" s="232" t="s">
        <v>722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212</v>
      </c>
      <c r="AU118" s="18" t="s">
        <v>80</v>
      </c>
    </row>
    <row r="119" s="13" customFormat="1">
      <c r="A119" s="13"/>
      <c r="B119" s="233"/>
      <c r="C119" s="234"/>
      <c r="D119" s="231" t="s">
        <v>214</v>
      </c>
      <c r="E119" s="235" t="s">
        <v>19</v>
      </c>
      <c r="F119" s="236" t="s">
        <v>875</v>
      </c>
      <c r="G119" s="234"/>
      <c r="H119" s="237">
        <v>24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214</v>
      </c>
      <c r="AU119" s="243" t="s">
        <v>80</v>
      </c>
      <c r="AV119" s="13" t="s">
        <v>80</v>
      </c>
      <c r="AW119" s="13" t="s">
        <v>33</v>
      </c>
      <c r="AX119" s="13" t="s">
        <v>78</v>
      </c>
      <c r="AY119" s="243" t="s">
        <v>201</v>
      </c>
    </row>
    <row r="120" s="2" customFormat="1" ht="24.15" customHeight="1">
      <c r="A120" s="39"/>
      <c r="B120" s="40"/>
      <c r="C120" s="244" t="s">
        <v>330</v>
      </c>
      <c r="D120" s="244" t="s">
        <v>274</v>
      </c>
      <c r="E120" s="245" t="s">
        <v>724</v>
      </c>
      <c r="F120" s="246" t="s">
        <v>725</v>
      </c>
      <c r="G120" s="247" t="s">
        <v>239</v>
      </c>
      <c r="H120" s="248">
        <v>17.280000000000001</v>
      </c>
      <c r="I120" s="249"/>
      <c r="J120" s="250">
        <f>ROUND(I120*H120,2)</f>
        <v>0</v>
      </c>
      <c r="K120" s="246" t="s">
        <v>207</v>
      </c>
      <c r="L120" s="251"/>
      <c r="M120" s="252" t="s">
        <v>19</v>
      </c>
      <c r="N120" s="253" t="s">
        <v>42</v>
      </c>
      <c r="O120" s="85"/>
      <c r="P120" s="222">
        <f>O120*H120</f>
        <v>0</v>
      </c>
      <c r="Q120" s="222">
        <v>0.00029999999999999997</v>
      </c>
      <c r="R120" s="222">
        <f>Q120*H120</f>
        <v>0.0051840000000000002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243</v>
      </c>
      <c r="AT120" s="224" t="s">
        <v>274</v>
      </c>
      <c r="AU120" s="224" t="s">
        <v>80</v>
      </c>
      <c r="AY120" s="18" t="s">
        <v>201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208</v>
      </c>
      <c r="BM120" s="224" t="s">
        <v>876</v>
      </c>
    </row>
    <row r="121" s="2" customFormat="1">
      <c r="A121" s="39"/>
      <c r="B121" s="40"/>
      <c r="C121" s="41"/>
      <c r="D121" s="231" t="s">
        <v>212</v>
      </c>
      <c r="E121" s="41"/>
      <c r="F121" s="232" t="s">
        <v>727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212</v>
      </c>
      <c r="AU121" s="18" t="s">
        <v>80</v>
      </c>
    </row>
    <row r="122" s="13" customFormat="1">
      <c r="A122" s="13"/>
      <c r="B122" s="233"/>
      <c r="C122" s="234"/>
      <c r="D122" s="231" t="s">
        <v>214</v>
      </c>
      <c r="E122" s="235" t="s">
        <v>19</v>
      </c>
      <c r="F122" s="236" t="s">
        <v>877</v>
      </c>
      <c r="G122" s="234"/>
      <c r="H122" s="237">
        <v>14.4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214</v>
      </c>
      <c r="AU122" s="243" t="s">
        <v>80</v>
      </c>
      <c r="AV122" s="13" t="s">
        <v>80</v>
      </c>
      <c r="AW122" s="13" t="s">
        <v>33</v>
      </c>
      <c r="AX122" s="13" t="s">
        <v>78</v>
      </c>
      <c r="AY122" s="243" t="s">
        <v>201</v>
      </c>
    </row>
    <row r="123" s="13" customFormat="1">
      <c r="A123" s="13"/>
      <c r="B123" s="233"/>
      <c r="C123" s="234"/>
      <c r="D123" s="231" t="s">
        <v>214</v>
      </c>
      <c r="E123" s="234"/>
      <c r="F123" s="236" t="s">
        <v>878</v>
      </c>
      <c r="G123" s="234"/>
      <c r="H123" s="237">
        <v>17.280000000000001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214</v>
      </c>
      <c r="AU123" s="243" t="s">
        <v>80</v>
      </c>
      <c r="AV123" s="13" t="s">
        <v>80</v>
      </c>
      <c r="AW123" s="13" t="s">
        <v>4</v>
      </c>
      <c r="AX123" s="13" t="s">
        <v>78</v>
      </c>
      <c r="AY123" s="243" t="s">
        <v>201</v>
      </c>
    </row>
    <row r="124" s="2" customFormat="1" ht="33" customHeight="1">
      <c r="A124" s="39"/>
      <c r="B124" s="40"/>
      <c r="C124" s="213" t="s">
        <v>299</v>
      </c>
      <c r="D124" s="213" t="s">
        <v>203</v>
      </c>
      <c r="E124" s="214" t="s">
        <v>730</v>
      </c>
      <c r="F124" s="215" t="s">
        <v>731</v>
      </c>
      <c r="G124" s="216" t="s">
        <v>239</v>
      </c>
      <c r="H124" s="217">
        <v>24</v>
      </c>
      <c r="I124" s="218"/>
      <c r="J124" s="219">
        <f>ROUND(I124*H124,2)</f>
        <v>0</v>
      </c>
      <c r="K124" s="215" t="s">
        <v>207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0.001</v>
      </c>
      <c r="R124" s="222">
        <f>Q124*H124</f>
        <v>0.024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208</v>
      </c>
      <c r="AT124" s="224" t="s">
        <v>203</v>
      </c>
      <c r="AU124" s="224" t="s">
        <v>80</v>
      </c>
      <c r="AY124" s="18" t="s">
        <v>201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208</v>
      </c>
      <c r="BM124" s="224" t="s">
        <v>879</v>
      </c>
    </row>
    <row r="125" s="2" customFormat="1">
      <c r="A125" s="39"/>
      <c r="B125" s="40"/>
      <c r="C125" s="41"/>
      <c r="D125" s="226" t="s">
        <v>210</v>
      </c>
      <c r="E125" s="41"/>
      <c r="F125" s="227" t="s">
        <v>733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210</v>
      </c>
      <c r="AU125" s="18" t="s">
        <v>80</v>
      </c>
    </row>
    <row r="126" s="2" customFormat="1">
      <c r="A126" s="39"/>
      <c r="B126" s="40"/>
      <c r="C126" s="41"/>
      <c r="D126" s="231" t="s">
        <v>212</v>
      </c>
      <c r="E126" s="41"/>
      <c r="F126" s="232" t="s">
        <v>734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212</v>
      </c>
      <c r="AU126" s="18" t="s">
        <v>80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875</v>
      </c>
      <c r="G127" s="234"/>
      <c r="H127" s="237">
        <v>24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78</v>
      </c>
      <c r="AY127" s="243" t="s">
        <v>201</v>
      </c>
    </row>
    <row r="128" s="2" customFormat="1" ht="24.15" customHeight="1">
      <c r="A128" s="39"/>
      <c r="B128" s="40"/>
      <c r="C128" s="244" t="s">
        <v>288</v>
      </c>
      <c r="D128" s="244" t="s">
        <v>274</v>
      </c>
      <c r="E128" s="245" t="s">
        <v>735</v>
      </c>
      <c r="F128" s="246" t="s">
        <v>736</v>
      </c>
      <c r="G128" s="247" t="s">
        <v>239</v>
      </c>
      <c r="H128" s="248">
        <v>14.4</v>
      </c>
      <c r="I128" s="249"/>
      <c r="J128" s="250">
        <f>ROUND(I128*H128,2)</f>
        <v>0</v>
      </c>
      <c r="K128" s="246" t="s">
        <v>207</v>
      </c>
      <c r="L128" s="251"/>
      <c r="M128" s="252" t="s">
        <v>19</v>
      </c>
      <c r="N128" s="253" t="s">
        <v>42</v>
      </c>
      <c r="O128" s="85"/>
      <c r="P128" s="222">
        <f>O128*H128</f>
        <v>0</v>
      </c>
      <c r="Q128" s="222">
        <v>0.00142</v>
      </c>
      <c r="R128" s="222">
        <f>Q128*H128</f>
        <v>0.020448000000000001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243</v>
      </c>
      <c r="AT128" s="224" t="s">
        <v>274</v>
      </c>
      <c r="AU128" s="224" t="s">
        <v>80</v>
      </c>
      <c r="AY128" s="18" t="s">
        <v>201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78</v>
      </c>
      <c r="BK128" s="225">
        <f>ROUND(I128*H128,2)</f>
        <v>0</v>
      </c>
      <c r="BL128" s="18" t="s">
        <v>208</v>
      </c>
      <c r="BM128" s="224" t="s">
        <v>880</v>
      </c>
    </row>
    <row r="129" s="2" customFormat="1">
      <c r="A129" s="39"/>
      <c r="B129" s="40"/>
      <c r="C129" s="41"/>
      <c r="D129" s="231" t="s">
        <v>212</v>
      </c>
      <c r="E129" s="41"/>
      <c r="F129" s="232" t="s">
        <v>727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212</v>
      </c>
      <c r="AU129" s="18" t="s">
        <v>80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877</v>
      </c>
      <c r="G130" s="234"/>
      <c r="H130" s="237">
        <v>14.4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201</v>
      </c>
    </row>
    <row r="131" s="2" customFormat="1" ht="37.8" customHeight="1">
      <c r="A131" s="39"/>
      <c r="B131" s="40"/>
      <c r="C131" s="213" t="s">
        <v>78</v>
      </c>
      <c r="D131" s="213" t="s">
        <v>203</v>
      </c>
      <c r="E131" s="214" t="s">
        <v>472</v>
      </c>
      <c r="F131" s="215" t="s">
        <v>473</v>
      </c>
      <c r="G131" s="216" t="s">
        <v>206</v>
      </c>
      <c r="H131" s="217">
        <v>22.199999999999999</v>
      </c>
      <c r="I131" s="218"/>
      <c r="J131" s="219">
        <f>ROUND(I131*H131,2)</f>
        <v>0</v>
      </c>
      <c r="K131" s="215" t="s">
        <v>207</v>
      </c>
      <c r="L131" s="45"/>
      <c r="M131" s="220" t="s">
        <v>19</v>
      </c>
      <c r="N131" s="221" t="s">
        <v>42</v>
      </c>
      <c r="O131" s="85"/>
      <c r="P131" s="222">
        <f>O131*H131</f>
        <v>0</v>
      </c>
      <c r="Q131" s="222">
        <v>2.4340799999999998</v>
      </c>
      <c r="R131" s="222">
        <f>Q131*H131</f>
        <v>54.036575999999997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208</v>
      </c>
      <c r="AT131" s="224" t="s">
        <v>203</v>
      </c>
      <c r="AU131" s="224" t="s">
        <v>80</v>
      </c>
      <c r="AY131" s="18" t="s">
        <v>201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78</v>
      </c>
      <c r="BK131" s="225">
        <f>ROUND(I131*H131,2)</f>
        <v>0</v>
      </c>
      <c r="BL131" s="18" t="s">
        <v>208</v>
      </c>
      <c r="BM131" s="224" t="s">
        <v>881</v>
      </c>
    </row>
    <row r="132" s="2" customFormat="1">
      <c r="A132" s="39"/>
      <c r="B132" s="40"/>
      <c r="C132" s="41"/>
      <c r="D132" s="226" t="s">
        <v>210</v>
      </c>
      <c r="E132" s="41"/>
      <c r="F132" s="227" t="s">
        <v>475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210</v>
      </c>
      <c r="AU132" s="18" t="s">
        <v>80</v>
      </c>
    </row>
    <row r="133" s="2" customFormat="1">
      <c r="A133" s="39"/>
      <c r="B133" s="40"/>
      <c r="C133" s="41"/>
      <c r="D133" s="231" t="s">
        <v>212</v>
      </c>
      <c r="E133" s="41"/>
      <c r="F133" s="232" t="s">
        <v>882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212</v>
      </c>
      <c r="AU133" s="18" t="s">
        <v>80</v>
      </c>
    </row>
    <row r="134" s="13" customFormat="1">
      <c r="A134" s="13"/>
      <c r="B134" s="233"/>
      <c r="C134" s="234"/>
      <c r="D134" s="231" t="s">
        <v>214</v>
      </c>
      <c r="E134" s="235" t="s">
        <v>19</v>
      </c>
      <c r="F134" s="236" t="s">
        <v>883</v>
      </c>
      <c r="G134" s="234"/>
      <c r="H134" s="237">
        <v>22.199999999999999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214</v>
      </c>
      <c r="AU134" s="243" t="s">
        <v>80</v>
      </c>
      <c r="AV134" s="13" t="s">
        <v>80</v>
      </c>
      <c r="AW134" s="13" t="s">
        <v>33</v>
      </c>
      <c r="AX134" s="13" t="s">
        <v>78</v>
      </c>
      <c r="AY134" s="243" t="s">
        <v>201</v>
      </c>
    </row>
    <row r="135" s="2" customFormat="1" ht="44.25" customHeight="1">
      <c r="A135" s="39"/>
      <c r="B135" s="40"/>
      <c r="C135" s="213" t="s">
        <v>80</v>
      </c>
      <c r="D135" s="213" t="s">
        <v>203</v>
      </c>
      <c r="E135" s="214" t="s">
        <v>482</v>
      </c>
      <c r="F135" s="215" t="s">
        <v>483</v>
      </c>
      <c r="G135" s="216" t="s">
        <v>239</v>
      </c>
      <c r="H135" s="217">
        <v>32.399999999999999</v>
      </c>
      <c r="I135" s="218"/>
      <c r="J135" s="219">
        <f>ROUND(I135*H135,2)</f>
        <v>0</v>
      </c>
      <c r="K135" s="215" t="s">
        <v>207</v>
      </c>
      <c r="L135" s="45"/>
      <c r="M135" s="220" t="s">
        <v>19</v>
      </c>
      <c r="N135" s="221" t="s">
        <v>42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208</v>
      </c>
      <c r="AT135" s="224" t="s">
        <v>203</v>
      </c>
      <c r="AU135" s="224" t="s">
        <v>80</v>
      </c>
      <c r="AY135" s="18" t="s">
        <v>201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78</v>
      </c>
      <c r="BK135" s="225">
        <f>ROUND(I135*H135,2)</f>
        <v>0</v>
      </c>
      <c r="BL135" s="18" t="s">
        <v>208</v>
      </c>
      <c r="BM135" s="224" t="s">
        <v>884</v>
      </c>
    </row>
    <row r="136" s="2" customFormat="1">
      <c r="A136" s="39"/>
      <c r="B136" s="40"/>
      <c r="C136" s="41"/>
      <c r="D136" s="226" t="s">
        <v>210</v>
      </c>
      <c r="E136" s="41"/>
      <c r="F136" s="227" t="s">
        <v>485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210</v>
      </c>
      <c r="AU136" s="18" t="s">
        <v>80</v>
      </c>
    </row>
    <row r="137" s="13" customFormat="1">
      <c r="A137" s="13"/>
      <c r="B137" s="233"/>
      <c r="C137" s="234"/>
      <c r="D137" s="231" t="s">
        <v>214</v>
      </c>
      <c r="E137" s="235" t="s">
        <v>19</v>
      </c>
      <c r="F137" s="236" t="s">
        <v>885</v>
      </c>
      <c r="G137" s="234"/>
      <c r="H137" s="237">
        <v>32.399999999999999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214</v>
      </c>
      <c r="AU137" s="243" t="s">
        <v>80</v>
      </c>
      <c r="AV137" s="13" t="s">
        <v>80</v>
      </c>
      <c r="AW137" s="13" t="s">
        <v>33</v>
      </c>
      <c r="AX137" s="13" t="s">
        <v>78</v>
      </c>
      <c r="AY137" s="243" t="s">
        <v>201</v>
      </c>
    </row>
    <row r="138" s="2" customFormat="1" ht="44.25" customHeight="1">
      <c r="A138" s="39"/>
      <c r="B138" s="40"/>
      <c r="C138" s="213" t="s">
        <v>208</v>
      </c>
      <c r="D138" s="213" t="s">
        <v>203</v>
      </c>
      <c r="E138" s="214" t="s">
        <v>539</v>
      </c>
      <c r="F138" s="215" t="s">
        <v>540</v>
      </c>
      <c r="G138" s="216" t="s">
        <v>239</v>
      </c>
      <c r="H138" s="217">
        <v>5.5</v>
      </c>
      <c r="I138" s="218"/>
      <c r="J138" s="219">
        <f>ROUND(I138*H138,2)</f>
        <v>0</v>
      </c>
      <c r="K138" s="215" t="s">
        <v>207</v>
      </c>
      <c r="L138" s="45"/>
      <c r="M138" s="220" t="s">
        <v>19</v>
      </c>
      <c r="N138" s="221" t="s">
        <v>42</v>
      </c>
      <c r="O138" s="85"/>
      <c r="P138" s="222">
        <f>O138*H138</f>
        <v>0</v>
      </c>
      <c r="Q138" s="222">
        <v>0.74326999999999999</v>
      </c>
      <c r="R138" s="222">
        <f>Q138*H138</f>
        <v>4.0879849999999998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208</v>
      </c>
      <c r="AT138" s="224" t="s">
        <v>203</v>
      </c>
      <c r="AU138" s="224" t="s">
        <v>80</v>
      </c>
      <c r="AY138" s="18" t="s">
        <v>201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78</v>
      </c>
      <c r="BK138" s="225">
        <f>ROUND(I138*H138,2)</f>
        <v>0</v>
      </c>
      <c r="BL138" s="18" t="s">
        <v>208</v>
      </c>
      <c r="BM138" s="224" t="s">
        <v>886</v>
      </c>
    </row>
    <row r="139" s="2" customFormat="1">
      <c r="A139" s="39"/>
      <c r="B139" s="40"/>
      <c r="C139" s="41"/>
      <c r="D139" s="226" t="s">
        <v>210</v>
      </c>
      <c r="E139" s="41"/>
      <c r="F139" s="227" t="s">
        <v>542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210</v>
      </c>
      <c r="AU139" s="18" t="s">
        <v>80</v>
      </c>
    </row>
    <row r="140" s="2" customFormat="1">
      <c r="A140" s="39"/>
      <c r="B140" s="40"/>
      <c r="C140" s="41"/>
      <c r="D140" s="231" t="s">
        <v>212</v>
      </c>
      <c r="E140" s="41"/>
      <c r="F140" s="232" t="s">
        <v>887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212</v>
      </c>
      <c r="AU140" s="18" t="s">
        <v>80</v>
      </c>
    </row>
    <row r="141" s="13" customFormat="1">
      <c r="A141" s="13"/>
      <c r="B141" s="233"/>
      <c r="C141" s="234"/>
      <c r="D141" s="231" t="s">
        <v>214</v>
      </c>
      <c r="E141" s="235" t="s">
        <v>19</v>
      </c>
      <c r="F141" s="236" t="s">
        <v>888</v>
      </c>
      <c r="G141" s="234"/>
      <c r="H141" s="237">
        <v>5.5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214</v>
      </c>
      <c r="AU141" s="243" t="s">
        <v>80</v>
      </c>
      <c r="AV141" s="13" t="s">
        <v>80</v>
      </c>
      <c r="AW141" s="13" t="s">
        <v>33</v>
      </c>
      <c r="AX141" s="13" t="s">
        <v>78</v>
      </c>
      <c r="AY141" s="243" t="s">
        <v>201</v>
      </c>
    </row>
    <row r="142" s="2" customFormat="1" ht="33" customHeight="1">
      <c r="A142" s="39"/>
      <c r="B142" s="40"/>
      <c r="C142" s="213" t="s">
        <v>261</v>
      </c>
      <c r="D142" s="213" t="s">
        <v>203</v>
      </c>
      <c r="E142" s="214" t="s">
        <v>545</v>
      </c>
      <c r="F142" s="215" t="s">
        <v>546</v>
      </c>
      <c r="G142" s="216" t="s">
        <v>239</v>
      </c>
      <c r="H142" s="217">
        <v>5.5</v>
      </c>
      <c r="I142" s="218"/>
      <c r="J142" s="219">
        <f>ROUND(I142*H142,2)</f>
        <v>0</v>
      </c>
      <c r="K142" s="215" t="s">
        <v>207</v>
      </c>
      <c r="L142" s="45"/>
      <c r="M142" s="220" t="s">
        <v>19</v>
      </c>
      <c r="N142" s="221" t="s">
        <v>42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208</v>
      </c>
      <c r="AT142" s="224" t="s">
        <v>203</v>
      </c>
      <c r="AU142" s="224" t="s">
        <v>80</v>
      </c>
      <c r="AY142" s="18" t="s">
        <v>201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78</v>
      </c>
      <c r="BK142" s="225">
        <f>ROUND(I142*H142,2)</f>
        <v>0</v>
      </c>
      <c r="BL142" s="18" t="s">
        <v>208</v>
      </c>
      <c r="BM142" s="224" t="s">
        <v>889</v>
      </c>
    </row>
    <row r="143" s="2" customFormat="1">
      <c r="A143" s="39"/>
      <c r="B143" s="40"/>
      <c r="C143" s="41"/>
      <c r="D143" s="226" t="s">
        <v>210</v>
      </c>
      <c r="E143" s="41"/>
      <c r="F143" s="227" t="s">
        <v>548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210</v>
      </c>
      <c r="AU143" s="18" t="s">
        <v>80</v>
      </c>
    </row>
    <row r="144" s="13" customFormat="1">
      <c r="A144" s="13"/>
      <c r="B144" s="233"/>
      <c r="C144" s="234"/>
      <c r="D144" s="231" t="s">
        <v>214</v>
      </c>
      <c r="E144" s="235" t="s">
        <v>19</v>
      </c>
      <c r="F144" s="236" t="s">
        <v>888</v>
      </c>
      <c r="G144" s="234"/>
      <c r="H144" s="237">
        <v>5.5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214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201</v>
      </c>
    </row>
    <row r="145" s="2" customFormat="1" ht="21.75" customHeight="1">
      <c r="A145" s="39"/>
      <c r="B145" s="40"/>
      <c r="C145" s="213" t="s">
        <v>229</v>
      </c>
      <c r="D145" s="213" t="s">
        <v>203</v>
      </c>
      <c r="E145" s="214" t="s">
        <v>550</v>
      </c>
      <c r="F145" s="215" t="s">
        <v>551</v>
      </c>
      <c r="G145" s="216" t="s">
        <v>239</v>
      </c>
      <c r="H145" s="217">
        <v>5.5</v>
      </c>
      <c r="I145" s="218"/>
      <c r="J145" s="219">
        <f>ROUND(I145*H145,2)</f>
        <v>0</v>
      </c>
      <c r="K145" s="215" t="s">
        <v>207</v>
      </c>
      <c r="L145" s="45"/>
      <c r="M145" s="220" t="s">
        <v>19</v>
      </c>
      <c r="N145" s="221" t="s">
        <v>42</v>
      </c>
      <c r="O145" s="85"/>
      <c r="P145" s="222">
        <f>O145*H145</f>
        <v>0</v>
      </c>
      <c r="Q145" s="222">
        <v>0.21251999999999999</v>
      </c>
      <c r="R145" s="222">
        <f>Q145*H145</f>
        <v>1.16886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208</v>
      </c>
      <c r="AT145" s="224" t="s">
        <v>203</v>
      </c>
      <c r="AU145" s="224" t="s">
        <v>80</v>
      </c>
      <c r="AY145" s="18" t="s">
        <v>201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208</v>
      </c>
      <c r="BM145" s="224" t="s">
        <v>890</v>
      </c>
    </row>
    <row r="146" s="2" customFormat="1">
      <c r="A146" s="39"/>
      <c r="B146" s="40"/>
      <c r="C146" s="41"/>
      <c r="D146" s="226" t="s">
        <v>210</v>
      </c>
      <c r="E146" s="41"/>
      <c r="F146" s="227" t="s">
        <v>553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210</v>
      </c>
      <c r="AU146" s="18" t="s">
        <v>80</v>
      </c>
    </row>
    <row r="147" s="13" customFormat="1">
      <c r="A147" s="13"/>
      <c r="B147" s="233"/>
      <c r="C147" s="234"/>
      <c r="D147" s="231" t="s">
        <v>214</v>
      </c>
      <c r="E147" s="235" t="s">
        <v>19</v>
      </c>
      <c r="F147" s="236" t="s">
        <v>888</v>
      </c>
      <c r="G147" s="234"/>
      <c r="H147" s="237">
        <v>5.5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214</v>
      </c>
      <c r="AU147" s="243" t="s">
        <v>80</v>
      </c>
      <c r="AV147" s="13" t="s">
        <v>80</v>
      </c>
      <c r="AW147" s="13" t="s">
        <v>33</v>
      </c>
      <c r="AX147" s="13" t="s">
        <v>78</v>
      </c>
      <c r="AY147" s="243" t="s">
        <v>201</v>
      </c>
    </row>
    <row r="148" s="12" customFormat="1" ht="22.8" customHeight="1">
      <c r="A148" s="12"/>
      <c r="B148" s="197"/>
      <c r="C148" s="198"/>
      <c r="D148" s="199" t="s">
        <v>70</v>
      </c>
      <c r="E148" s="211" t="s">
        <v>306</v>
      </c>
      <c r="F148" s="211" t="s">
        <v>307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SUM(P149:P150)</f>
        <v>0</v>
      </c>
      <c r="Q148" s="205"/>
      <c r="R148" s="206">
        <f>SUM(R149:R150)</f>
        <v>0</v>
      </c>
      <c r="S148" s="205"/>
      <c r="T148" s="207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78</v>
      </c>
      <c r="AT148" s="209" t="s">
        <v>70</v>
      </c>
      <c r="AU148" s="209" t="s">
        <v>78</v>
      </c>
      <c r="AY148" s="208" t="s">
        <v>201</v>
      </c>
      <c r="BK148" s="210">
        <f>SUM(BK149:BK150)</f>
        <v>0</v>
      </c>
    </row>
    <row r="149" s="2" customFormat="1" ht="24.15" customHeight="1">
      <c r="A149" s="39"/>
      <c r="B149" s="40"/>
      <c r="C149" s="213" t="s">
        <v>221</v>
      </c>
      <c r="D149" s="213" t="s">
        <v>203</v>
      </c>
      <c r="E149" s="214" t="s">
        <v>309</v>
      </c>
      <c r="F149" s="215" t="s">
        <v>310</v>
      </c>
      <c r="G149" s="216" t="s">
        <v>277</v>
      </c>
      <c r="H149" s="217">
        <v>59.350000000000001</v>
      </c>
      <c r="I149" s="218"/>
      <c r="J149" s="219">
        <f>ROUND(I149*H149,2)</f>
        <v>0</v>
      </c>
      <c r="K149" s="215" t="s">
        <v>207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208</v>
      </c>
      <c r="AT149" s="224" t="s">
        <v>203</v>
      </c>
      <c r="AU149" s="224" t="s">
        <v>80</v>
      </c>
      <c r="AY149" s="18" t="s">
        <v>201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208</v>
      </c>
      <c r="BM149" s="224" t="s">
        <v>891</v>
      </c>
    </row>
    <row r="150" s="2" customFormat="1">
      <c r="A150" s="39"/>
      <c r="B150" s="40"/>
      <c r="C150" s="41"/>
      <c r="D150" s="226" t="s">
        <v>210</v>
      </c>
      <c r="E150" s="41"/>
      <c r="F150" s="227" t="s">
        <v>312</v>
      </c>
      <c r="G150" s="41"/>
      <c r="H150" s="41"/>
      <c r="I150" s="228"/>
      <c r="J150" s="41"/>
      <c r="K150" s="41"/>
      <c r="L150" s="45"/>
      <c r="M150" s="254"/>
      <c r="N150" s="255"/>
      <c r="O150" s="256"/>
      <c r="P150" s="256"/>
      <c r="Q150" s="256"/>
      <c r="R150" s="256"/>
      <c r="S150" s="256"/>
      <c r="T150" s="257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210</v>
      </c>
      <c r="AU150" s="18" t="s">
        <v>80</v>
      </c>
    </row>
    <row r="151" s="2" customFormat="1" ht="6.96" customHeight="1">
      <c r="A151" s="3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yxP7qKMyMjMPIpJZSpDi/YKr1sVFnbfdB2w00RpcVSQCv96Ihl9cG4mLpwjuvvj4me9uYXsQ6FM0j22XfhFomA==" hashValue="bW/vNQDiqSEMLYBJop6ZJVKmmirdCkglNBT8GU79Ldo150yOQcGG1nfPc6tkhvo0nT0n5lpx2+P3AqAZoRgAIw==" algorithmName="SHA-512" password="CC35"/>
  <autoFilter ref="C88:K15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7" r:id="rId2" display="https://podminky.urs.cz/item/CS_URS_2025_01/171151103"/>
    <hyperlink ref="F101" r:id="rId3" display="https://podminky.urs.cz/item/CS_URS_2025_01/155135111"/>
    <hyperlink ref="F105" r:id="rId4" display="https://podminky.urs.cz/item/CS_URS_2025_01/155135112"/>
    <hyperlink ref="F108" r:id="rId5" display="https://podminky.urs.cz/item/CS_URS_2025_01/115101201"/>
    <hyperlink ref="F112" r:id="rId6" display="https://podminky.urs.cz/item/CS_URS_2025_01/115101301"/>
    <hyperlink ref="F117" r:id="rId7" display="https://podminky.urs.cz/item/CS_URS_2025_01/457971121"/>
    <hyperlink ref="F125" r:id="rId8" display="https://podminky.urs.cz/item/CS_URS_2025_01/461991111"/>
    <hyperlink ref="F132" r:id="rId9" display="https://podminky.urs.cz/item/CS_URS_2025_01/462512270"/>
    <hyperlink ref="F136" r:id="rId10" display="https://podminky.urs.cz/item/CS_URS_2025_01/462519002"/>
    <hyperlink ref="F139" r:id="rId11" display="https://podminky.urs.cz/item/CS_URS_2025_01/465513127"/>
    <hyperlink ref="F143" r:id="rId12" display="https://podminky.urs.cz/item/CS_URS_2025_01/451313521"/>
    <hyperlink ref="F146" r:id="rId13" display="https://podminky.urs.cz/item/CS_URS_2025_01/451571111"/>
    <hyperlink ref="F150" r:id="rId1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860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892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ROUND((SUM(BE90:BE150)),  2)</f>
        <v>0</v>
      </c>
      <c r="G35" s="39"/>
      <c r="H35" s="39"/>
      <c r="I35" s="158">
        <v>0.20999999999999999</v>
      </c>
      <c r="J35" s="157">
        <f>ROUND(((SUM(BE90:BE150))*I35),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ROUND((SUM(BF90:BF150)),  2)</f>
        <v>0</v>
      </c>
      <c r="G36" s="39"/>
      <c r="H36" s="39"/>
      <c r="I36" s="158">
        <v>0.12</v>
      </c>
      <c r="J36" s="157">
        <f>ROUND(((SUM(BF90:BF150))*I36),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ROUND((SUM(BG90:BG150)),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ROUND((SUM(BH90:BH150)),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ROUND((SUM(BI90:BI150)),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860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SO-06-02. - Stupeň km 14,577 (14,570)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J108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J113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185</v>
      </c>
      <c r="E68" s="183"/>
      <c r="F68" s="183"/>
      <c r="G68" s="183"/>
      <c r="H68" s="183"/>
      <c r="I68" s="183"/>
      <c r="J68" s="184">
        <f>J148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186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VT Opavice - M. Albrechtice, km 12,967 - 15,685 PŠ 2024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172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23.25" customHeight="1">
      <c r="A80" s="39"/>
      <c r="B80" s="40"/>
      <c r="C80" s="41"/>
      <c r="D80" s="41"/>
      <c r="E80" s="170" t="s">
        <v>860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174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SO-06-02. - Stupeň km 14,577 (14,570)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Město Albrechtice</v>
      </c>
      <c r="G84" s="41"/>
      <c r="H84" s="41"/>
      <c r="I84" s="33" t="s">
        <v>23</v>
      </c>
      <c r="J84" s="73" t="str">
        <f>IF(J14="","",J14)</f>
        <v>3. 4. 2025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 xml:space="preserve"> </v>
      </c>
      <c r="G86" s="41"/>
      <c r="H86" s="41"/>
      <c r="I86" s="33" t="s">
        <v>31</v>
      </c>
      <c r="J86" s="37" t="str">
        <f>E23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187</v>
      </c>
      <c r="D89" s="189" t="s">
        <v>56</v>
      </c>
      <c r="E89" s="189" t="s">
        <v>52</v>
      </c>
      <c r="F89" s="189" t="s">
        <v>53</v>
      </c>
      <c r="G89" s="189" t="s">
        <v>188</v>
      </c>
      <c r="H89" s="189" t="s">
        <v>189</v>
      </c>
      <c r="I89" s="189" t="s">
        <v>190</v>
      </c>
      <c r="J89" s="189" t="s">
        <v>178</v>
      </c>
      <c r="K89" s="190" t="s">
        <v>191</v>
      </c>
      <c r="L89" s="191"/>
      <c r="M89" s="93" t="s">
        <v>19</v>
      </c>
      <c r="N89" s="94" t="s">
        <v>41</v>
      </c>
      <c r="O89" s="94" t="s">
        <v>192</v>
      </c>
      <c r="P89" s="94" t="s">
        <v>193</v>
      </c>
      <c r="Q89" s="94" t="s">
        <v>194</v>
      </c>
      <c r="R89" s="94" t="s">
        <v>195</v>
      </c>
      <c r="S89" s="94" t="s">
        <v>196</v>
      </c>
      <c r="T89" s="95" t="s">
        <v>197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198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59.510951399999996</v>
      </c>
      <c r="S90" s="97"/>
      <c r="T90" s="195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179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70</v>
      </c>
      <c r="E91" s="200" t="s">
        <v>199</v>
      </c>
      <c r="F91" s="200" t="s">
        <v>200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P92+P108+P113+P148</f>
        <v>0</v>
      </c>
      <c r="Q91" s="205"/>
      <c r="R91" s="206">
        <f>R92+R108+R113+R148</f>
        <v>59.510951399999996</v>
      </c>
      <c r="S91" s="205"/>
      <c r="T91" s="207">
        <f>T92+T108+T113+T148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71</v>
      </c>
      <c r="AY91" s="208" t="s">
        <v>201</v>
      </c>
      <c r="BK91" s="210">
        <f>BK92+BK108+BK113+BK148</f>
        <v>0</v>
      </c>
    </row>
    <row r="92" s="12" customFormat="1" ht="22.8" customHeight="1">
      <c r="A92" s="12"/>
      <c r="B92" s="197"/>
      <c r="C92" s="198"/>
      <c r="D92" s="199" t="s">
        <v>70</v>
      </c>
      <c r="E92" s="211" t="s">
        <v>78</v>
      </c>
      <c r="F92" s="211" t="s">
        <v>202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SUM(P93:P107)</f>
        <v>0</v>
      </c>
      <c r="Q92" s="205"/>
      <c r="R92" s="206">
        <f>SUM(R93:R107)</f>
        <v>0</v>
      </c>
      <c r="S92" s="205"/>
      <c r="T92" s="207">
        <f>SUM(T93:T107)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78</v>
      </c>
      <c r="AY92" s="208" t="s">
        <v>201</v>
      </c>
      <c r="BK92" s="210">
        <f>SUM(BK93:BK107)</f>
        <v>0</v>
      </c>
    </row>
    <row r="93" s="2" customFormat="1" ht="55.5" customHeight="1">
      <c r="A93" s="39"/>
      <c r="B93" s="40"/>
      <c r="C93" s="213" t="s">
        <v>273</v>
      </c>
      <c r="D93" s="213" t="s">
        <v>203</v>
      </c>
      <c r="E93" s="214" t="s">
        <v>403</v>
      </c>
      <c r="F93" s="215" t="s">
        <v>404</v>
      </c>
      <c r="G93" s="216" t="s">
        <v>206</v>
      </c>
      <c r="H93" s="217">
        <v>55.600000000000001</v>
      </c>
      <c r="I93" s="218"/>
      <c r="J93" s="219">
        <f>ROUND(I93*H93,2)</f>
        <v>0</v>
      </c>
      <c r="K93" s="215" t="s">
        <v>207</v>
      </c>
      <c r="L93" s="45"/>
      <c r="M93" s="220" t="s">
        <v>19</v>
      </c>
      <c r="N93" s="221" t="s">
        <v>42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208</v>
      </c>
      <c r="AT93" s="224" t="s">
        <v>203</v>
      </c>
      <c r="AU93" s="224" t="s">
        <v>80</v>
      </c>
      <c r="AY93" s="18" t="s">
        <v>201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78</v>
      </c>
      <c r="BK93" s="225">
        <f>ROUND(I93*H93,2)</f>
        <v>0</v>
      </c>
      <c r="BL93" s="18" t="s">
        <v>208</v>
      </c>
      <c r="BM93" s="224" t="s">
        <v>893</v>
      </c>
    </row>
    <row r="94" s="2" customFormat="1">
      <c r="A94" s="39"/>
      <c r="B94" s="40"/>
      <c r="C94" s="41"/>
      <c r="D94" s="226" t="s">
        <v>210</v>
      </c>
      <c r="E94" s="41"/>
      <c r="F94" s="227" t="s">
        <v>406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210</v>
      </c>
      <c r="AU94" s="18" t="s">
        <v>80</v>
      </c>
    </row>
    <row r="95" s="2" customFormat="1">
      <c r="A95" s="39"/>
      <c r="B95" s="40"/>
      <c r="C95" s="41"/>
      <c r="D95" s="231" t="s">
        <v>212</v>
      </c>
      <c r="E95" s="41"/>
      <c r="F95" s="232" t="s">
        <v>863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212</v>
      </c>
      <c r="AU95" s="18" t="s">
        <v>80</v>
      </c>
    </row>
    <row r="96" s="13" customFormat="1">
      <c r="A96" s="13"/>
      <c r="B96" s="233"/>
      <c r="C96" s="234"/>
      <c r="D96" s="231" t="s">
        <v>214</v>
      </c>
      <c r="E96" s="235" t="s">
        <v>19</v>
      </c>
      <c r="F96" s="236" t="s">
        <v>894</v>
      </c>
      <c r="G96" s="234"/>
      <c r="H96" s="237">
        <v>55.600000000000001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214</v>
      </c>
      <c r="AU96" s="243" t="s">
        <v>80</v>
      </c>
      <c r="AV96" s="13" t="s">
        <v>80</v>
      </c>
      <c r="AW96" s="13" t="s">
        <v>33</v>
      </c>
      <c r="AX96" s="13" t="s">
        <v>78</v>
      </c>
      <c r="AY96" s="243" t="s">
        <v>201</v>
      </c>
    </row>
    <row r="97" s="2" customFormat="1" ht="44.25" customHeight="1">
      <c r="A97" s="39"/>
      <c r="B97" s="40"/>
      <c r="C97" s="213" t="s">
        <v>281</v>
      </c>
      <c r="D97" s="213" t="s">
        <v>203</v>
      </c>
      <c r="E97" s="214" t="s">
        <v>420</v>
      </c>
      <c r="F97" s="215" t="s">
        <v>421</v>
      </c>
      <c r="G97" s="216" t="s">
        <v>206</v>
      </c>
      <c r="H97" s="217">
        <v>17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895</v>
      </c>
    </row>
    <row r="98" s="2" customFormat="1">
      <c r="A98" s="39"/>
      <c r="B98" s="40"/>
      <c r="C98" s="41"/>
      <c r="D98" s="226" t="s">
        <v>210</v>
      </c>
      <c r="E98" s="41"/>
      <c r="F98" s="227" t="s">
        <v>423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866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294</v>
      </c>
      <c r="G100" s="234"/>
      <c r="H100" s="237">
        <v>17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16.5" customHeight="1">
      <c r="A101" s="39"/>
      <c r="B101" s="40"/>
      <c r="C101" s="213" t="s">
        <v>8</v>
      </c>
      <c r="D101" s="213" t="s">
        <v>203</v>
      </c>
      <c r="E101" s="214" t="s">
        <v>647</v>
      </c>
      <c r="F101" s="215" t="s">
        <v>648</v>
      </c>
      <c r="G101" s="216" t="s">
        <v>206</v>
      </c>
      <c r="H101" s="217">
        <v>1.9199999999999999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896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650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2" customFormat="1">
      <c r="A103" s="39"/>
      <c r="B103" s="40"/>
      <c r="C103" s="41"/>
      <c r="D103" s="231" t="s">
        <v>212</v>
      </c>
      <c r="E103" s="41"/>
      <c r="F103" s="232" t="s">
        <v>651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212</v>
      </c>
      <c r="AU103" s="18" t="s">
        <v>80</v>
      </c>
    </row>
    <row r="104" s="13" customFormat="1">
      <c r="A104" s="13"/>
      <c r="B104" s="233"/>
      <c r="C104" s="234"/>
      <c r="D104" s="231" t="s">
        <v>214</v>
      </c>
      <c r="E104" s="235" t="s">
        <v>19</v>
      </c>
      <c r="F104" s="236" t="s">
        <v>652</v>
      </c>
      <c r="G104" s="234"/>
      <c r="H104" s="237">
        <v>1.9199999999999999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214</v>
      </c>
      <c r="AU104" s="243" t="s">
        <v>80</v>
      </c>
      <c r="AV104" s="13" t="s">
        <v>80</v>
      </c>
      <c r="AW104" s="13" t="s">
        <v>33</v>
      </c>
      <c r="AX104" s="13" t="s">
        <v>78</v>
      </c>
      <c r="AY104" s="243" t="s">
        <v>201</v>
      </c>
    </row>
    <row r="105" s="2" customFormat="1" ht="21.75" customHeight="1">
      <c r="A105" s="39"/>
      <c r="B105" s="40"/>
      <c r="C105" s="213" t="s">
        <v>308</v>
      </c>
      <c r="D105" s="213" t="s">
        <v>203</v>
      </c>
      <c r="E105" s="214" t="s">
        <v>653</v>
      </c>
      <c r="F105" s="215" t="s">
        <v>654</v>
      </c>
      <c r="G105" s="216" t="s">
        <v>206</v>
      </c>
      <c r="H105" s="217">
        <v>1.9199999999999999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897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656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13" customFormat="1">
      <c r="A107" s="13"/>
      <c r="B107" s="233"/>
      <c r="C107" s="234"/>
      <c r="D107" s="231" t="s">
        <v>214</v>
      </c>
      <c r="E107" s="235" t="s">
        <v>19</v>
      </c>
      <c r="F107" s="236" t="s">
        <v>657</v>
      </c>
      <c r="G107" s="234"/>
      <c r="H107" s="237">
        <v>1.9199999999999999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214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201</v>
      </c>
    </row>
    <row r="108" s="12" customFormat="1" ht="22.8" customHeight="1">
      <c r="A108" s="12"/>
      <c r="B108" s="197"/>
      <c r="C108" s="198"/>
      <c r="D108" s="199" t="s">
        <v>70</v>
      </c>
      <c r="E108" s="211" t="s">
        <v>221</v>
      </c>
      <c r="F108" s="211" t="s">
        <v>222</v>
      </c>
      <c r="G108" s="198"/>
      <c r="H108" s="198"/>
      <c r="I108" s="201"/>
      <c r="J108" s="212">
        <f>BK108</f>
        <v>0</v>
      </c>
      <c r="K108" s="198"/>
      <c r="L108" s="203"/>
      <c r="M108" s="204"/>
      <c r="N108" s="205"/>
      <c r="O108" s="205"/>
      <c r="P108" s="206">
        <f>SUM(P109:P112)</f>
        <v>0</v>
      </c>
      <c r="Q108" s="205"/>
      <c r="R108" s="206">
        <f>SUM(R109:R112)</f>
        <v>1.3389684</v>
      </c>
      <c r="S108" s="205"/>
      <c r="T108" s="207">
        <f>SUM(T109:T112)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78</v>
      </c>
      <c r="AT108" s="209" t="s">
        <v>70</v>
      </c>
      <c r="AU108" s="209" t="s">
        <v>78</v>
      </c>
      <c r="AY108" s="208" t="s">
        <v>201</v>
      </c>
      <c r="BK108" s="210">
        <f>SUM(BK109:BK112)</f>
        <v>0</v>
      </c>
    </row>
    <row r="109" s="2" customFormat="1" ht="78" customHeight="1">
      <c r="A109" s="39"/>
      <c r="B109" s="40"/>
      <c r="C109" s="213" t="s">
        <v>259</v>
      </c>
      <c r="D109" s="213" t="s">
        <v>203</v>
      </c>
      <c r="E109" s="214" t="s">
        <v>223</v>
      </c>
      <c r="F109" s="215" t="s">
        <v>224</v>
      </c>
      <c r="G109" s="216" t="s">
        <v>206</v>
      </c>
      <c r="H109" s="217">
        <v>0.42999999999999999</v>
      </c>
      <c r="I109" s="218"/>
      <c r="J109" s="219">
        <f>ROUND(I109*H109,2)</f>
        <v>0</v>
      </c>
      <c r="K109" s="215" t="s">
        <v>207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3.11388</v>
      </c>
      <c r="R109" s="222">
        <f>Q109*H109</f>
        <v>1.3389684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208</v>
      </c>
      <c r="AT109" s="224" t="s">
        <v>203</v>
      </c>
      <c r="AU109" s="224" t="s">
        <v>80</v>
      </c>
      <c r="AY109" s="18" t="s">
        <v>201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208</v>
      </c>
      <c r="BM109" s="224" t="s">
        <v>898</v>
      </c>
    </row>
    <row r="110" s="2" customFormat="1">
      <c r="A110" s="39"/>
      <c r="B110" s="40"/>
      <c r="C110" s="41"/>
      <c r="D110" s="226" t="s">
        <v>210</v>
      </c>
      <c r="E110" s="41"/>
      <c r="F110" s="227" t="s">
        <v>226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210</v>
      </c>
      <c r="AU110" s="18" t="s">
        <v>80</v>
      </c>
    </row>
    <row r="111" s="2" customFormat="1">
      <c r="A111" s="39"/>
      <c r="B111" s="40"/>
      <c r="C111" s="41"/>
      <c r="D111" s="231" t="s">
        <v>212</v>
      </c>
      <c r="E111" s="41"/>
      <c r="F111" s="232" t="s">
        <v>899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212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900</v>
      </c>
      <c r="G112" s="234"/>
      <c r="H112" s="237">
        <v>0.42999999999999999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12" customFormat="1" ht="22.8" customHeight="1">
      <c r="A113" s="12"/>
      <c r="B113" s="197"/>
      <c r="C113" s="198"/>
      <c r="D113" s="199" t="s">
        <v>70</v>
      </c>
      <c r="E113" s="211" t="s">
        <v>208</v>
      </c>
      <c r="F113" s="211" t="s">
        <v>471</v>
      </c>
      <c r="G113" s="198"/>
      <c r="H113" s="198"/>
      <c r="I113" s="201"/>
      <c r="J113" s="212">
        <f>BK113</f>
        <v>0</v>
      </c>
      <c r="K113" s="198"/>
      <c r="L113" s="203"/>
      <c r="M113" s="204"/>
      <c r="N113" s="205"/>
      <c r="O113" s="205"/>
      <c r="P113" s="206">
        <f>SUM(P114:P147)</f>
        <v>0</v>
      </c>
      <c r="Q113" s="205"/>
      <c r="R113" s="206">
        <f>SUM(R114:R147)</f>
        <v>58.171982999999997</v>
      </c>
      <c r="S113" s="205"/>
      <c r="T113" s="207">
        <f>SUM(T114:T147)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8" t="s">
        <v>78</v>
      </c>
      <c r="AT113" s="209" t="s">
        <v>70</v>
      </c>
      <c r="AU113" s="209" t="s">
        <v>78</v>
      </c>
      <c r="AY113" s="208" t="s">
        <v>201</v>
      </c>
      <c r="BK113" s="210">
        <f>SUM(BK114:BK147)</f>
        <v>0</v>
      </c>
    </row>
    <row r="114" s="2" customFormat="1" ht="49.05" customHeight="1">
      <c r="A114" s="39"/>
      <c r="B114" s="40"/>
      <c r="C114" s="213" t="s">
        <v>288</v>
      </c>
      <c r="D114" s="213" t="s">
        <v>203</v>
      </c>
      <c r="E114" s="214" t="s">
        <v>718</v>
      </c>
      <c r="F114" s="215" t="s">
        <v>719</v>
      </c>
      <c r="G114" s="216" t="s">
        <v>239</v>
      </c>
      <c r="H114" s="217">
        <v>24</v>
      </c>
      <c r="I114" s="218"/>
      <c r="J114" s="219">
        <f>ROUND(I114*H114,2)</f>
        <v>0</v>
      </c>
      <c r="K114" s="215" t="s">
        <v>207</v>
      </c>
      <c r="L114" s="45"/>
      <c r="M114" s="220" t="s">
        <v>19</v>
      </c>
      <c r="N114" s="221" t="s">
        <v>42</v>
      </c>
      <c r="O114" s="85"/>
      <c r="P114" s="222">
        <f>O114*H114</f>
        <v>0</v>
      </c>
      <c r="Q114" s="222">
        <v>0.00027999999999999998</v>
      </c>
      <c r="R114" s="222">
        <f>Q114*H114</f>
        <v>0.0067199999999999994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208</v>
      </c>
      <c r="AT114" s="224" t="s">
        <v>203</v>
      </c>
      <c r="AU114" s="224" t="s">
        <v>80</v>
      </c>
      <c r="AY114" s="18" t="s">
        <v>201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78</v>
      </c>
      <c r="BK114" s="225">
        <f>ROUND(I114*H114,2)</f>
        <v>0</v>
      </c>
      <c r="BL114" s="18" t="s">
        <v>208</v>
      </c>
      <c r="BM114" s="224" t="s">
        <v>901</v>
      </c>
    </row>
    <row r="115" s="2" customFormat="1">
      <c r="A115" s="39"/>
      <c r="B115" s="40"/>
      <c r="C115" s="41"/>
      <c r="D115" s="226" t="s">
        <v>210</v>
      </c>
      <c r="E115" s="41"/>
      <c r="F115" s="227" t="s">
        <v>721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210</v>
      </c>
      <c r="AU115" s="18" t="s">
        <v>80</v>
      </c>
    </row>
    <row r="116" s="2" customFormat="1">
      <c r="A116" s="39"/>
      <c r="B116" s="40"/>
      <c r="C116" s="41"/>
      <c r="D116" s="231" t="s">
        <v>212</v>
      </c>
      <c r="E116" s="41"/>
      <c r="F116" s="232" t="s">
        <v>722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212</v>
      </c>
      <c r="AU116" s="18" t="s">
        <v>80</v>
      </c>
    </row>
    <row r="117" s="13" customFormat="1">
      <c r="A117" s="13"/>
      <c r="B117" s="233"/>
      <c r="C117" s="234"/>
      <c r="D117" s="231" t="s">
        <v>214</v>
      </c>
      <c r="E117" s="235" t="s">
        <v>19</v>
      </c>
      <c r="F117" s="236" t="s">
        <v>875</v>
      </c>
      <c r="G117" s="234"/>
      <c r="H117" s="237">
        <v>24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214</v>
      </c>
      <c r="AU117" s="243" t="s">
        <v>80</v>
      </c>
      <c r="AV117" s="13" t="s">
        <v>80</v>
      </c>
      <c r="AW117" s="13" t="s">
        <v>33</v>
      </c>
      <c r="AX117" s="13" t="s">
        <v>78</v>
      </c>
      <c r="AY117" s="243" t="s">
        <v>201</v>
      </c>
    </row>
    <row r="118" s="2" customFormat="1" ht="24.15" customHeight="1">
      <c r="A118" s="39"/>
      <c r="B118" s="40"/>
      <c r="C118" s="244" t="s">
        <v>294</v>
      </c>
      <c r="D118" s="244" t="s">
        <v>274</v>
      </c>
      <c r="E118" s="245" t="s">
        <v>724</v>
      </c>
      <c r="F118" s="246" t="s">
        <v>725</v>
      </c>
      <c r="G118" s="247" t="s">
        <v>239</v>
      </c>
      <c r="H118" s="248">
        <v>17.280000000000001</v>
      </c>
      <c r="I118" s="249"/>
      <c r="J118" s="250">
        <f>ROUND(I118*H118,2)</f>
        <v>0</v>
      </c>
      <c r="K118" s="246" t="s">
        <v>207</v>
      </c>
      <c r="L118" s="251"/>
      <c r="M118" s="252" t="s">
        <v>19</v>
      </c>
      <c r="N118" s="253" t="s">
        <v>42</v>
      </c>
      <c r="O118" s="85"/>
      <c r="P118" s="222">
        <f>O118*H118</f>
        <v>0</v>
      </c>
      <c r="Q118" s="222">
        <v>0.00029999999999999997</v>
      </c>
      <c r="R118" s="222">
        <f>Q118*H118</f>
        <v>0.0051840000000000002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243</v>
      </c>
      <c r="AT118" s="224" t="s">
        <v>274</v>
      </c>
      <c r="AU118" s="224" t="s">
        <v>80</v>
      </c>
      <c r="AY118" s="18" t="s">
        <v>201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78</v>
      </c>
      <c r="BK118" s="225">
        <f>ROUND(I118*H118,2)</f>
        <v>0</v>
      </c>
      <c r="BL118" s="18" t="s">
        <v>208</v>
      </c>
      <c r="BM118" s="224" t="s">
        <v>902</v>
      </c>
    </row>
    <row r="119" s="2" customFormat="1">
      <c r="A119" s="39"/>
      <c r="B119" s="40"/>
      <c r="C119" s="41"/>
      <c r="D119" s="231" t="s">
        <v>212</v>
      </c>
      <c r="E119" s="41"/>
      <c r="F119" s="232" t="s">
        <v>727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212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877</v>
      </c>
      <c r="G120" s="234"/>
      <c r="H120" s="237">
        <v>14.4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13" customFormat="1">
      <c r="A121" s="13"/>
      <c r="B121" s="233"/>
      <c r="C121" s="234"/>
      <c r="D121" s="231" t="s">
        <v>214</v>
      </c>
      <c r="E121" s="234"/>
      <c r="F121" s="236" t="s">
        <v>878</v>
      </c>
      <c r="G121" s="234"/>
      <c r="H121" s="237">
        <v>17.280000000000001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214</v>
      </c>
      <c r="AU121" s="243" t="s">
        <v>80</v>
      </c>
      <c r="AV121" s="13" t="s">
        <v>80</v>
      </c>
      <c r="AW121" s="13" t="s">
        <v>4</v>
      </c>
      <c r="AX121" s="13" t="s">
        <v>78</v>
      </c>
      <c r="AY121" s="243" t="s">
        <v>201</v>
      </c>
    </row>
    <row r="122" s="2" customFormat="1" ht="33" customHeight="1">
      <c r="A122" s="39"/>
      <c r="B122" s="40"/>
      <c r="C122" s="213" t="s">
        <v>348</v>
      </c>
      <c r="D122" s="213" t="s">
        <v>203</v>
      </c>
      <c r="E122" s="214" t="s">
        <v>730</v>
      </c>
      <c r="F122" s="215" t="s">
        <v>731</v>
      </c>
      <c r="G122" s="216" t="s">
        <v>239</v>
      </c>
      <c r="H122" s="217">
        <v>24</v>
      </c>
      <c r="I122" s="218"/>
      <c r="J122" s="219">
        <f>ROUND(I122*H122,2)</f>
        <v>0</v>
      </c>
      <c r="K122" s="215" t="s">
        <v>207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0.001</v>
      </c>
      <c r="R122" s="222">
        <f>Q122*H122</f>
        <v>0.024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208</v>
      </c>
      <c r="AT122" s="224" t="s">
        <v>203</v>
      </c>
      <c r="AU122" s="224" t="s">
        <v>80</v>
      </c>
      <c r="AY122" s="18" t="s">
        <v>201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208</v>
      </c>
      <c r="BM122" s="224" t="s">
        <v>903</v>
      </c>
    </row>
    <row r="123" s="2" customFormat="1">
      <c r="A123" s="39"/>
      <c r="B123" s="40"/>
      <c r="C123" s="41"/>
      <c r="D123" s="226" t="s">
        <v>210</v>
      </c>
      <c r="E123" s="41"/>
      <c r="F123" s="227" t="s">
        <v>733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210</v>
      </c>
      <c r="AU123" s="18" t="s">
        <v>80</v>
      </c>
    </row>
    <row r="124" s="2" customFormat="1">
      <c r="A124" s="39"/>
      <c r="B124" s="40"/>
      <c r="C124" s="41"/>
      <c r="D124" s="231" t="s">
        <v>212</v>
      </c>
      <c r="E124" s="41"/>
      <c r="F124" s="232" t="s">
        <v>734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212</v>
      </c>
      <c r="AU124" s="18" t="s">
        <v>80</v>
      </c>
    </row>
    <row r="125" s="13" customFormat="1">
      <c r="A125" s="13"/>
      <c r="B125" s="233"/>
      <c r="C125" s="234"/>
      <c r="D125" s="231" t="s">
        <v>214</v>
      </c>
      <c r="E125" s="235" t="s">
        <v>19</v>
      </c>
      <c r="F125" s="236" t="s">
        <v>875</v>
      </c>
      <c r="G125" s="234"/>
      <c r="H125" s="237">
        <v>24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214</v>
      </c>
      <c r="AU125" s="243" t="s">
        <v>80</v>
      </c>
      <c r="AV125" s="13" t="s">
        <v>80</v>
      </c>
      <c r="AW125" s="13" t="s">
        <v>33</v>
      </c>
      <c r="AX125" s="13" t="s">
        <v>78</v>
      </c>
      <c r="AY125" s="243" t="s">
        <v>201</v>
      </c>
    </row>
    <row r="126" s="2" customFormat="1" ht="24.15" customHeight="1">
      <c r="A126" s="39"/>
      <c r="B126" s="40"/>
      <c r="C126" s="244" t="s">
        <v>353</v>
      </c>
      <c r="D126" s="244" t="s">
        <v>274</v>
      </c>
      <c r="E126" s="245" t="s">
        <v>735</v>
      </c>
      <c r="F126" s="246" t="s">
        <v>736</v>
      </c>
      <c r="G126" s="247" t="s">
        <v>239</v>
      </c>
      <c r="H126" s="248">
        <v>14.4</v>
      </c>
      <c r="I126" s="249"/>
      <c r="J126" s="250">
        <f>ROUND(I126*H126,2)</f>
        <v>0</v>
      </c>
      <c r="K126" s="246" t="s">
        <v>207</v>
      </c>
      <c r="L126" s="251"/>
      <c r="M126" s="252" t="s">
        <v>19</v>
      </c>
      <c r="N126" s="253" t="s">
        <v>42</v>
      </c>
      <c r="O126" s="85"/>
      <c r="P126" s="222">
        <f>O126*H126</f>
        <v>0</v>
      </c>
      <c r="Q126" s="222">
        <v>0.00142</v>
      </c>
      <c r="R126" s="222">
        <f>Q126*H126</f>
        <v>0.020448000000000001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243</v>
      </c>
      <c r="AT126" s="224" t="s">
        <v>274</v>
      </c>
      <c r="AU126" s="224" t="s">
        <v>80</v>
      </c>
      <c r="AY126" s="18" t="s">
        <v>201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78</v>
      </c>
      <c r="BK126" s="225">
        <f>ROUND(I126*H126,2)</f>
        <v>0</v>
      </c>
      <c r="BL126" s="18" t="s">
        <v>208</v>
      </c>
      <c r="BM126" s="224" t="s">
        <v>904</v>
      </c>
    </row>
    <row r="127" s="2" customFormat="1">
      <c r="A127" s="39"/>
      <c r="B127" s="40"/>
      <c r="C127" s="41"/>
      <c r="D127" s="231" t="s">
        <v>212</v>
      </c>
      <c r="E127" s="41"/>
      <c r="F127" s="232" t="s">
        <v>727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212</v>
      </c>
      <c r="AU127" s="18" t="s">
        <v>80</v>
      </c>
    </row>
    <row r="128" s="13" customFormat="1">
      <c r="A128" s="13"/>
      <c r="B128" s="233"/>
      <c r="C128" s="234"/>
      <c r="D128" s="231" t="s">
        <v>214</v>
      </c>
      <c r="E128" s="235" t="s">
        <v>19</v>
      </c>
      <c r="F128" s="236" t="s">
        <v>877</v>
      </c>
      <c r="G128" s="234"/>
      <c r="H128" s="237">
        <v>14.4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214</v>
      </c>
      <c r="AU128" s="243" t="s">
        <v>80</v>
      </c>
      <c r="AV128" s="13" t="s">
        <v>80</v>
      </c>
      <c r="AW128" s="13" t="s">
        <v>33</v>
      </c>
      <c r="AX128" s="13" t="s">
        <v>78</v>
      </c>
      <c r="AY128" s="243" t="s">
        <v>201</v>
      </c>
    </row>
    <row r="129" s="2" customFormat="1" ht="37.8" customHeight="1">
      <c r="A129" s="39"/>
      <c r="B129" s="40"/>
      <c r="C129" s="213" t="s">
        <v>78</v>
      </c>
      <c r="D129" s="213" t="s">
        <v>203</v>
      </c>
      <c r="E129" s="214" t="s">
        <v>472</v>
      </c>
      <c r="F129" s="215" t="s">
        <v>473</v>
      </c>
      <c r="G129" s="216" t="s">
        <v>206</v>
      </c>
      <c r="H129" s="217">
        <v>21.600000000000001</v>
      </c>
      <c r="I129" s="218"/>
      <c r="J129" s="219">
        <f>ROUND(I129*H129,2)</f>
        <v>0</v>
      </c>
      <c r="K129" s="215" t="s">
        <v>207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2.4340799999999998</v>
      </c>
      <c r="R129" s="222">
        <f>Q129*H129</f>
        <v>52.576127999999997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208</v>
      </c>
      <c r="AT129" s="224" t="s">
        <v>203</v>
      </c>
      <c r="AU129" s="224" t="s">
        <v>80</v>
      </c>
      <c r="AY129" s="18" t="s">
        <v>201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208</v>
      </c>
      <c r="BM129" s="224" t="s">
        <v>905</v>
      </c>
    </row>
    <row r="130" s="2" customFormat="1">
      <c r="A130" s="39"/>
      <c r="B130" s="40"/>
      <c r="C130" s="41"/>
      <c r="D130" s="226" t="s">
        <v>210</v>
      </c>
      <c r="E130" s="41"/>
      <c r="F130" s="227" t="s">
        <v>475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210</v>
      </c>
      <c r="AU130" s="18" t="s">
        <v>80</v>
      </c>
    </row>
    <row r="131" s="2" customFormat="1">
      <c r="A131" s="39"/>
      <c r="B131" s="40"/>
      <c r="C131" s="41"/>
      <c r="D131" s="231" t="s">
        <v>212</v>
      </c>
      <c r="E131" s="41"/>
      <c r="F131" s="232" t="s">
        <v>882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212</v>
      </c>
      <c r="AU131" s="18" t="s">
        <v>80</v>
      </c>
    </row>
    <row r="132" s="13" customFormat="1">
      <c r="A132" s="13"/>
      <c r="B132" s="233"/>
      <c r="C132" s="234"/>
      <c r="D132" s="231" t="s">
        <v>214</v>
      </c>
      <c r="E132" s="235" t="s">
        <v>19</v>
      </c>
      <c r="F132" s="236" t="s">
        <v>906</v>
      </c>
      <c r="G132" s="234"/>
      <c r="H132" s="237">
        <v>21.600000000000001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214</v>
      </c>
      <c r="AU132" s="243" t="s">
        <v>80</v>
      </c>
      <c r="AV132" s="13" t="s">
        <v>80</v>
      </c>
      <c r="AW132" s="13" t="s">
        <v>33</v>
      </c>
      <c r="AX132" s="13" t="s">
        <v>78</v>
      </c>
      <c r="AY132" s="243" t="s">
        <v>201</v>
      </c>
    </row>
    <row r="133" s="2" customFormat="1" ht="44.25" customHeight="1">
      <c r="A133" s="39"/>
      <c r="B133" s="40"/>
      <c r="C133" s="213" t="s">
        <v>80</v>
      </c>
      <c r="D133" s="213" t="s">
        <v>203</v>
      </c>
      <c r="E133" s="214" t="s">
        <v>482</v>
      </c>
      <c r="F133" s="215" t="s">
        <v>483</v>
      </c>
      <c r="G133" s="216" t="s">
        <v>239</v>
      </c>
      <c r="H133" s="217">
        <v>31.199999999999999</v>
      </c>
      <c r="I133" s="218"/>
      <c r="J133" s="219">
        <f>ROUND(I133*H133,2)</f>
        <v>0</v>
      </c>
      <c r="K133" s="215" t="s">
        <v>207</v>
      </c>
      <c r="L133" s="45"/>
      <c r="M133" s="220" t="s">
        <v>19</v>
      </c>
      <c r="N133" s="221" t="s">
        <v>42</v>
      </c>
      <c r="O133" s="85"/>
      <c r="P133" s="222">
        <f>O133*H133</f>
        <v>0</v>
      </c>
      <c r="Q133" s="222">
        <v>0</v>
      </c>
      <c r="R133" s="222">
        <f>Q133*H133</f>
        <v>0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208</v>
      </c>
      <c r="AT133" s="224" t="s">
        <v>203</v>
      </c>
      <c r="AU133" s="224" t="s">
        <v>80</v>
      </c>
      <c r="AY133" s="18" t="s">
        <v>201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78</v>
      </c>
      <c r="BK133" s="225">
        <f>ROUND(I133*H133,2)</f>
        <v>0</v>
      </c>
      <c r="BL133" s="18" t="s">
        <v>208</v>
      </c>
      <c r="BM133" s="224" t="s">
        <v>907</v>
      </c>
    </row>
    <row r="134" s="2" customFormat="1">
      <c r="A134" s="39"/>
      <c r="B134" s="40"/>
      <c r="C134" s="41"/>
      <c r="D134" s="226" t="s">
        <v>210</v>
      </c>
      <c r="E134" s="41"/>
      <c r="F134" s="227" t="s">
        <v>485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210</v>
      </c>
      <c r="AU134" s="18" t="s">
        <v>80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908</v>
      </c>
      <c r="G135" s="234"/>
      <c r="H135" s="237">
        <v>31.199999999999999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78</v>
      </c>
      <c r="AY135" s="243" t="s">
        <v>201</v>
      </c>
    </row>
    <row r="136" s="2" customFormat="1" ht="44.25" customHeight="1">
      <c r="A136" s="39"/>
      <c r="B136" s="40"/>
      <c r="C136" s="213" t="s">
        <v>236</v>
      </c>
      <c r="D136" s="213" t="s">
        <v>203</v>
      </c>
      <c r="E136" s="214" t="s">
        <v>909</v>
      </c>
      <c r="F136" s="215" t="s">
        <v>910</v>
      </c>
      <c r="G136" s="216" t="s">
        <v>239</v>
      </c>
      <c r="H136" s="217">
        <v>3.7999999999999998</v>
      </c>
      <c r="I136" s="218"/>
      <c r="J136" s="219">
        <f>ROUND(I136*H136,2)</f>
        <v>0</v>
      </c>
      <c r="K136" s="215" t="s">
        <v>207</v>
      </c>
      <c r="L136" s="45"/>
      <c r="M136" s="220" t="s">
        <v>19</v>
      </c>
      <c r="N136" s="221" t="s">
        <v>42</v>
      </c>
      <c r="O136" s="85"/>
      <c r="P136" s="222">
        <f>O136*H136</f>
        <v>0</v>
      </c>
      <c r="Q136" s="222">
        <v>1.1297900000000001</v>
      </c>
      <c r="R136" s="222">
        <f>Q136*H136</f>
        <v>4.293202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208</v>
      </c>
      <c r="AT136" s="224" t="s">
        <v>203</v>
      </c>
      <c r="AU136" s="224" t="s">
        <v>80</v>
      </c>
      <c r="AY136" s="18" t="s">
        <v>201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78</v>
      </c>
      <c r="BK136" s="225">
        <f>ROUND(I136*H136,2)</f>
        <v>0</v>
      </c>
      <c r="BL136" s="18" t="s">
        <v>208</v>
      </c>
      <c r="BM136" s="224" t="s">
        <v>911</v>
      </c>
    </row>
    <row r="137" s="2" customFormat="1">
      <c r="A137" s="39"/>
      <c r="B137" s="40"/>
      <c r="C137" s="41"/>
      <c r="D137" s="226" t="s">
        <v>210</v>
      </c>
      <c r="E137" s="41"/>
      <c r="F137" s="227" t="s">
        <v>912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210</v>
      </c>
      <c r="AU137" s="18" t="s">
        <v>80</v>
      </c>
    </row>
    <row r="138" s="2" customFormat="1">
      <c r="A138" s="39"/>
      <c r="B138" s="40"/>
      <c r="C138" s="41"/>
      <c r="D138" s="231" t="s">
        <v>212</v>
      </c>
      <c r="E138" s="41"/>
      <c r="F138" s="232" t="s">
        <v>913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212</v>
      </c>
      <c r="AU138" s="18" t="s">
        <v>80</v>
      </c>
    </row>
    <row r="139" s="13" customFormat="1">
      <c r="A139" s="13"/>
      <c r="B139" s="233"/>
      <c r="C139" s="234"/>
      <c r="D139" s="231" t="s">
        <v>214</v>
      </c>
      <c r="E139" s="235" t="s">
        <v>19</v>
      </c>
      <c r="F139" s="236" t="s">
        <v>914</v>
      </c>
      <c r="G139" s="234"/>
      <c r="H139" s="237">
        <v>3.7999999999999998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214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201</v>
      </c>
    </row>
    <row r="140" s="2" customFormat="1" ht="33" customHeight="1">
      <c r="A140" s="39"/>
      <c r="B140" s="40"/>
      <c r="C140" s="213" t="s">
        <v>261</v>
      </c>
      <c r="D140" s="213" t="s">
        <v>203</v>
      </c>
      <c r="E140" s="214" t="s">
        <v>545</v>
      </c>
      <c r="F140" s="215" t="s">
        <v>546</v>
      </c>
      <c r="G140" s="216" t="s">
        <v>239</v>
      </c>
      <c r="H140" s="217">
        <v>3.7999999999999998</v>
      </c>
      <c r="I140" s="218"/>
      <c r="J140" s="219">
        <f>ROUND(I140*H140,2)</f>
        <v>0</v>
      </c>
      <c r="K140" s="215" t="s">
        <v>207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208</v>
      </c>
      <c r="AT140" s="224" t="s">
        <v>203</v>
      </c>
      <c r="AU140" s="224" t="s">
        <v>80</v>
      </c>
      <c r="AY140" s="18" t="s">
        <v>201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208</v>
      </c>
      <c r="BM140" s="224" t="s">
        <v>915</v>
      </c>
    </row>
    <row r="141" s="2" customFormat="1">
      <c r="A141" s="39"/>
      <c r="B141" s="40"/>
      <c r="C141" s="41"/>
      <c r="D141" s="226" t="s">
        <v>210</v>
      </c>
      <c r="E141" s="41"/>
      <c r="F141" s="227" t="s">
        <v>548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210</v>
      </c>
      <c r="AU141" s="18" t="s">
        <v>80</v>
      </c>
    </row>
    <row r="142" s="13" customFormat="1">
      <c r="A142" s="13"/>
      <c r="B142" s="233"/>
      <c r="C142" s="234"/>
      <c r="D142" s="231" t="s">
        <v>214</v>
      </c>
      <c r="E142" s="235" t="s">
        <v>19</v>
      </c>
      <c r="F142" s="236" t="s">
        <v>914</v>
      </c>
      <c r="G142" s="234"/>
      <c r="H142" s="237">
        <v>3.7999999999999998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214</v>
      </c>
      <c r="AU142" s="243" t="s">
        <v>80</v>
      </c>
      <c r="AV142" s="13" t="s">
        <v>80</v>
      </c>
      <c r="AW142" s="13" t="s">
        <v>33</v>
      </c>
      <c r="AX142" s="13" t="s">
        <v>78</v>
      </c>
      <c r="AY142" s="243" t="s">
        <v>201</v>
      </c>
    </row>
    <row r="143" s="2" customFormat="1" ht="24.15" customHeight="1">
      <c r="A143" s="39"/>
      <c r="B143" s="40"/>
      <c r="C143" s="213" t="s">
        <v>229</v>
      </c>
      <c r="D143" s="213" t="s">
        <v>203</v>
      </c>
      <c r="E143" s="214" t="s">
        <v>916</v>
      </c>
      <c r="F143" s="215" t="s">
        <v>917</v>
      </c>
      <c r="G143" s="216" t="s">
        <v>206</v>
      </c>
      <c r="H143" s="217">
        <v>0.5</v>
      </c>
      <c r="I143" s="218"/>
      <c r="J143" s="219">
        <f>ROUND(I143*H143,2)</f>
        <v>0</v>
      </c>
      <c r="K143" s="215" t="s">
        <v>207</v>
      </c>
      <c r="L143" s="45"/>
      <c r="M143" s="220" t="s">
        <v>19</v>
      </c>
      <c r="N143" s="221" t="s">
        <v>42</v>
      </c>
      <c r="O143" s="85"/>
      <c r="P143" s="222">
        <f>O143*H143</f>
        <v>0</v>
      </c>
      <c r="Q143" s="222">
        <v>2.4327899999999998</v>
      </c>
      <c r="R143" s="222">
        <f>Q143*H143</f>
        <v>1.2163949999999999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208</v>
      </c>
      <c r="AT143" s="224" t="s">
        <v>203</v>
      </c>
      <c r="AU143" s="224" t="s">
        <v>80</v>
      </c>
      <c r="AY143" s="18" t="s">
        <v>201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78</v>
      </c>
      <c r="BK143" s="225">
        <f>ROUND(I143*H143,2)</f>
        <v>0</v>
      </c>
      <c r="BL143" s="18" t="s">
        <v>208</v>
      </c>
      <c r="BM143" s="224" t="s">
        <v>918</v>
      </c>
    </row>
    <row r="144" s="2" customFormat="1">
      <c r="A144" s="39"/>
      <c r="B144" s="40"/>
      <c r="C144" s="41"/>
      <c r="D144" s="226" t="s">
        <v>210</v>
      </c>
      <c r="E144" s="41"/>
      <c r="F144" s="227" t="s">
        <v>919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210</v>
      </c>
      <c r="AU144" s="18" t="s">
        <v>80</v>
      </c>
    </row>
    <row r="145" s="13" customFormat="1">
      <c r="A145" s="13"/>
      <c r="B145" s="233"/>
      <c r="C145" s="234"/>
      <c r="D145" s="231" t="s">
        <v>214</v>
      </c>
      <c r="E145" s="235" t="s">
        <v>19</v>
      </c>
      <c r="F145" s="236" t="s">
        <v>920</v>
      </c>
      <c r="G145" s="234"/>
      <c r="H145" s="237">
        <v>0.5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214</v>
      </c>
      <c r="AU145" s="243" t="s">
        <v>80</v>
      </c>
      <c r="AV145" s="13" t="s">
        <v>80</v>
      </c>
      <c r="AW145" s="13" t="s">
        <v>33</v>
      </c>
      <c r="AX145" s="13" t="s">
        <v>78</v>
      </c>
      <c r="AY145" s="243" t="s">
        <v>201</v>
      </c>
    </row>
    <row r="146" s="2" customFormat="1" ht="24.15" customHeight="1">
      <c r="A146" s="39"/>
      <c r="B146" s="40"/>
      <c r="C146" s="244" t="s">
        <v>243</v>
      </c>
      <c r="D146" s="244" t="s">
        <v>274</v>
      </c>
      <c r="E146" s="245" t="s">
        <v>921</v>
      </c>
      <c r="F146" s="246" t="s">
        <v>922</v>
      </c>
      <c r="G146" s="247" t="s">
        <v>239</v>
      </c>
      <c r="H146" s="248">
        <v>3.7999999999999998</v>
      </c>
      <c r="I146" s="249"/>
      <c r="J146" s="250">
        <f>ROUND(I146*H146,2)</f>
        <v>0</v>
      </c>
      <c r="K146" s="246" t="s">
        <v>207</v>
      </c>
      <c r="L146" s="251"/>
      <c r="M146" s="252" t="s">
        <v>19</v>
      </c>
      <c r="N146" s="253" t="s">
        <v>42</v>
      </c>
      <c r="O146" s="85"/>
      <c r="P146" s="222">
        <f>O146*H146</f>
        <v>0</v>
      </c>
      <c r="Q146" s="222">
        <v>0.0078700000000000003</v>
      </c>
      <c r="R146" s="222">
        <f>Q146*H146</f>
        <v>0.029905999999999999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243</v>
      </c>
      <c r="AT146" s="224" t="s">
        <v>274</v>
      </c>
      <c r="AU146" s="224" t="s">
        <v>80</v>
      </c>
      <c r="AY146" s="18" t="s">
        <v>201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208</v>
      </c>
      <c r="BM146" s="224" t="s">
        <v>923</v>
      </c>
    </row>
    <row r="147" s="13" customFormat="1">
      <c r="A147" s="13"/>
      <c r="B147" s="233"/>
      <c r="C147" s="234"/>
      <c r="D147" s="231" t="s">
        <v>214</v>
      </c>
      <c r="E147" s="235" t="s">
        <v>19</v>
      </c>
      <c r="F147" s="236" t="s">
        <v>914</v>
      </c>
      <c r="G147" s="234"/>
      <c r="H147" s="237">
        <v>3.7999999999999998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214</v>
      </c>
      <c r="AU147" s="243" t="s">
        <v>80</v>
      </c>
      <c r="AV147" s="13" t="s">
        <v>80</v>
      </c>
      <c r="AW147" s="13" t="s">
        <v>33</v>
      </c>
      <c r="AX147" s="13" t="s">
        <v>78</v>
      </c>
      <c r="AY147" s="243" t="s">
        <v>201</v>
      </c>
    </row>
    <row r="148" s="12" customFormat="1" ht="22.8" customHeight="1">
      <c r="A148" s="12"/>
      <c r="B148" s="197"/>
      <c r="C148" s="198"/>
      <c r="D148" s="199" t="s">
        <v>70</v>
      </c>
      <c r="E148" s="211" t="s">
        <v>306</v>
      </c>
      <c r="F148" s="211" t="s">
        <v>307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SUM(P149:P150)</f>
        <v>0</v>
      </c>
      <c r="Q148" s="205"/>
      <c r="R148" s="206">
        <f>SUM(R149:R150)</f>
        <v>0</v>
      </c>
      <c r="S148" s="205"/>
      <c r="T148" s="207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78</v>
      </c>
      <c r="AT148" s="209" t="s">
        <v>70</v>
      </c>
      <c r="AU148" s="209" t="s">
        <v>78</v>
      </c>
      <c r="AY148" s="208" t="s">
        <v>201</v>
      </c>
      <c r="BK148" s="210">
        <f>SUM(BK149:BK150)</f>
        <v>0</v>
      </c>
    </row>
    <row r="149" s="2" customFormat="1" ht="24.15" customHeight="1">
      <c r="A149" s="39"/>
      <c r="B149" s="40"/>
      <c r="C149" s="213" t="s">
        <v>221</v>
      </c>
      <c r="D149" s="213" t="s">
        <v>203</v>
      </c>
      <c r="E149" s="214" t="s">
        <v>309</v>
      </c>
      <c r="F149" s="215" t="s">
        <v>310</v>
      </c>
      <c r="G149" s="216" t="s">
        <v>277</v>
      </c>
      <c r="H149" s="217">
        <v>59.511000000000003</v>
      </c>
      <c r="I149" s="218"/>
      <c r="J149" s="219">
        <f>ROUND(I149*H149,2)</f>
        <v>0</v>
      </c>
      <c r="K149" s="215" t="s">
        <v>207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208</v>
      </c>
      <c r="AT149" s="224" t="s">
        <v>203</v>
      </c>
      <c r="AU149" s="224" t="s">
        <v>80</v>
      </c>
      <c r="AY149" s="18" t="s">
        <v>201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208</v>
      </c>
      <c r="BM149" s="224" t="s">
        <v>924</v>
      </c>
    </row>
    <row r="150" s="2" customFormat="1">
      <c r="A150" s="39"/>
      <c r="B150" s="40"/>
      <c r="C150" s="41"/>
      <c r="D150" s="226" t="s">
        <v>210</v>
      </c>
      <c r="E150" s="41"/>
      <c r="F150" s="227" t="s">
        <v>312</v>
      </c>
      <c r="G150" s="41"/>
      <c r="H150" s="41"/>
      <c r="I150" s="228"/>
      <c r="J150" s="41"/>
      <c r="K150" s="41"/>
      <c r="L150" s="45"/>
      <c r="M150" s="254"/>
      <c r="N150" s="255"/>
      <c r="O150" s="256"/>
      <c r="P150" s="256"/>
      <c r="Q150" s="256"/>
      <c r="R150" s="256"/>
      <c r="S150" s="256"/>
      <c r="T150" s="257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210</v>
      </c>
      <c r="AU150" s="18" t="s">
        <v>80</v>
      </c>
    </row>
    <row r="151" s="2" customFormat="1" ht="6.96" customHeight="1">
      <c r="A151" s="39"/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cpiJxNPmENBcVp8+y0Ee5AIsyIlN3jbfZhSnzh3Rbf3af65qA0xoCUpZt8F1UOfQUyOhkAimdgH65AxD4E+G1Q==" hashValue="9V0ADKGCd3JiQ3B4C42v2pW0NDX+uKVFeQ18xKZTm6R6eBEEuXzN9Er4aRRmDMC2+H68CItzcZhMcMuFhVJDmQ==" algorithmName="SHA-512" password="CC35"/>
  <autoFilter ref="C89:K15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127751111"/>
    <hyperlink ref="F98" r:id="rId2" display="https://podminky.urs.cz/item/CS_URS_2025_01/171151103"/>
    <hyperlink ref="F102" r:id="rId3" display="https://podminky.urs.cz/item/CS_URS_2025_01/155135111"/>
    <hyperlink ref="F106" r:id="rId4" display="https://podminky.urs.cz/item/CS_URS_2025_01/155135112"/>
    <hyperlink ref="F110" r:id="rId5" display="https://podminky.urs.cz/item/CS_URS_2025_01/321213345"/>
    <hyperlink ref="F115" r:id="rId6" display="https://podminky.urs.cz/item/CS_URS_2025_01/457971121"/>
    <hyperlink ref="F123" r:id="rId7" display="https://podminky.urs.cz/item/CS_URS_2025_01/461991111"/>
    <hyperlink ref="F130" r:id="rId8" display="https://podminky.urs.cz/item/CS_URS_2025_01/462512270"/>
    <hyperlink ref="F134" r:id="rId9" display="https://podminky.urs.cz/item/CS_URS_2025_01/462519002"/>
    <hyperlink ref="F137" r:id="rId10" display="https://podminky.urs.cz/item/CS_URS_2025_01/465513427"/>
    <hyperlink ref="F141" r:id="rId11" display="https://podminky.urs.cz/item/CS_URS_2025_01/451313521"/>
    <hyperlink ref="F144" r:id="rId12" display="https://podminky.urs.cz/item/CS_URS_2025_01/464451114"/>
    <hyperlink ref="F150" r:id="rId13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860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925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ROUND((SUM(BE91:BE201)),  2)</f>
        <v>0</v>
      </c>
      <c r="G35" s="39"/>
      <c r="H35" s="39"/>
      <c r="I35" s="158">
        <v>0.20999999999999999</v>
      </c>
      <c r="J35" s="157">
        <f>ROUND(((SUM(BE91:BE201))*I35),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ROUND((SUM(BF91:BF201)),  2)</f>
        <v>0</v>
      </c>
      <c r="G36" s="39"/>
      <c r="H36" s="39"/>
      <c r="I36" s="158">
        <v>0.12</v>
      </c>
      <c r="J36" s="157">
        <f>ROUND(((SUM(BF91:BF201))*I36),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ROUND((SUM(BG91:BG201)),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ROUND((SUM(BH91:BH201)),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ROUND((SUM(BI91:BI201)),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860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SO-06-03. - Stupeň km 14,948 (14,940)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J123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J145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183</v>
      </c>
      <c r="E68" s="183"/>
      <c r="F68" s="183"/>
      <c r="G68" s="183"/>
      <c r="H68" s="183"/>
      <c r="I68" s="183"/>
      <c r="J68" s="184">
        <f>J182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J199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23.25" customHeight="1">
      <c r="A81" s="39"/>
      <c r="B81" s="40"/>
      <c r="C81" s="41"/>
      <c r="D81" s="41"/>
      <c r="E81" s="170" t="s">
        <v>860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SO-06-03. - Stupeň km 14,948 (14,940)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124.87251461999999</v>
      </c>
      <c r="S91" s="97"/>
      <c r="T91" s="195">
        <f>T92</f>
        <v>0.017150000000000002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P93+P123+P145+P182+P199</f>
        <v>0</v>
      </c>
      <c r="Q92" s="205"/>
      <c r="R92" s="206">
        <f>R93+R123+R145+R182+R199</f>
        <v>124.87251461999999</v>
      </c>
      <c r="S92" s="205"/>
      <c r="T92" s="207">
        <f>T93+T123+T145+T182+T199</f>
        <v>0.017150000000000002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BK93+BK123+BK145+BK182+BK199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SUM(P94:P122)</f>
        <v>0</v>
      </c>
      <c r="Q93" s="205"/>
      <c r="R93" s="206">
        <f>SUM(R94:R122)</f>
        <v>0.44460000000000005</v>
      </c>
      <c r="S93" s="205"/>
      <c r="T93" s="207">
        <f>SUM(T94:T122)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SUM(BK94:BK122)</f>
        <v>0</v>
      </c>
    </row>
    <row r="94" s="2" customFormat="1" ht="55.5" customHeight="1">
      <c r="A94" s="39"/>
      <c r="B94" s="40"/>
      <c r="C94" s="213" t="s">
        <v>358</v>
      </c>
      <c r="D94" s="213" t="s">
        <v>203</v>
      </c>
      <c r="E94" s="214" t="s">
        <v>403</v>
      </c>
      <c r="F94" s="215" t="s">
        <v>404</v>
      </c>
      <c r="G94" s="216" t="s">
        <v>206</v>
      </c>
      <c r="H94" s="217">
        <v>120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926</v>
      </c>
    </row>
    <row r="95" s="2" customFormat="1">
      <c r="A95" s="39"/>
      <c r="B95" s="40"/>
      <c r="C95" s="41"/>
      <c r="D95" s="226" t="s">
        <v>210</v>
      </c>
      <c r="E95" s="41"/>
      <c r="F95" s="227" t="s">
        <v>406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927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798</v>
      </c>
      <c r="G97" s="234"/>
      <c r="H97" s="237">
        <v>36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71</v>
      </c>
      <c r="AY97" s="243" t="s">
        <v>201</v>
      </c>
    </row>
    <row r="98" s="13" customFormat="1">
      <c r="A98" s="13"/>
      <c r="B98" s="233"/>
      <c r="C98" s="234"/>
      <c r="D98" s="231" t="s">
        <v>214</v>
      </c>
      <c r="E98" s="235" t="s">
        <v>19</v>
      </c>
      <c r="F98" s="236" t="s">
        <v>576</v>
      </c>
      <c r="G98" s="234"/>
      <c r="H98" s="237">
        <v>50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214</v>
      </c>
      <c r="AU98" s="243" t="s">
        <v>80</v>
      </c>
      <c r="AV98" s="13" t="s">
        <v>80</v>
      </c>
      <c r="AW98" s="13" t="s">
        <v>33</v>
      </c>
      <c r="AX98" s="13" t="s">
        <v>71</v>
      </c>
      <c r="AY98" s="243" t="s">
        <v>201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928</v>
      </c>
      <c r="G99" s="234"/>
      <c r="H99" s="237">
        <v>34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71</v>
      </c>
      <c r="AY99" s="243" t="s">
        <v>201</v>
      </c>
    </row>
    <row r="100" s="14" customFormat="1">
      <c r="A100" s="14"/>
      <c r="B100" s="258"/>
      <c r="C100" s="259"/>
      <c r="D100" s="231" t="s">
        <v>214</v>
      </c>
      <c r="E100" s="260" t="s">
        <v>19</v>
      </c>
      <c r="F100" s="261" t="s">
        <v>410</v>
      </c>
      <c r="G100" s="259"/>
      <c r="H100" s="262">
        <v>120</v>
      </c>
      <c r="I100" s="263"/>
      <c r="J100" s="259"/>
      <c r="K100" s="259"/>
      <c r="L100" s="264"/>
      <c r="M100" s="265"/>
      <c r="N100" s="266"/>
      <c r="O100" s="266"/>
      <c r="P100" s="266"/>
      <c r="Q100" s="266"/>
      <c r="R100" s="266"/>
      <c r="S100" s="266"/>
      <c r="T100" s="26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8" t="s">
        <v>214</v>
      </c>
      <c r="AU100" s="268" t="s">
        <v>80</v>
      </c>
      <c r="AV100" s="14" t="s">
        <v>208</v>
      </c>
      <c r="AW100" s="14" t="s">
        <v>33</v>
      </c>
      <c r="AX100" s="14" t="s">
        <v>78</v>
      </c>
      <c r="AY100" s="268" t="s">
        <v>201</v>
      </c>
    </row>
    <row r="101" s="2" customFormat="1" ht="44.25" customHeight="1">
      <c r="A101" s="39"/>
      <c r="B101" s="40"/>
      <c r="C101" s="213" t="s">
        <v>497</v>
      </c>
      <c r="D101" s="213" t="s">
        <v>203</v>
      </c>
      <c r="E101" s="214" t="s">
        <v>420</v>
      </c>
      <c r="F101" s="215" t="s">
        <v>421</v>
      </c>
      <c r="G101" s="216" t="s">
        <v>206</v>
      </c>
      <c r="H101" s="217">
        <v>17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929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423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2" customFormat="1">
      <c r="A103" s="39"/>
      <c r="B103" s="40"/>
      <c r="C103" s="41"/>
      <c r="D103" s="231" t="s">
        <v>212</v>
      </c>
      <c r="E103" s="41"/>
      <c r="F103" s="232" t="s">
        <v>866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212</v>
      </c>
      <c r="AU103" s="18" t="s">
        <v>80</v>
      </c>
    </row>
    <row r="104" s="13" customFormat="1">
      <c r="A104" s="13"/>
      <c r="B104" s="233"/>
      <c r="C104" s="234"/>
      <c r="D104" s="231" t="s">
        <v>214</v>
      </c>
      <c r="E104" s="235" t="s">
        <v>19</v>
      </c>
      <c r="F104" s="236" t="s">
        <v>294</v>
      </c>
      <c r="G104" s="234"/>
      <c r="H104" s="237">
        <v>17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214</v>
      </c>
      <c r="AU104" s="243" t="s">
        <v>80</v>
      </c>
      <c r="AV104" s="13" t="s">
        <v>80</v>
      </c>
      <c r="AW104" s="13" t="s">
        <v>33</v>
      </c>
      <c r="AX104" s="13" t="s">
        <v>78</v>
      </c>
      <c r="AY104" s="243" t="s">
        <v>201</v>
      </c>
    </row>
    <row r="105" s="2" customFormat="1" ht="16.5" customHeight="1">
      <c r="A105" s="39"/>
      <c r="B105" s="40"/>
      <c r="C105" s="213" t="s">
        <v>7</v>
      </c>
      <c r="D105" s="213" t="s">
        <v>203</v>
      </c>
      <c r="E105" s="214" t="s">
        <v>647</v>
      </c>
      <c r="F105" s="215" t="s">
        <v>648</v>
      </c>
      <c r="G105" s="216" t="s">
        <v>206</v>
      </c>
      <c r="H105" s="217">
        <v>1.9199999999999999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930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650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>
      <c r="A107" s="39"/>
      <c r="B107" s="40"/>
      <c r="C107" s="41"/>
      <c r="D107" s="231" t="s">
        <v>212</v>
      </c>
      <c r="E107" s="41"/>
      <c r="F107" s="232" t="s">
        <v>651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212</v>
      </c>
      <c r="AU107" s="18" t="s">
        <v>80</v>
      </c>
    </row>
    <row r="108" s="13" customFormat="1">
      <c r="A108" s="13"/>
      <c r="B108" s="233"/>
      <c r="C108" s="234"/>
      <c r="D108" s="231" t="s">
        <v>214</v>
      </c>
      <c r="E108" s="235" t="s">
        <v>19</v>
      </c>
      <c r="F108" s="236" t="s">
        <v>652</v>
      </c>
      <c r="G108" s="234"/>
      <c r="H108" s="237">
        <v>1.9199999999999999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214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201</v>
      </c>
    </row>
    <row r="109" s="2" customFormat="1" ht="21.75" customHeight="1">
      <c r="A109" s="39"/>
      <c r="B109" s="40"/>
      <c r="C109" s="213" t="s">
        <v>367</v>
      </c>
      <c r="D109" s="213" t="s">
        <v>203</v>
      </c>
      <c r="E109" s="214" t="s">
        <v>653</v>
      </c>
      <c r="F109" s="215" t="s">
        <v>654</v>
      </c>
      <c r="G109" s="216" t="s">
        <v>206</v>
      </c>
      <c r="H109" s="217">
        <v>1.9199999999999999</v>
      </c>
      <c r="I109" s="218"/>
      <c r="J109" s="219">
        <f>ROUND(I109*H109,2)</f>
        <v>0</v>
      </c>
      <c r="K109" s="215" t="s">
        <v>207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208</v>
      </c>
      <c r="AT109" s="224" t="s">
        <v>203</v>
      </c>
      <c r="AU109" s="224" t="s">
        <v>80</v>
      </c>
      <c r="AY109" s="18" t="s">
        <v>201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208</v>
      </c>
      <c r="BM109" s="224" t="s">
        <v>931</v>
      </c>
    </row>
    <row r="110" s="2" customFormat="1">
      <c r="A110" s="39"/>
      <c r="B110" s="40"/>
      <c r="C110" s="41"/>
      <c r="D110" s="226" t="s">
        <v>210</v>
      </c>
      <c r="E110" s="41"/>
      <c r="F110" s="227" t="s">
        <v>656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210</v>
      </c>
      <c r="AU110" s="18" t="s">
        <v>80</v>
      </c>
    </row>
    <row r="111" s="13" customFormat="1">
      <c r="A111" s="13"/>
      <c r="B111" s="233"/>
      <c r="C111" s="234"/>
      <c r="D111" s="231" t="s">
        <v>214</v>
      </c>
      <c r="E111" s="235" t="s">
        <v>19</v>
      </c>
      <c r="F111" s="236" t="s">
        <v>657</v>
      </c>
      <c r="G111" s="234"/>
      <c r="H111" s="237">
        <v>1.9199999999999999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214</v>
      </c>
      <c r="AU111" s="243" t="s">
        <v>80</v>
      </c>
      <c r="AV111" s="13" t="s">
        <v>80</v>
      </c>
      <c r="AW111" s="13" t="s">
        <v>33</v>
      </c>
      <c r="AX111" s="13" t="s">
        <v>78</v>
      </c>
      <c r="AY111" s="243" t="s">
        <v>201</v>
      </c>
    </row>
    <row r="112" s="2" customFormat="1" ht="21.75" customHeight="1">
      <c r="A112" s="39"/>
      <c r="B112" s="40"/>
      <c r="C112" s="213" t="s">
        <v>436</v>
      </c>
      <c r="D112" s="213" t="s">
        <v>203</v>
      </c>
      <c r="E112" s="214" t="s">
        <v>932</v>
      </c>
      <c r="F112" s="215" t="s">
        <v>933</v>
      </c>
      <c r="G112" s="216" t="s">
        <v>269</v>
      </c>
      <c r="H112" s="217">
        <v>20</v>
      </c>
      <c r="I112" s="218"/>
      <c r="J112" s="219">
        <f>ROUND(I112*H112,2)</f>
        <v>0</v>
      </c>
      <c r="K112" s="215" t="s">
        <v>207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0.021930000000000002</v>
      </c>
      <c r="R112" s="222">
        <f>Q112*H112</f>
        <v>0.43860000000000005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208</v>
      </c>
      <c r="AT112" s="224" t="s">
        <v>203</v>
      </c>
      <c r="AU112" s="224" t="s">
        <v>80</v>
      </c>
      <c r="AY112" s="18" t="s">
        <v>201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208</v>
      </c>
      <c r="BM112" s="224" t="s">
        <v>934</v>
      </c>
    </row>
    <row r="113" s="2" customFormat="1">
      <c r="A113" s="39"/>
      <c r="B113" s="40"/>
      <c r="C113" s="41"/>
      <c r="D113" s="226" t="s">
        <v>210</v>
      </c>
      <c r="E113" s="41"/>
      <c r="F113" s="227" t="s">
        <v>935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210</v>
      </c>
      <c r="AU113" s="18" t="s">
        <v>80</v>
      </c>
    </row>
    <row r="114" s="13" customFormat="1">
      <c r="A114" s="13"/>
      <c r="B114" s="233"/>
      <c r="C114" s="234"/>
      <c r="D114" s="231" t="s">
        <v>214</v>
      </c>
      <c r="E114" s="235" t="s">
        <v>19</v>
      </c>
      <c r="F114" s="236" t="s">
        <v>358</v>
      </c>
      <c r="G114" s="234"/>
      <c r="H114" s="237">
        <v>20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214</v>
      </c>
      <c r="AU114" s="243" t="s">
        <v>80</v>
      </c>
      <c r="AV114" s="13" t="s">
        <v>80</v>
      </c>
      <c r="AW114" s="13" t="s">
        <v>33</v>
      </c>
      <c r="AX114" s="13" t="s">
        <v>78</v>
      </c>
      <c r="AY114" s="243" t="s">
        <v>201</v>
      </c>
    </row>
    <row r="115" s="2" customFormat="1" ht="24.15" customHeight="1">
      <c r="A115" s="39"/>
      <c r="B115" s="40"/>
      <c r="C115" s="213" t="s">
        <v>372</v>
      </c>
      <c r="D115" s="213" t="s">
        <v>203</v>
      </c>
      <c r="E115" s="214" t="s">
        <v>633</v>
      </c>
      <c r="F115" s="215" t="s">
        <v>634</v>
      </c>
      <c r="G115" s="216" t="s">
        <v>635</v>
      </c>
      <c r="H115" s="217">
        <v>200</v>
      </c>
      <c r="I115" s="218"/>
      <c r="J115" s="219">
        <f>ROUND(I115*H115,2)</f>
        <v>0</v>
      </c>
      <c r="K115" s="215" t="s">
        <v>207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3.0000000000000001E-05</v>
      </c>
      <c r="R115" s="222">
        <f>Q115*H115</f>
        <v>0.0060000000000000001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208</v>
      </c>
      <c r="AT115" s="224" t="s">
        <v>203</v>
      </c>
      <c r="AU115" s="224" t="s">
        <v>80</v>
      </c>
      <c r="AY115" s="18" t="s">
        <v>201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208</v>
      </c>
      <c r="BM115" s="224" t="s">
        <v>936</v>
      </c>
    </row>
    <row r="116" s="2" customFormat="1">
      <c r="A116" s="39"/>
      <c r="B116" s="40"/>
      <c r="C116" s="41"/>
      <c r="D116" s="226" t="s">
        <v>210</v>
      </c>
      <c r="E116" s="41"/>
      <c r="F116" s="227" t="s">
        <v>637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210</v>
      </c>
      <c r="AU116" s="18" t="s">
        <v>80</v>
      </c>
    </row>
    <row r="117" s="2" customFormat="1">
      <c r="A117" s="39"/>
      <c r="B117" s="40"/>
      <c r="C117" s="41"/>
      <c r="D117" s="231" t="s">
        <v>212</v>
      </c>
      <c r="E117" s="41"/>
      <c r="F117" s="232" t="s">
        <v>937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212</v>
      </c>
      <c r="AU117" s="18" t="s">
        <v>80</v>
      </c>
    </row>
    <row r="118" s="13" customFormat="1">
      <c r="A118" s="13"/>
      <c r="B118" s="233"/>
      <c r="C118" s="234"/>
      <c r="D118" s="231" t="s">
        <v>214</v>
      </c>
      <c r="E118" s="235" t="s">
        <v>19</v>
      </c>
      <c r="F118" s="236" t="s">
        <v>938</v>
      </c>
      <c r="G118" s="234"/>
      <c r="H118" s="237">
        <v>200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214</v>
      </c>
      <c r="AU118" s="243" t="s">
        <v>80</v>
      </c>
      <c r="AV118" s="13" t="s">
        <v>80</v>
      </c>
      <c r="AW118" s="13" t="s">
        <v>33</v>
      </c>
      <c r="AX118" s="13" t="s">
        <v>78</v>
      </c>
      <c r="AY118" s="243" t="s">
        <v>201</v>
      </c>
    </row>
    <row r="119" s="2" customFormat="1" ht="37.8" customHeight="1">
      <c r="A119" s="39"/>
      <c r="B119" s="40"/>
      <c r="C119" s="213" t="s">
        <v>377</v>
      </c>
      <c r="D119" s="213" t="s">
        <v>203</v>
      </c>
      <c r="E119" s="214" t="s">
        <v>640</v>
      </c>
      <c r="F119" s="215" t="s">
        <v>641</v>
      </c>
      <c r="G119" s="216" t="s">
        <v>642</v>
      </c>
      <c r="H119" s="217">
        <v>20</v>
      </c>
      <c r="I119" s="218"/>
      <c r="J119" s="219">
        <f>ROUND(I119*H119,2)</f>
        <v>0</v>
      </c>
      <c r="K119" s="215" t="s">
        <v>207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208</v>
      </c>
      <c r="AT119" s="224" t="s">
        <v>203</v>
      </c>
      <c r="AU119" s="224" t="s">
        <v>80</v>
      </c>
      <c r="AY119" s="18" t="s">
        <v>201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208</v>
      </c>
      <c r="BM119" s="224" t="s">
        <v>939</v>
      </c>
    </row>
    <row r="120" s="2" customFormat="1">
      <c r="A120" s="39"/>
      <c r="B120" s="40"/>
      <c r="C120" s="41"/>
      <c r="D120" s="226" t="s">
        <v>210</v>
      </c>
      <c r="E120" s="41"/>
      <c r="F120" s="227" t="s">
        <v>644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210</v>
      </c>
      <c r="AU120" s="18" t="s">
        <v>80</v>
      </c>
    </row>
    <row r="121" s="2" customFormat="1">
      <c r="A121" s="39"/>
      <c r="B121" s="40"/>
      <c r="C121" s="41"/>
      <c r="D121" s="231" t="s">
        <v>212</v>
      </c>
      <c r="E121" s="41"/>
      <c r="F121" s="232" t="s">
        <v>940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212</v>
      </c>
      <c r="AU121" s="18" t="s">
        <v>80</v>
      </c>
    </row>
    <row r="122" s="13" customFormat="1">
      <c r="A122" s="13"/>
      <c r="B122" s="233"/>
      <c r="C122" s="234"/>
      <c r="D122" s="231" t="s">
        <v>214</v>
      </c>
      <c r="E122" s="235" t="s">
        <v>19</v>
      </c>
      <c r="F122" s="236" t="s">
        <v>358</v>
      </c>
      <c r="G122" s="234"/>
      <c r="H122" s="237">
        <v>20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214</v>
      </c>
      <c r="AU122" s="243" t="s">
        <v>80</v>
      </c>
      <c r="AV122" s="13" t="s">
        <v>80</v>
      </c>
      <c r="AW122" s="13" t="s">
        <v>33</v>
      </c>
      <c r="AX122" s="13" t="s">
        <v>78</v>
      </c>
      <c r="AY122" s="243" t="s">
        <v>201</v>
      </c>
    </row>
    <row r="123" s="12" customFormat="1" ht="22.8" customHeight="1">
      <c r="A123" s="12"/>
      <c r="B123" s="197"/>
      <c r="C123" s="198"/>
      <c r="D123" s="199" t="s">
        <v>70</v>
      </c>
      <c r="E123" s="211" t="s">
        <v>221</v>
      </c>
      <c r="F123" s="211" t="s">
        <v>222</v>
      </c>
      <c r="G123" s="198"/>
      <c r="H123" s="198"/>
      <c r="I123" s="201"/>
      <c r="J123" s="212">
        <f>BK123</f>
        <v>0</v>
      </c>
      <c r="K123" s="198"/>
      <c r="L123" s="203"/>
      <c r="M123" s="204"/>
      <c r="N123" s="205"/>
      <c r="O123" s="205"/>
      <c r="P123" s="206">
        <f>SUM(P124:P144)</f>
        <v>0</v>
      </c>
      <c r="Q123" s="205"/>
      <c r="R123" s="206">
        <f>SUM(R124:R144)</f>
        <v>14.21642492</v>
      </c>
      <c r="S123" s="205"/>
      <c r="T123" s="207">
        <f>SUM(T124:T144)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8" t="s">
        <v>78</v>
      </c>
      <c r="AT123" s="209" t="s">
        <v>70</v>
      </c>
      <c r="AU123" s="209" t="s">
        <v>78</v>
      </c>
      <c r="AY123" s="208" t="s">
        <v>201</v>
      </c>
      <c r="BK123" s="210">
        <f>SUM(BK124:BK144)</f>
        <v>0</v>
      </c>
    </row>
    <row r="124" s="2" customFormat="1" ht="66.75" customHeight="1">
      <c r="A124" s="39"/>
      <c r="B124" s="40"/>
      <c r="C124" s="213" t="s">
        <v>353</v>
      </c>
      <c r="D124" s="213" t="s">
        <v>203</v>
      </c>
      <c r="E124" s="214" t="s">
        <v>230</v>
      </c>
      <c r="F124" s="215" t="s">
        <v>231</v>
      </c>
      <c r="G124" s="216" t="s">
        <v>206</v>
      </c>
      <c r="H124" s="217">
        <v>3.8999999999999999</v>
      </c>
      <c r="I124" s="218"/>
      <c r="J124" s="219">
        <f>ROUND(I124*H124,2)</f>
        <v>0</v>
      </c>
      <c r="K124" s="215" t="s">
        <v>207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208</v>
      </c>
      <c r="AT124" s="224" t="s">
        <v>203</v>
      </c>
      <c r="AU124" s="224" t="s">
        <v>80</v>
      </c>
      <c r="AY124" s="18" t="s">
        <v>201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208</v>
      </c>
      <c r="BM124" s="224" t="s">
        <v>941</v>
      </c>
    </row>
    <row r="125" s="2" customFormat="1">
      <c r="A125" s="39"/>
      <c r="B125" s="40"/>
      <c r="C125" s="41"/>
      <c r="D125" s="226" t="s">
        <v>210</v>
      </c>
      <c r="E125" s="41"/>
      <c r="F125" s="227" t="s">
        <v>233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210</v>
      </c>
      <c r="AU125" s="18" t="s">
        <v>80</v>
      </c>
    </row>
    <row r="126" s="2" customFormat="1">
      <c r="A126" s="39"/>
      <c r="B126" s="40"/>
      <c r="C126" s="41"/>
      <c r="D126" s="231" t="s">
        <v>212</v>
      </c>
      <c r="E126" s="41"/>
      <c r="F126" s="232" t="s">
        <v>942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212</v>
      </c>
      <c r="AU126" s="18" t="s">
        <v>80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943</v>
      </c>
      <c r="G127" s="234"/>
      <c r="H127" s="237">
        <v>3.8999999999999999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78</v>
      </c>
      <c r="AY127" s="243" t="s">
        <v>201</v>
      </c>
    </row>
    <row r="128" s="2" customFormat="1" ht="66.75" customHeight="1">
      <c r="A128" s="39"/>
      <c r="B128" s="40"/>
      <c r="C128" s="213" t="s">
        <v>281</v>
      </c>
      <c r="D128" s="213" t="s">
        <v>203</v>
      </c>
      <c r="E128" s="214" t="s">
        <v>237</v>
      </c>
      <c r="F128" s="215" t="s">
        <v>944</v>
      </c>
      <c r="G128" s="216" t="s">
        <v>239</v>
      </c>
      <c r="H128" s="217">
        <v>14.699999999999999</v>
      </c>
      <c r="I128" s="218"/>
      <c r="J128" s="219">
        <f>ROUND(I128*H128,2)</f>
        <v>0</v>
      </c>
      <c r="K128" s="215" t="s">
        <v>207</v>
      </c>
      <c r="L128" s="45"/>
      <c r="M128" s="220" t="s">
        <v>19</v>
      </c>
      <c r="N128" s="221" t="s">
        <v>42</v>
      </c>
      <c r="O128" s="85"/>
      <c r="P128" s="222">
        <f>O128*H128</f>
        <v>0</v>
      </c>
      <c r="Q128" s="222">
        <v>0.0086499999999999997</v>
      </c>
      <c r="R128" s="222">
        <f>Q128*H128</f>
        <v>0.12715499999999999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208</v>
      </c>
      <c r="AT128" s="224" t="s">
        <v>203</v>
      </c>
      <c r="AU128" s="224" t="s">
        <v>80</v>
      </c>
      <c r="AY128" s="18" t="s">
        <v>201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78</v>
      </c>
      <c r="BK128" s="225">
        <f>ROUND(I128*H128,2)</f>
        <v>0</v>
      </c>
      <c r="BL128" s="18" t="s">
        <v>208</v>
      </c>
      <c r="BM128" s="224" t="s">
        <v>945</v>
      </c>
    </row>
    <row r="129" s="2" customFormat="1">
      <c r="A129" s="39"/>
      <c r="B129" s="40"/>
      <c r="C129" s="41"/>
      <c r="D129" s="226" t="s">
        <v>210</v>
      </c>
      <c r="E129" s="41"/>
      <c r="F129" s="227" t="s">
        <v>241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210</v>
      </c>
      <c r="AU129" s="18" t="s">
        <v>80</v>
      </c>
    </row>
    <row r="130" s="2" customFormat="1">
      <c r="A130" s="39"/>
      <c r="B130" s="40"/>
      <c r="C130" s="41"/>
      <c r="D130" s="231" t="s">
        <v>212</v>
      </c>
      <c r="E130" s="41"/>
      <c r="F130" s="232" t="s">
        <v>946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212</v>
      </c>
      <c r="AU130" s="18" t="s">
        <v>80</v>
      </c>
    </row>
    <row r="131" s="13" customFormat="1">
      <c r="A131" s="13"/>
      <c r="B131" s="233"/>
      <c r="C131" s="234"/>
      <c r="D131" s="231" t="s">
        <v>214</v>
      </c>
      <c r="E131" s="235" t="s">
        <v>19</v>
      </c>
      <c r="F131" s="236" t="s">
        <v>947</v>
      </c>
      <c r="G131" s="234"/>
      <c r="H131" s="237">
        <v>14.699999999999999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214</v>
      </c>
      <c r="AU131" s="243" t="s">
        <v>80</v>
      </c>
      <c r="AV131" s="13" t="s">
        <v>80</v>
      </c>
      <c r="AW131" s="13" t="s">
        <v>33</v>
      </c>
      <c r="AX131" s="13" t="s">
        <v>78</v>
      </c>
      <c r="AY131" s="243" t="s">
        <v>201</v>
      </c>
    </row>
    <row r="132" s="2" customFormat="1" ht="66.75" customHeight="1">
      <c r="A132" s="39"/>
      <c r="B132" s="40"/>
      <c r="C132" s="213" t="s">
        <v>8</v>
      </c>
      <c r="D132" s="213" t="s">
        <v>203</v>
      </c>
      <c r="E132" s="214" t="s">
        <v>244</v>
      </c>
      <c r="F132" s="215" t="s">
        <v>948</v>
      </c>
      <c r="G132" s="216" t="s">
        <v>239</v>
      </c>
      <c r="H132" s="217">
        <v>14.699999999999999</v>
      </c>
      <c r="I132" s="218"/>
      <c r="J132" s="219">
        <f>ROUND(I132*H132,2)</f>
        <v>0</v>
      </c>
      <c r="K132" s="215" t="s">
        <v>207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208</v>
      </c>
      <c r="AT132" s="224" t="s">
        <v>203</v>
      </c>
      <c r="AU132" s="224" t="s">
        <v>80</v>
      </c>
      <c r="AY132" s="18" t="s">
        <v>201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208</v>
      </c>
      <c r="BM132" s="224" t="s">
        <v>949</v>
      </c>
    </row>
    <row r="133" s="2" customFormat="1">
      <c r="A133" s="39"/>
      <c r="B133" s="40"/>
      <c r="C133" s="41"/>
      <c r="D133" s="226" t="s">
        <v>210</v>
      </c>
      <c r="E133" s="41"/>
      <c r="F133" s="227" t="s">
        <v>247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210</v>
      </c>
      <c r="AU133" s="18" t="s">
        <v>80</v>
      </c>
    </row>
    <row r="134" s="13" customFormat="1">
      <c r="A134" s="13"/>
      <c r="B134" s="233"/>
      <c r="C134" s="234"/>
      <c r="D134" s="231" t="s">
        <v>214</v>
      </c>
      <c r="E134" s="235" t="s">
        <v>19</v>
      </c>
      <c r="F134" s="236" t="s">
        <v>947</v>
      </c>
      <c r="G134" s="234"/>
      <c r="H134" s="237">
        <v>14.699999999999999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214</v>
      </c>
      <c r="AU134" s="243" t="s">
        <v>80</v>
      </c>
      <c r="AV134" s="13" t="s">
        <v>80</v>
      </c>
      <c r="AW134" s="13" t="s">
        <v>33</v>
      </c>
      <c r="AX134" s="13" t="s">
        <v>78</v>
      </c>
      <c r="AY134" s="243" t="s">
        <v>201</v>
      </c>
    </row>
    <row r="135" s="2" customFormat="1" ht="78" customHeight="1">
      <c r="A135" s="39"/>
      <c r="B135" s="40"/>
      <c r="C135" s="213" t="s">
        <v>294</v>
      </c>
      <c r="D135" s="213" t="s">
        <v>203</v>
      </c>
      <c r="E135" s="214" t="s">
        <v>223</v>
      </c>
      <c r="F135" s="215" t="s">
        <v>224</v>
      </c>
      <c r="G135" s="216" t="s">
        <v>206</v>
      </c>
      <c r="H135" s="217">
        <v>2.75</v>
      </c>
      <c r="I135" s="218"/>
      <c r="J135" s="219">
        <f>ROUND(I135*H135,2)</f>
        <v>0</v>
      </c>
      <c r="K135" s="215" t="s">
        <v>207</v>
      </c>
      <c r="L135" s="45"/>
      <c r="M135" s="220" t="s">
        <v>19</v>
      </c>
      <c r="N135" s="221" t="s">
        <v>42</v>
      </c>
      <c r="O135" s="85"/>
      <c r="P135" s="222">
        <f>O135*H135</f>
        <v>0</v>
      </c>
      <c r="Q135" s="222">
        <v>3.11388</v>
      </c>
      <c r="R135" s="222">
        <f>Q135*H135</f>
        <v>8.5631699999999995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208</v>
      </c>
      <c r="AT135" s="224" t="s">
        <v>203</v>
      </c>
      <c r="AU135" s="224" t="s">
        <v>80</v>
      </c>
      <c r="AY135" s="18" t="s">
        <v>201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78</v>
      </c>
      <c r="BK135" s="225">
        <f>ROUND(I135*H135,2)</f>
        <v>0</v>
      </c>
      <c r="BL135" s="18" t="s">
        <v>208</v>
      </c>
      <c r="BM135" s="224" t="s">
        <v>950</v>
      </c>
    </row>
    <row r="136" s="2" customFormat="1">
      <c r="A136" s="39"/>
      <c r="B136" s="40"/>
      <c r="C136" s="41"/>
      <c r="D136" s="226" t="s">
        <v>210</v>
      </c>
      <c r="E136" s="41"/>
      <c r="F136" s="227" t="s">
        <v>226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210</v>
      </c>
      <c r="AU136" s="18" t="s">
        <v>80</v>
      </c>
    </row>
    <row r="137" s="2" customFormat="1">
      <c r="A137" s="39"/>
      <c r="B137" s="40"/>
      <c r="C137" s="41"/>
      <c r="D137" s="231" t="s">
        <v>212</v>
      </c>
      <c r="E137" s="41"/>
      <c r="F137" s="232" t="s">
        <v>951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212</v>
      </c>
      <c r="AU137" s="18" t="s">
        <v>80</v>
      </c>
    </row>
    <row r="138" s="13" customFormat="1">
      <c r="A138" s="13"/>
      <c r="B138" s="233"/>
      <c r="C138" s="234"/>
      <c r="D138" s="231" t="s">
        <v>214</v>
      </c>
      <c r="E138" s="235" t="s">
        <v>19</v>
      </c>
      <c r="F138" s="236" t="s">
        <v>952</v>
      </c>
      <c r="G138" s="234"/>
      <c r="H138" s="237">
        <v>2.75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214</v>
      </c>
      <c r="AU138" s="243" t="s">
        <v>80</v>
      </c>
      <c r="AV138" s="13" t="s">
        <v>80</v>
      </c>
      <c r="AW138" s="13" t="s">
        <v>33</v>
      </c>
      <c r="AX138" s="13" t="s">
        <v>78</v>
      </c>
      <c r="AY138" s="243" t="s">
        <v>201</v>
      </c>
    </row>
    <row r="139" s="2" customFormat="1" ht="66.75" customHeight="1">
      <c r="A139" s="39"/>
      <c r="B139" s="40"/>
      <c r="C139" s="213" t="s">
        <v>259</v>
      </c>
      <c r="D139" s="213" t="s">
        <v>203</v>
      </c>
      <c r="E139" s="214" t="s">
        <v>953</v>
      </c>
      <c r="F139" s="215" t="s">
        <v>954</v>
      </c>
      <c r="G139" s="216" t="s">
        <v>206</v>
      </c>
      <c r="H139" s="217">
        <v>0.74399999999999999</v>
      </c>
      <c r="I139" s="218"/>
      <c r="J139" s="219">
        <f>ROUND(I139*H139,2)</f>
        <v>0</v>
      </c>
      <c r="K139" s="215" t="s">
        <v>207</v>
      </c>
      <c r="L139" s="45"/>
      <c r="M139" s="220" t="s">
        <v>19</v>
      </c>
      <c r="N139" s="221" t="s">
        <v>42</v>
      </c>
      <c r="O139" s="85"/>
      <c r="P139" s="222">
        <f>O139*H139</f>
        <v>0</v>
      </c>
      <c r="Q139" s="222">
        <v>0.18293000000000001</v>
      </c>
      <c r="R139" s="222">
        <f>Q139*H139</f>
        <v>0.13609992000000001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208</v>
      </c>
      <c r="AT139" s="224" t="s">
        <v>203</v>
      </c>
      <c r="AU139" s="224" t="s">
        <v>80</v>
      </c>
      <c r="AY139" s="18" t="s">
        <v>201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78</v>
      </c>
      <c r="BK139" s="225">
        <f>ROUND(I139*H139,2)</f>
        <v>0</v>
      </c>
      <c r="BL139" s="18" t="s">
        <v>208</v>
      </c>
      <c r="BM139" s="224" t="s">
        <v>955</v>
      </c>
    </row>
    <row r="140" s="2" customFormat="1">
      <c r="A140" s="39"/>
      <c r="B140" s="40"/>
      <c r="C140" s="41"/>
      <c r="D140" s="226" t="s">
        <v>210</v>
      </c>
      <c r="E140" s="41"/>
      <c r="F140" s="227" t="s">
        <v>956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210</v>
      </c>
      <c r="AU140" s="18" t="s">
        <v>80</v>
      </c>
    </row>
    <row r="141" s="2" customFormat="1">
      <c r="A141" s="39"/>
      <c r="B141" s="40"/>
      <c r="C141" s="41"/>
      <c r="D141" s="231" t="s">
        <v>212</v>
      </c>
      <c r="E141" s="41"/>
      <c r="F141" s="232" t="s">
        <v>957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212</v>
      </c>
      <c r="AU141" s="18" t="s">
        <v>80</v>
      </c>
    </row>
    <row r="142" s="13" customFormat="1">
      <c r="A142" s="13"/>
      <c r="B142" s="233"/>
      <c r="C142" s="234"/>
      <c r="D142" s="231" t="s">
        <v>214</v>
      </c>
      <c r="E142" s="235" t="s">
        <v>19</v>
      </c>
      <c r="F142" s="236" t="s">
        <v>958</v>
      </c>
      <c r="G142" s="234"/>
      <c r="H142" s="237">
        <v>0.74399999999999999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214</v>
      </c>
      <c r="AU142" s="243" t="s">
        <v>80</v>
      </c>
      <c r="AV142" s="13" t="s">
        <v>80</v>
      </c>
      <c r="AW142" s="13" t="s">
        <v>33</v>
      </c>
      <c r="AX142" s="13" t="s">
        <v>78</v>
      </c>
      <c r="AY142" s="243" t="s">
        <v>201</v>
      </c>
    </row>
    <row r="143" s="2" customFormat="1" ht="16.5" customHeight="1">
      <c r="A143" s="39"/>
      <c r="B143" s="40"/>
      <c r="C143" s="244" t="s">
        <v>273</v>
      </c>
      <c r="D143" s="244" t="s">
        <v>274</v>
      </c>
      <c r="E143" s="245" t="s">
        <v>959</v>
      </c>
      <c r="F143" s="246" t="s">
        <v>960</v>
      </c>
      <c r="G143" s="247" t="s">
        <v>961</v>
      </c>
      <c r="H143" s="248">
        <v>7</v>
      </c>
      <c r="I143" s="249"/>
      <c r="J143" s="250">
        <f>ROUND(I143*H143,2)</f>
        <v>0</v>
      </c>
      <c r="K143" s="246" t="s">
        <v>19</v>
      </c>
      <c r="L143" s="251"/>
      <c r="M143" s="252" t="s">
        <v>19</v>
      </c>
      <c r="N143" s="253" t="s">
        <v>42</v>
      </c>
      <c r="O143" s="85"/>
      <c r="P143" s="222">
        <f>O143*H143</f>
        <v>0</v>
      </c>
      <c r="Q143" s="222">
        <v>0.77000000000000002</v>
      </c>
      <c r="R143" s="222">
        <f>Q143*H143</f>
        <v>5.3900000000000006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243</v>
      </c>
      <c r="AT143" s="224" t="s">
        <v>274</v>
      </c>
      <c r="AU143" s="224" t="s">
        <v>80</v>
      </c>
      <c r="AY143" s="18" t="s">
        <v>201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78</v>
      </c>
      <c r="BK143" s="225">
        <f>ROUND(I143*H143,2)</f>
        <v>0</v>
      </c>
      <c r="BL143" s="18" t="s">
        <v>208</v>
      </c>
      <c r="BM143" s="224" t="s">
        <v>962</v>
      </c>
    </row>
    <row r="144" s="13" customFormat="1">
      <c r="A144" s="13"/>
      <c r="B144" s="233"/>
      <c r="C144" s="234"/>
      <c r="D144" s="231" t="s">
        <v>214</v>
      </c>
      <c r="E144" s="235" t="s">
        <v>19</v>
      </c>
      <c r="F144" s="236" t="s">
        <v>236</v>
      </c>
      <c r="G144" s="234"/>
      <c r="H144" s="237">
        <v>7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214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201</v>
      </c>
    </row>
    <row r="145" s="12" customFormat="1" ht="22.8" customHeight="1">
      <c r="A145" s="12"/>
      <c r="B145" s="197"/>
      <c r="C145" s="198"/>
      <c r="D145" s="199" t="s">
        <v>70</v>
      </c>
      <c r="E145" s="211" t="s">
        <v>208</v>
      </c>
      <c r="F145" s="211" t="s">
        <v>471</v>
      </c>
      <c r="G145" s="198"/>
      <c r="H145" s="198"/>
      <c r="I145" s="201"/>
      <c r="J145" s="212">
        <f>BK145</f>
        <v>0</v>
      </c>
      <c r="K145" s="198"/>
      <c r="L145" s="203"/>
      <c r="M145" s="204"/>
      <c r="N145" s="205"/>
      <c r="O145" s="205"/>
      <c r="P145" s="206">
        <f>SUM(P146:P181)</f>
        <v>0</v>
      </c>
      <c r="Q145" s="205"/>
      <c r="R145" s="206">
        <f>SUM(R146:R181)</f>
        <v>110.17441269999999</v>
      </c>
      <c r="S145" s="205"/>
      <c r="T145" s="207">
        <f>SUM(T146:T181)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78</v>
      </c>
      <c r="AT145" s="209" t="s">
        <v>70</v>
      </c>
      <c r="AU145" s="209" t="s">
        <v>78</v>
      </c>
      <c r="AY145" s="208" t="s">
        <v>201</v>
      </c>
      <c r="BK145" s="210">
        <f>SUM(BK146:BK181)</f>
        <v>0</v>
      </c>
    </row>
    <row r="146" s="2" customFormat="1" ht="37.8" customHeight="1">
      <c r="A146" s="39"/>
      <c r="B146" s="40"/>
      <c r="C146" s="213" t="s">
        <v>221</v>
      </c>
      <c r="D146" s="213" t="s">
        <v>203</v>
      </c>
      <c r="E146" s="214" t="s">
        <v>472</v>
      </c>
      <c r="F146" s="215" t="s">
        <v>473</v>
      </c>
      <c r="G146" s="216" t="s">
        <v>206</v>
      </c>
      <c r="H146" s="217">
        <v>36</v>
      </c>
      <c r="I146" s="218"/>
      <c r="J146" s="219">
        <f>ROUND(I146*H146,2)</f>
        <v>0</v>
      </c>
      <c r="K146" s="215" t="s">
        <v>207</v>
      </c>
      <c r="L146" s="45"/>
      <c r="M146" s="220" t="s">
        <v>19</v>
      </c>
      <c r="N146" s="221" t="s">
        <v>42</v>
      </c>
      <c r="O146" s="85"/>
      <c r="P146" s="222">
        <f>O146*H146</f>
        <v>0</v>
      </c>
      <c r="Q146" s="222">
        <v>2.4340799999999998</v>
      </c>
      <c r="R146" s="222">
        <f>Q146*H146</f>
        <v>87.62688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208</v>
      </c>
      <c r="AT146" s="224" t="s">
        <v>203</v>
      </c>
      <c r="AU146" s="224" t="s">
        <v>80</v>
      </c>
      <c r="AY146" s="18" t="s">
        <v>201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208</v>
      </c>
      <c r="BM146" s="224" t="s">
        <v>963</v>
      </c>
    </row>
    <row r="147" s="2" customFormat="1">
      <c r="A147" s="39"/>
      <c r="B147" s="40"/>
      <c r="C147" s="41"/>
      <c r="D147" s="226" t="s">
        <v>210</v>
      </c>
      <c r="E147" s="41"/>
      <c r="F147" s="227" t="s">
        <v>475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210</v>
      </c>
      <c r="AU147" s="18" t="s">
        <v>80</v>
      </c>
    </row>
    <row r="148" s="2" customFormat="1">
      <c r="A148" s="39"/>
      <c r="B148" s="40"/>
      <c r="C148" s="41"/>
      <c r="D148" s="231" t="s">
        <v>212</v>
      </c>
      <c r="E148" s="41"/>
      <c r="F148" s="232" t="s">
        <v>882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212</v>
      </c>
      <c r="AU148" s="18" t="s">
        <v>80</v>
      </c>
    </row>
    <row r="149" s="13" customFormat="1">
      <c r="A149" s="13"/>
      <c r="B149" s="233"/>
      <c r="C149" s="234"/>
      <c r="D149" s="231" t="s">
        <v>214</v>
      </c>
      <c r="E149" s="235" t="s">
        <v>19</v>
      </c>
      <c r="F149" s="236" t="s">
        <v>798</v>
      </c>
      <c r="G149" s="234"/>
      <c r="H149" s="237">
        <v>36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214</v>
      </c>
      <c r="AU149" s="243" t="s">
        <v>80</v>
      </c>
      <c r="AV149" s="13" t="s">
        <v>80</v>
      </c>
      <c r="AW149" s="13" t="s">
        <v>33</v>
      </c>
      <c r="AX149" s="13" t="s">
        <v>78</v>
      </c>
      <c r="AY149" s="243" t="s">
        <v>201</v>
      </c>
    </row>
    <row r="150" s="2" customFormat="1" ht="44.25" customHeight="1">
      <c r="A150" s="39"/>
      <c r="B150" s="40"/>
      <c r="C150" s="213" t="s">
        <v>208</v>
      </c>
      <c r="D150" s="213" t="s">
        <v>203</v>
      </c>
      <c r="E150" s="214" t="s">
        <v>482</v>
      </c>
      <c r="F150" s="215" t="s">
        <v>483</v>
      </c>
      <c r="G150" s="216" t="s">
        <v>239</v>
      </c>
      <c r="H150" s="217">
        <v>51.100000000000001</v>
      </c>
      <c r="I150" s="218"/>
      <c r="J150" s="219">
        <f>ROUND(I150*H150,2)</f>
        <v>0</v>
      </c>
      <c r="K150" s="215" t="s">
        <v>207</v>
      </c>
      <c r="L150" s="45"/>
      <c r="M150" s="220" t="s">
        <v>19</v>
      </c>
      <c r="N150" s="221" t="s">
        <v>42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208</v>
      </c>
      <c r="AT150" s="224" t="s">
        <v>203</v>
      </c>
      <c r="AU150" s="224" t="s">
        <v>80</v>
      </c>
      <c r="AY150" s="18" t="s">
        <v>201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78</v>
      </c>
      <c r="BK150" s="225">
        <f>ROUND(I150*H150,2)</f>
        <v>0</v>
      </c>
      <c r="BL150" s="18" t="s">
        <v>208</v>
      </c>
      <c r="BM150" s="224" t="s">
        <v>964</v>
      </c>
    </row>
    <row r="151" s="2" customFormat="1">
      <c r="A151" s="39"/>
      <c r="B151" s="40"/>
      <c r="C151" s="41"/>
      <c r="D151" s="226" t="s">
        <v>210</v>
      </c>
      <c r="E151" s="41"/>
      <c r="F151" s="227" t="s">
        <v>485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210</v>
      </c>
      <c r="AU151" s="18" t="s">
        <v>80</v>
      </c>
    </row>
    <row r="152" s="13" customFormat="1">
      <c r="A152" s="13"/>
      <c r="B152" s="233"/>
      <c r="C152" s="234"/>
      <c r="D152" s="231" t="s">
        <v>214</v>
      </c>
      <c r="E152" s="235" t="s">
        <v>19</v>
      </c>
      <c r="F152" s="236" t="s">
        <v>965</v>
      </c>
      <c r="G152" s="234"/>
      <c r="H152" s="237">
        <v>51.100000000000001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214</v>
      </c>
      <c r="AU152" s="243" t="s">
        <v>80</v>
      </c>
      <c r="AV152" s="13" t="s">
        <v>80</v>
      </c>
      <c r="AW152" s="13" t="s">
        <v>33</v>
      </c>
      <c r="AX152" s="13" t="s">
        <v>78</v>
      </c>
      <c r="AY152" s="243" t="s">
        <v>201</v>
      </c>
    </row>
    <row r="153" s="2" customFormat="1" ht="49.05" customHeight="1">
      <c r="A153" s="39"/>
      <c r="B153" s="40"/>
      <c r="C153" s="213" t="s">
        <v>253</v>
      </c>
      <c r="D153" s="213" t="s">
        <v>203</v>
      </c>
      <c r="E153" s="214" t="s">
        <v>718</v>
      </c>
      <c r="F153" s="215" t="s">
        <v>719</v>
      </c>
      <c r="G153" s="216" t="s">
        <v>239</v>
      </c>
      <c r="H153" s="217">
        <v>24</v>
      </c>
      <c r="I153" s="218"/>
      <c r="J153" s="219">
        <f>ROUND(I153*H153,2)</f>
        <v>0</v>
      </c>
      <c r="K153" s="215" t="s">
        <v>207</v>
      </c>
      <c r="L153" s="45"/>
      <c r="M153" s="220" t="s">
        <v>19</v>
      </c>
      <c r="N153" s="221" t="s">
        <v>42</v>
      </c>
      <c r="O153" s="85"/>
      <c r="P153" s="222">
        <f>O153*H153</f>
        <v>0</v>
      </c>
      <c r="Q153" s="222">
        <v>0.00027999999999999998</v>
      </c>
      <c r="R153" s="222">
        <f>Q153*H153</f>
        <v>0.0067199999999999994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208</v>
      </c>
      <c r="AT153" s="224" t="s">
        <v>203</v>
      </c>
      <c r="AU153" s="224" t="s">
        <v>80</v>
      </c>
      <c r="AY153" s="18" t="s">
        <v>201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78</v>
      </c>
      <c r="BK153" s="225">
        <f>ROUND(I153*H153,2)</f>
        <v>0</v>
      </c>
      <c r="BL153" s="18" t="s">
        <v>208</v>
      </c>
      <c r="BM153" s="224" t="s">
        <v>966</v>
      </c>
    </row>
    <row r="154" s="2" customFormat="1">
      <c r="A154" s="39"/>
      <c r="B154" s="40"/>
      <c r="C154" s="41"/>
      <c r="D154" s="226" t="s">
        <v>210</v>
      </c>
      <c r="E154" s="41"/>
      <c r="F154" s="227" t="s">
        <v>721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210</v>
      </c>
      <c r="AU154" s="18" t="s">
        <v>80</v>
      </c>
    </row>
    <row r="155" s="2" customFormat="1">
      <c r="A155" s="39"/>
      <c r="B155" s="40"/>
      <c r="C155" s="41"/>
      <c r="D155" s="231" t="s">
        <v>212</v>
      </c>
      <c r="E155" s="41"/>
      <c r="F155" s="232" t="s">
        <v>722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212</v>
      </c>
      <c r="AU155" s="18" t="s">
        <v>80</v>
      </c>
    </row>
    <row r="156" s="13" customFormat="1">
      <c r="A156" s="13"/>
      <c r="B156" s="233"/>
      <c r="C156" s="234"/>
      <c r="D156" s="231" t="s">
        <v>214</v>
      </c>
      <c r="E156" s="235" t="s">
        <v>19</v>
      </c>
      <c r="F156" s="236" t="s">
        <v>875</v>
      </c>
      <c r="G156" s="234"/>
      <c r="H156" s="237">
        <v>24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214</v>
      </c>
      <c r="AU156" s="243" t="s">
        <v>80</v>
      </c>
      <c r="AV156" s="13" t="s">
        <v>80</v>
      </c>
      <c r="AW156" s="13" t="s">
        <v>33</v>
      </c>
      <c r="AX156" s="13" t="s">
        <v>78</v>
      </c>
      <c r="AY156" s="243" t="s">
        <v>201</v>
      </c>
    </row>
    <row r="157" s="2" customFormat="1" ht="24.15" customHeight="1">
      <c r="A157" s="39"/>
      <c r="B157" s="40"/>
      <c r="C157" s="244" t="s">
        <v>335</v>
      </c>
      <c r="D157" s="244" t="s">
        <v>274</v>
      </c>
      <c r="E157" s="245" t="s">
        <v>724</v>
      </c>
      <c r="F157" s="246" t="s">
        <v>725</v>
      </c>
      <c r="G157" s="247" t="s">
        <v>239</v>
      </c>
      <c r="H157" s="248">
        <v>17.280000000000001</v>
      </c>
      <c r="I157" s="249"/>
      <c r="J157" s="250">
        <f>ROUND(I157*H157,2)</f>
        <v>0</v>
      </c>
      <c r="K157" s="246" t="s">
        <v>207</v>
      </c>
      <c r="L157" s="251"/>
      <c r="M157" s="252" t="s">
        <v>19</v>
      </c>
      <c r="N157" s="253" t="s">
        <v>42</v>
      </c>
      <c r="O157" s="85"/>
      <c r="P157" s="222">
        <f>O157*H157</f>
        <v>0</v>
      </c>
      <c r="Q157" s="222">
        <v>0.00029999999999999997</v>
      </c>
      <c r="R157" s="222">
        <f>Q157*H157</f>
        <v>0.0051840000000000002</v>
      </c>
      <c r="S157" s="222">
        <v>0</v>
      </c>
      <c r="T157" s="223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243</v>
      </c>
      <c r="AT157" s="224" t="s">
        <v>274</v>
      </c>
      <c r="AU157" s="224" t="s">
        <v>80</v>
      </c>
      <c r="AY157" s="18" t="s">
        <v>201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78</v>
      </c>
      <c r="BK157" s="225">
        <f>ROUND(I157*H157,2)</f>
        <v>0</v>
      </c>
      <c r="BL157" s="18" t="s">
        <v>208</v>
      </c>
      <c r="BM157" s="224" t="s">
        <v>967</v>
      </c>
    </row>
    <row r="158" s="2" customFormat="1">
      <c r="A158" s="39"/>
      <c r="B158" s="40"/>
      <c r="C158" s="41"/>
      <c r="D158" s="231" t="s">
        <v>212</v>
      </c>
      <c r="E158" s="41"/>
      <c r="F158" s="232" t="s">
        <v>727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212</v>
      </c>
      <c r="AU158" s="18" t="s">
        <v>80</v>
      </c>
    </row>
    <row r="159" s="13" customFormat="1">
      <c r="A159" s="13"/>
      <c r="B159" s="233"/>
      <c r="C159" s="234"/>
      <c r="D159" s="231" t="s">
        <v>214</v>
      </c>
      <c r="E159" s="235" t="s">
        <v>19</v>
      </c>
      <c r="F159" s="236" t="s">
        <v>877</v>
      </c>
      <c r="G159" s="234"/>
      <c r="H159" s="237">
        <v>14.4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214</v>
      </c>
      <c r="AU159" s="243" t="s">
        <v>80</v>
      </c>
      <c r="AV159" s="13" t="s">
        <v>80</v>
      </c>
      <c r="AW159" s="13" t="s">
        <v>33</v>
      </c>
      <c r="AX159" s="13" t="s">
        <v>78</v>
      </c>
      <c r="AY159" s="243" t="s">
        <v>201</v>
      </c>
    </row>
    <row r="160" s="13" customFormat="1">
      <c r="A160" s="13"/>
      <c r="B160" s="233"/>
      <c r="C160" s="234"/>
      <c r="D160" s="231" t="s">
        <v>214</v>
      </c>
      <c r="E160" s="234"/>
      <c r="F160" s="236" t="s">
        <v>878</v>
      </c>
      <c r="G160" s="234"/>
      <c r="H160" s="237">
        <v>17.280000000000001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214</v>
      </c>
      <c r="AU160" s="243" t="s">
        <v>80</v>
      </c>
      <c r="AV160" s="13" t="s">
        <v>80</v>
      </c>
      <c r="AW160" s="13" t="s">
        <v>4</v>
      </c>
      <c r="AX160" s="13" t="s">
        <v>78</v>
      </c>
      <c r="AY160" s="243" t="s">
        <v>201</v>
      </c>
    </row>
    <row r="161" s="2" customFormat="1" ht="33" customHeight="1">
      <c r="A161" s="39"/>
      <c r="B161" s="40"/>
      <c r="C161" s="213" t="s">
        <v>392</v>
      </c>
      <c r="D161" s="213" t="s">
        <v>203</v>
      </c>
      <c r="E161" s="214" t="s">
        <v>730</v>
      </c>
      <c r="F161" s="215" t="s">
        <v>731</v>
      </c>
      <c r="G161" s="216" t="s">
        <v>239</v>
      </c>
      <c r="H161" s="217">
        <v>24</v>
      </c>
      <c r="I161" s="218"/>
      <c r="J161" s="219">
        <f>ROUND(I161*H161,2)</f>
        <v>0</v>
      </c>
      <c r="K161" s="215" t="s">
        <v>207</v>
      </c>
      <c r="L161" s="45"/>
      <c r="M161" s="220" t="s">
        <v>19</v>
      </c>
      <c r="N161" s="221" t="s">
        <v>42</v>
      </c>
      <c r="O161" s="85"/>
      <c r="P161" s="222">
        <f>O161*H161</f>
        <v>0</v>
      </c>
      <c r="Q161" s="222">
        <v>0.001</v>
      </c>
      <c r="R161" s="222">
        <f>Q161*H161</f>
        <v>0.024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208</v>
      </c>
      <c r="AT161" s="224" t="s">
        <v>203</v>
      </c>
      <c r="AU161" s="224" t="s">
        <v>80</v>
      </c>
      <c r="AY161" s="18" t="s">
        <v>201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78</v>
      </c>
      <c r="BK161" s="225">
        <f>ROUND(I161*H161,2)</f>
        <v>0</v>
      </c>
      <c r="BL161" s="18" t="s">
        <v>208</v>
      </c>
      <c r="BM161" s="224" t="s">
        <v>968</v>
      </c>
    </row>
    <row r="162" s="2" customFormat="1">
      <c r="A162" s="39"/>
      <c r="B162" s="40"/>
      <c r="C162" s="41"/>
      <c r="D162" s="226" t="s">
        <v>210</v>
      </c>
      <c r="E162" s="41"/>
      <c r="F162" s="227" t="s">
        <v>733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210</v>
      </c>
      <c r="AU162" s="18" t="s">
        <v>80</v>
      </c>
    </row>
    <row r="163" s="2" customFormat="1">
      <c r="A163" s="39"/>
      <c r="B163" s="40"/>
      <c r="C163" s="41"/>
      <c r="D163" s="231" t="s">
        <v>212</v>
      </c>
      <c r="E163" s="41"/>
      <c r="F163" s="232" t="s">
        <v>734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212</v>
      </c>
      <c r="AU163" s="18" t="s">
        <v>80</v>
      </c>
    </row>
    <row r="164" s="13" customFormat="1">
      <c r="A164" s="13"/>
      <c r="B164" s="233"/>
      <c r="C164" s="234"/>
      <c r="D164" s="231" t="s">
        <v>214</v>
      </c>
      <c r="E164" s="235" t="s">
        <v>19</v>
      </c>
      <c r="F164" s="236" t="s">
        <v>875</v>
      </c>
      <c r="G164" s="234"/>
      <c r="H164" s="237">
        <v>24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214</v>
      </c>
      <c r="AU164" s="243" t="s">
        <v>80</v>
      </c>
      <c r="AV164" s="13" t="s">
        <v>80</v>
      </c>
      <c r="AW164" s="13" t="s">
        <v>33</v>
      </c>
      <c r="AX164" s="13" t="s">
        <v>78</v>
      </c>
      <c r="AY164" s="243" t="s">
        <v>201</v>
      </c>
    </row>
    <row r="165" s="2" customFormat="1" ht="24.15" customHeight="1">
      <c r="A165" s="39"/>
      <c r="B165" s="40"/>
      <c r="C165" s="244" t="s">
        <v>398</v>
      </c>
      <c r="D165" s="244" t="s">
        <v>274</v>
      </c>
      <c r="E165" s="245" t="s">
        <v>735</v>
      </c>
      <c r="F165" s="246" t="s">
        <v>736</v>
      </c>
      <c r="G165" s="247" t="s">
        <v>239</v>
      </c>
      <c r="H165" s="248">
        <v>14.4</v>
      </c>
      <c r="I165" s="249"/>
      <c r="J165" s="250">
        <f>ROUND(I165*H165,2)</f>
        <v>0</v>
      </c>
      <c r="K165" s="246" t="s">
        <v>207</v>
      </c>
      <c r="L165" s="251"/>
      <c r="M165" s="252" t="s">
        <v>19</v>
      </c>
      <c r="N165" s="253" t="s">
        <v>42</v>
      </c>
      <c r="O165" s="85"/>
      <c r="P165" s="222">
        <f>O165*H165</f>
        <v>0</v>
      </c>
      <c r="Q165" s="222">
        <v>0.00142</v>
      </c>
      <c r="R165" s="222">
        <f>Q165*H165</f>
        <v>0.020448000000000001</v>
      </c>
      <c r="S165" s="222">
        <v>0</v>
      </c>
      <c r="T165" s="223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4" t="s">
        <v>243</v>
      </c>
      <c r="AT165" s="224" t="s">
        <v>274</v>
      </c>
      <c r="AU165" s="224" t="s">
        <v>80</v>
      </c>
      <c r="AY165" s="18" t="s">
        <v>201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8" t="s">
        <v>78</v>
      </c>
      <c r="BK165" s="225">
        <f>ROUND(I165*H165,2)</f>
        <v>0</v>
      </c>
      <c r="BL165" s="18" t="s">
        <v>208</v>
      </c>
      <c r="BM165" s="224" t="s">
        <v>969</v>
      </c>
    </row>
    <row r="166" s="2" customFormat="1">
      <c r="A166" s="39"/>
      <c r="B166" s="40"/>
      <c r="C166" s="41"/>
      <c r="D166" s="231" t="s">
        <v>212</v>
      </c>
      <c r="E166" s="41"/>
      <c r="F166" s="232" t="s">
        <v>727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212</v>
      </c>
      <c r="AU166" s="18" t="s">
        <v>80</v>
      </c>
    </row>
    <row r="167" s="13" customFormat="1">
      <c r="A167" s="13"/>
      <c r="B167" s="233"/>
      <c r="C167" s="234"/>
      <c r="D167" s="231" t="s">
        <v>214</v>
      </c>
      <c r="E167" s="235" t="s">
        <v>19</v>
      </c>
      <c r="F167" s="236" t="s">
        <v>877</v>
      </c>
      <c r="G167" s="234"/>
      <c r="H167" s="237">
        <v>14.4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214</v>
      </c>
      <c r="AU167" s="243" t="s">
        <v>80</v>
      </c>
      <c r="AV167" s="13" t="s">
        <v>80</v>
      </c>
      <c r="AW167" s="13" t="s">
        <v>33</v>
      </c>
      <c r="AX167" s="13" t="s">
        <v>78</v>
      </c>
      <c r="AY167" s="243" t="s">
        <v>201</v>
      </c>
    </row>
    <row r="168" s="2" customFormat="1" ht="44.25" customHeight="1">
      <c r="A168" s="39"/>
      <c r="B168" s="40"/>
      <c r="C168" s="213" t="s">
        <v>236</v>
      </c>
      <c r="D168" s="213" t="s">
        <v>203</v>
      </c>
      <c r="E168" s="214" t="s">
        <v>909</v>
      </c>
      <c r="F168" s="215" t="s">
        <v>910</v>
      </c>
      <c r="G168" s="216" t="s">
        <v>239</v>
      </c>
      <c r="H168" s="217">
        <v>11.5</v>
      </c>
      <c r="I168" s="218"/>
      <c r="J168" s="219">
        <f>ROUND(I168*H168,2)</f>
        <v>0</v>
      </c>
      <c r="K168" s="215" t="s">
        <v>207</v>
      </c>
      <c r="L168" s="45"/>
      <c r="M168" s="220" t="s">
        <v>19</v>
      </c>
      <c r="N168" s="221" t="s">
        <v>42</v>
      </c>
      <c r="O168" s="85"/>
      <c r="P168" s="222">
        <f>O168*H168</f>
        <v>0</v>
      </c>
      <c r="Q168" s="222">
        <v>1.1297900000000001</v>
      </c>
      <c r="R168" s="222">
        <f>Q168*H168</f>
        <v>12.992585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208</v>
      </c>
      <c r="AT168" s="224" t="s">
        <v>203</v>
      </c>
      <c r="AU168" s="224" t="s">
        <v>80</v>
      </c>
      <c r="AY168" s="18" t="s">
        <v>201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78</v>
      </c>
      <c r="BK168" s="225">
        <f>ROUND(I168*H168,2)</f>
        <v>0</v>
      </c>
      <c r="BL168" s="18" t="s">
        <v>208</v>
      </c>
      <c r="BM168" s="224" t="s">
        <v>970</v>
      </c>
    </row>
    <row r="169" s="2" customFormat="1">
      <c r="A169" s="39"/>
      <c r="B169" s="40"/>
      <c r="C169" s="41"/>
      <c r="D169" s="226" t="s">
        <v>210</v>
      </c>
      <c r="E169" s="41"/>
      <c r="F169" s="227" t="s">
        <v>912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210</v>
      </c>
      <c r="AU169" s="18" t="s">
        <v>80</v>
      </c>
    </row>
    <row r="170" s="2" customFormat="1">
      <c r="A170" s="39"/>
      <c r="B170" s="40"/>
      <c r="C170" s="41"/>
      <c r="D170" s="231" t="s">
        <v>212</v>
      </c>
      <c r="E170" s="41"/>
      <c r="F170" s="232" t="s">
        <v>913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212</v>
      </c>
      <c r="AU170" s="18" t="s">
        <v>80</v>
      </c>
    </row>
    <row r="171" s="13" customFormat="1">
      <c r="A171" s="13"/>
      <c r="B171" s="233"/>
      <c r="C171" s="234"/>
      <c r="D171" s="231" t="s">
        <v>214</v>
      </c>
      <c r="E171" s="235" t="s">
        <v>19</v>
      </c>
      <c r="F171" s="236" t="s">
        <v>971</v>
      </c>
      <c r="G171" s="234"/>
      <c r="H171" s="237">
        <v>11.5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214</v>
      </c>
      <c r="AU171" s="243" t="s">
        <v>80</v>
      </c>
      <c r="AV171" s="13" t="s">
        <v>80</v>
      </c>
      <c r="AW171" s="13" t="s">
        <v>33</v>
      </c>
      <c r="AX171" s="13" t="s">
        <v>78</v>
      </c>
      <c r="AY171" s="243" t="s">
        <v>201</v>
      </c>
    </row>
    <row r="172" s="2" customFormat="1" ht="33" customHeight="1">
      <c r="A172" s="39"/>
      <c r="B172" s="40"/>
      <c r="C172" s="213" t="s">
        <v>80</v>
      </c>
      <c r="D172" s="213" t="s">
        <v>203</v>
      </c>
      <c r="E172" s="214" t="s">
        <v>545</v>
      </c>
      <c r="F172" s="215" t="s">
        <v>546</v>
      </c>
      <c r="G172" s="216" t="s">
        <v>239</v>
      </c>
      <c r="H172" s="217">
        <v>11.5</v>
      </c>
      <c r="I172" s="218"/>
      <c r="J172" s="219">
        <f>ROUND(I172*H172,2)</f>
        <v>0</v>
      </c>
      <c r="K172" s="215" t="s">
        <v>207</v>
      </c>
      <c r="L172" s="45"/>
      <c r="M172" s="220" t="s">
        <v>19</v>
      </c>
      <c r="N172" s="221" t="s">
        <v>42</v>
      </c>
      <c r="O172" s="85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208</v>
      </c>
      <c r="AT172" s="224" t="s">
        <v>203</v>
      </c>
      <c r="AU172" s="224" t="s">
        <v>80</v>
      </c>
      <c r="AY172" s="18" t="s">
        <v>201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78</v>
      </c>
      <c r="BK172" s="225">
        <f>ROUND(I172*H172,2)</f>
        <v>0</v>
      </c>
      <c r="BL172" s="18" t="s">
        <v>208</v>
      </c>
      <c r="BM172" s="224" t="s">
        <v>972</v>
      </c>
    </row>
    <row r="173" s="2" customFormat="1">
      <c r="A173" s="39"/>
      <c r="B173" s="40"/>
      <c r="C173" s="41"/>
      <c r="D173" s="226" t="s">
        <v>210</v>
      </c>
      <c r="E173" s="41"/>
      <c r="F173" s="227" t="s">
        <v>548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210</v>
      </c>
      <c r="AU173" s="18" t="s">
        <v>80</v>
      </c>
    </row>
    <row r="174" s="13" customFormat="1">
      <c r="A174" s="13"/>
      <c r="B174" s="233"/>
      <c r="C174" s="234"/>
      <c r="D174" s="231" t="s">
        <v>214</v>
      </c>
      <c r="E174" s="235" t="s">
        <v>19</v>
      </c>
      <c r="F174" s="236" t="s">
        <v>971</v>
      </c>
      <c r="G174" s="234"/>
      <c r="H174" s="237">
        <v>11.5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214</v>
      </c>
      <c r="AU174" s="243" t="s">
        <v>80</v>
      </c>
      <c r="AV174" s="13" t="s">
        <v>80</v>
      </c>
      <c r="AW174" s="13" t="s">
        <v>33</v>
      </c>
      <c r="AX174" s="13" t="s">
        <v>78</v>
      </c>
      <c r="AY174" s="243" t="s">
        <v>201</v>
      </c>
    </row>
    <row r="175" s="2" customFormat="1" ht="24.15" customHeight="1">
      <c r="A175" s="39"/>
      <c r="B175" s="40"/>
      <c r="C175" s="213" t="s">
        <v>261</v>
      </c>
      <c r="D175" s="213" t="s">
        <v>203</v>
      </c>
      <c r="E175" s="214" t="s">
        <v>916</v>
      </c>
      <c r="F175" s="215" t="s">
        <v>917</v>
      </c>
      <c r="G175" s="216" t="s">
        <v>206</v>
      </c>
      <c r="H175" s="217">
        <v>3.8300000000000001</v>
      </c>
      <c r="I175" s="218"/>
      <c r="J175" s="219">
        <f>ROUND(I175*H175,2)</f>
        <v>0</v>
      </c>
      <c r="K175" s="215" t="s">
        <v>207</v>
      </c>
      <c r="L175" s="45"/>
      <c r="M175" s="220" t="s">
        <v>19</v>
      </c>
      <c r="N175" s="221" t="s">
        <v>42</v>
      </c>
      <c r="O175" s="85"/>
      <c r="P175" s="222">
        <f>O175*H175</f>
        <v>0</v>
      </c>
      <c r="Q175" s="222">
        <v>2.4327899999999998</v>
      </c>
      <c r="R175" s="222">
        <f>Q175*H175</f>
        <v>9.3175856999999986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208</v>
      </c>
      <c r="AT175" s="224" t="s">
        <v>203</v>
      </c>
      <c r="AU175" s="224" t="s">
        <v>80</v>
      </c>
      <c r="AY175" s="18" t="s">
        <v>201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78</v>
      </c>
      <c r="BK175" s="225">
        <f>ROUND(I175*H175,2)</f>
        <v>0</v>
      </c>
      <c r="BL175" s="18" t="s">
        <v>208</v>
      </c>
      <c r="BM175" s="224" t="s">
        <v>973</v>
      </c>
    </row>
    <row r="176" s="2" customFormat="1">
      <c r="A176" s="39"/>
      <c r="B176" s="40"/>
      <c r="C176" s="41"/>
      <c r="D176" s="226" t="s">
        <v>210</v>
      </c>
      <c r="E176" s="41"/>
      <c r="F176" s="227" t="s">
        <v>919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210</v>
      </c>
      <c r="AU176" s="18" t="s">
        <v>80</v>
      </c>
    </row>
    <row r="177" s="13" customFormat="1">
      <c r="A177" s="13"/>
      <c r="B177" s="233"/>
      <c r="C177" s="234"/>
      <c r="D177" s="231" t="s">
        <v>214</v>
      </c>
      <c r="E177" s="235" t="s">
        <v>19</v>
      </c>
      <c r="F177" s="236" t="s">
        <v>974</v>
      </c>
      <c r="G177" s="234"/>
      <c r="H177" s="237">
        <v>3.8300000000000001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214</v>
      </c>
      <c r="AU177" s="243" t="s">
        <v>80</v>
      </c>
      <c r="AV177" s="13" t="s">
        <v>80</v>
      </c>
      <c r="AW177" s="13" t="s">
        <v>33</v>
      </c>
      <c r="AX177" s="13" t="s">
        <v>78</v>
      </c>
      <c r="AY177" s="243" t="s">
        <v>201</v>
      </c>
    </row>
    <row r="178" s="2" customFormat="1" ht="24.15" customHeight="1">
      <c r="A178" s="39"/>
      <c r="B178" s="40"/>
      <c r="C178" s="244" t="s">
        <v>229</v>
      </c>
      <c r="D178" s="244" t="s">
        <v>274</v>
      </c>
      <c r="E178" s="245" t="s">
        <v>921</v>
      </c>
      <c r="F178" s="246" t="s">
        <v>922</v>
      </c>
      <c r="G178" s="247" t="s">
        <v>239</v>
      </c>
      <c r="H178" s="248">
        <v>23</v>
      </c>
      <c r="I178" s="249"/>
      <c r="J178" s="250">
        <f>ROUND(I178*H178,2)</f>
        <v>0</v>
      </c>
      <c r="K178" s="246" t="s">
        <v>207</v>
      </c>
      <c r="L178" s="251"/>
      <c r="M178" s="252" t="s">
        <v>19</v>
      </c>
      <c r="N178" s="253" t="s">
        <v>42</v>
      </c>
      <c r="O178" s="85"/>
      <c r="P178" s="222">
        <f>O178*H178</f>
        <v>0</v>
      </c>
      <c r="Q178" s="222">
        <v>0.0078700000000000003</v>
      </c>
      <c r="R178" s="222">
        <f>Q178*H178</f>
        <v>0.18101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243</v>
      </c>
      <c r="AT178" s="224" t="s">
        <v>274</v>
      </c>
      <c r="AU178" s="224" t="s">
        <v>80</v>
      </c>
      <c r="AY178" s="18" t="s">
        <v>201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78</v>
      </c>
      <c r="BK178" s="225">
        <f>ROUND(I178*H178,2)</f>
        <v>0</v>
      </c>
      <c r="BL178" s="18" t="s">
        <v>208</v>
      </c>
      <c r="BM178" s="224" t="s">
        <v>975</v>
      </c>
    </row>
    <row r="179" s="13" customFormat="1">
      <c r="A179" s="13"/>
      <c r="B179" s="233"/>
      <c r="C179" s="234"/>
      <c r="D179" s="231" t="s">
        <v>214</v>
      </c>
      <c r="E179" s="235" t="s">
        <v>19</v>
      </c>
      <c r="F179" s="236" t="s">
        <v>971</v>
      </c>
      <c r="G179" s="234"/>
      <c r="H179" s="237">
        <v>11.5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214</v>
      </c>
      <c r="AU179" s="243" t="s">
        <v>80</v>
      </c>
      <c r="AV179" s="13" t="s">
        <v>80</v>
      </c>
      <c r="AW179" s="13" t="s">
        <v>33</v>
      </c>
      <c r="AX179" s="13" t="s">
        <v>71</v>
      </c>
      <c r="AY179" s="243" t="s">
        <v>201</v>
      </c>
    </row>
    <row r="180" s="13" customFormat="1">
      <c r="A180" s="13"/>
      <c r="B180" s="233"/>
      <c r="C180" s="234"/>
      <c r="D180" s="231" t="s">
        <v>214</v>
      </c>
      <c r="E180" s="235" t="s">
        <v>19</v>
      </c>
      <c r="F180" s="236" t="s">
        <v>971</v>
      </c>
      <c r="G180" s="234"/>
      <c r="H180" s="237">
        <v>11.5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214</v>
      </c>
      <c r="AU180" s="243" t="s">
        <v>80</v>
      </c>
      <c r="AV180" s="13" t="s">
        <v>80</v>
      </c>
      <c r="AW180" s="13" t="s">
        <v>33</v>
      </c>
      <c r="AX180" s="13" t="s">
        <v>71</v>
      </c>
      <c r="AY180" s="243" t="s">
        <v>201</v>
      </c>
    </row>
    <row r="181" s="14" customFormat="1">
      <c r="A181" s="14"/>
      <c r="B181" s="258"/>
      <c r="C181" s="259"/>
      <c r="D181" s="231" t="s">
        <v>214</v>
      </c>
      <c r="E181" s="260" t="s">
        <v>19</v>
      </c>
      <c r="F181" s="261" t="s">
        <v>410</v>
      </c>
      <c r="G181" s="259"/>
      <c r="H181" s="262">
        <v>23</v>
      </c>
      <c r="I181" s="263"/>
      <c r="J181" s="259"/>
      <c r="K181" s="259"/>
      <c r="L181" s="264"/>
      <c r="M181" s="265"/>
      <c r="N181" s="266"/>
      <c r="O181" s="266"/>
      <c r="P181" s="266"/>
      <c r="Q181" s="266"/>
      <c r="R181" s="266"/>
      <c r="S181" s="266"/>
      <c r="T181" s="26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8" t="s">
        <v>214</v>
      </c>
      <c r="AU181" s="268" t="s">
        <v>80</v>
      </c>
      <c r="AV181" s="14" t="s">
        <v>208</v>
      </c>
      <c r="AW181" s="14" t="s">
        <v>33</v>
      </c>
      <c r="AX181" s="14" t="s">
        <v>78</v>
      </c>
      <c r="AY181" s="268" t="s">
        <v>201</v>
      </c>
    </row>
    <row r="182" s="12" customFormat="1" ht="22.8" customHeight="1">
      <c r="A182" s="12"/>
      <c r="B182" s="197"/>
      <c r="C182" s="198"/>
      <c r="D182" s="199" t="s">
        <v>70</v>
      </c>
      <c r="E182" s="211" t="s">
        <v>259</v>
      </c>
      <c r="F182" s="211" t="s">
        <v>260</v>
      </c>
      <c r="G182" s="198"/>
      <c r="H182" s="198"/>
      <c r="I182" s="201"/>
      <c r="J182" s="212">
        <f>BK182</f>
        <v>0</v>
      </c>
      <c r="K182" s="198"/>
      <c r="L182" s="203"/>
      <c r="M182" s="204"/>
      <c r="N182" s="205"/>
      <c r="O182" s="205"/>
      <c r="P182" s="206">
        <f>SUM(P183:P198)</f>
        <v>0</v>
      </c>
      <c r="Q182" s="205"/>
      <c r="R182" s="206">
        <f>SUM(R183:R198)</f>
        <v>0.037076999999999999</v>
      </c>
      <c r="S182" s="205"/>
      <c r="T182" s="207">
        <f>SUM(T183:T198)</f>
        <v>0.017150000000000002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8" t="s">
        <v>78</v>
      </c>
      <c r="AT182" s="209" t="s">
        <v>70</v>
      </c>
      <c r="AU182" s="209" t="s">
        <v>78</v>
      </c>
      <c r="AY182" s="208" t="s">
        <v>201</v>
      </c>
      <c r="BK182" s="210">
        <f>SUM(BK183:BK198)</f>
        <v>0</v>
      </c>
    </row>
    <row r="183" s="2" customFormat="1" ht="24.15" customHeight="1">
      <c r="A183" s="39"/>
      <c r="B183" s="40"/>
      <c r="C183" s="213" t="s">
        <v>308</v>
      </c>
      <c r="D183" s="213" t="s">
        <v>203</v>
      </c>
      <c r="E183" s="214" t="s">
        <v>792</v>
      </c>
      <c r="F183" s="215" t="s">
        <v>793</v>
      </c>
      <c r="G183" s="216" t="s">
        <v>269</v>
      </c>
      <c r="H183" s="217">
        <v>8.75</v>
      </c>
      <c r="I183" s="218"/>
      <c r="J183" s="219">
        <f>ROUND(I183*H183,2)</f>
        <v>0</v>
      </c>
      <c r="K183" s="215" t="s">
        <v>207</v>
      </c>
      <c r="L183" s="45"/>
      <c r="M183" s="220" t="s">
        <v>19</v>
      </c>
      <c r="N183" s="221" t="s">
        <v>42</v>
      </c>
      <c r="O183" s="85"/>
      <c r="P183" s="222">
        <f>O183*H183</f>
        <v>0</v>
      </c>
      <c r="Q183" s="222">
        <v>2.0000000000000002E-05</v>
      </c>
      <c r="R183" s="222">
        <f>Q183*H183</f>
        <v>0.00017500000000000003</v>
      </c>
      <c r="S183" s="222">
        <v>0.001</v>
      </c>
      <c r="T183" s="223">
        <f>S183*H183</f>
        <v>0.0087500000000000008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24" t="s">
        <v>208</v>
      </c>
      <c r="AT183" s="224" t="s">
        <v>203</v>
      </c>
      <c r="AU183" s="224" t="s">
        <v>80</v>
      </c>
      <c r="AY183" s="18" t="s">
        <v>201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8" t="s">
        <v>78</v>
      </c>
      <c r="BK183" s="225">
        <f>ROUND(I183*H183,2)</f>
        <v>0</v>
      </c>
      <c r="BL183" s="18" t="s">
        <v>208</v>
      </c>
      <c r="BM183" s="224" t="s">
        <v>976</v>
      </c>
    </row>
    <row r="184" s="2" customFormat="1">
      <c r="A184" s="39"/>
      <c r="B184" s="40"/>
      <c r="C184" s="41"/>
      <c r="D184" s="226" t="s">
        <v>210</v>
      </c>
      <c r="E184" s="41"/>
      <c r="F184" s="227" t="s">
        <v>795</v>
      </c>
      <c r="G184" s="41"/>
      <c r="H184" s="41"/>
      <c r="I184" s="228"/>
      <c r="J184" s="41"/>
      <c r="K184" s="41"/>
      <c r="L184" s="45"/>
      <c r="M184" s="229"/>
      <c r="N184" s="230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210</v>
      </c>
      <c r="AU184" s="18" t="s">
        <v>80</v>
      </c>
    </row>
    <row r="185" s="2" customFormat="1">
      <c r="A185" s="39"/>
      <c r="B185" s="40"/>
      <c r="C185" s="41"/>
      <c r="D185" s="231" t="s">
        <v>212</v>
      </c>
      <c r="E185" s="41"/>
      <c r="F185" s="232" t="s">
        <v>977</v>
      </c>
      <c r="G185" s="41"/>
      <c r="H185" s="41"/>
      <c r="I185" s="228"/>
      <c r="J185" s="41"/>
      <c r="K185" s="41"/>
      <c r="L185" s="45"/>
      <c r="M185" s="229"/>
      <c r="N185" s="230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212</v>
      </c>
      <c r="AU185" s="18" t="s">
        <v>80</v>
      </c>
    </row>
    <row r="186" s="13" customFormat="1">
      <c r="A186" s="13"/>
      <c r="B186" s="233"/>
      <c r="C186" s="234"/>
      <c r="D186" s="231" t="s">
        <v>214</v>
      </c>
      <c r="E186" s="235" t="s">
        <v>19</v>
      </c>
      <c r="F186" s="236" t="s">
        <v>978</v>
      </c>
      <c r="G186" s="234"/>
      <c r="H186" s="237">
        <v>8.75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214</v>
      </c>
      <c r="AU186" s="243" t="s">
        <v>80</v>
      </c>
      <c r="AV186" s="13" t="s">
        <v>80</v>
      </c>
      <c r="AW186" s="13" t="s">
        <v>33</v>
      </c>
      <c r="AX186" s="13" t="s">
        <v>78</v>
      </c>
      <c r="AY186" s="243" t="s">
        <v>201</v>
      </c>
    </row>
    <row r="187" s="2" customFormat="1" ht="24.15" customHeight="1">
      <c r="A187" s="39"/>
      <c r="B187" s="40"/>
      <c r="C187" s="213" t="s">
        <v>330</v>
      </c>
      <c r="D187" s="213" t="s">
        <v>203</v>
      </c>
      <c r="E187" s="214" t="s">
        <v>267</v>
      </c>
      <c r="F187" s="215" t="s">
        <v>268</v>
      </c>
      <c r="G187" s="216" t="s">
        <v>269</v>
      </c>
      <c r="H187" s="217">
        <v>4.2000000000000002</v>
      </c>
      <c r="I187" s="218"/>
      <c r="J187" s="219">
        <f>ROUND(I187*H187,2)</f>
        <v>0</v>
      </c>
      <c r="K187" s="215" t="s">
        <v>207</v>
      </c>
      <c r="L187" s="45"/>
      <c r="M187" s="220" t="s">
        <v>19</v>
      </c>
      <c r="N187" s="221" t="s">
        <v>42</v>
      </c>
      <c r="O187" s="85"/>
      <c r="P187" s="222">
        <f>O187*H187</f>
        <v>0</v>
      </c>
      <c r="Q187" s="222">
        <v>6.0000000000000002E-05</v>
      </c>
      <c r="R187" s="222">
        <f>Q187*H187</f>
        <v>0.000252</v>
      </c>
      <c r="S187" s="222">
        <v>0.002</v>
      </c>
      <c r="T187" s="223">
        <f>S187*H187</f>
        <v>0.0084000000000000012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208</v>
      </c>
      <c r="AT187" s="224" t="s">
        <v>203</v>
      </c>
      <c r="AU187" s="224" t="s">
        <v>80</v>
      </c>
      <c r="AY187" s="18" t="s">
        <v>201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78</v>
      </c>
      <c r="BK187" s="225">
        <f>ROUND(I187*H187,2)</f>
        <v>0</v>
      </c>
      <c r="BL187" s="18" t="s">
        <v>208</v>
      </c>
      <c r="BM187" s="224" t="s">
        <v>979</v>
      </c>
    </row>
    <row r="188" s="2" customFormat="1">
      <c r="A188" s="39"/>
      <c r="B188" s="40"/>
      <c r="C188" s="41"/>
      <c r="D188" s="226" t="s">
        <v>210</v>
      </c>
      <c r="E188" s="41"/>
      <c r="F188" s="227" t="s">
        <v>271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210</v>
      </c>
      <c r="AU188" s="18" t="s">
        <v>80</v>
      </c>
    </row>
    <row r="189" s="2" customFormat="1">
      <c r="A189" s="39"/>
      <c r="B189" s="40"/>
      <c r="C189" s="41"/>
      <c r="D189" s="231" t="s">
        <v>212</v>
      </c>
      <c r="E189" s="41"/>
      <c r="F189" s="232" t="s">
        <v>980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212</v>
      </c>
      <c r="AU189" s="18" t="s">
        <v>80</v>
      </c>
    </row>
    <row r="190" s="13" customFormat="1">
      <c r="A190" s="13"/>
      <c r="B190" s="233"/>
      <c r="C190" s="234"/>
      <c r="D190" s="231" t="s">
        <v>214</v>
      </c>
      <c r="E190" s="235" t="s">
        <v>19</v>
      </c>
      <c r="F190" s="236" t="s">
        <v>981</v>
      </c>
      <c r="G190" s="234"/>
      <c r="H190" s="237">
        <v>4.2000000000000002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214</v>
      </c>
      <c r="AU190" s="243" t="s">
        <v>80</v>
      </c>
      <c r="AV190" s="13" t="s">
        <v>80</v>
      </c>
      <c r="AW190" s="13" t="s">
        <v>33</v>
      </c>
      <c r="AX190" s="13" t="s">
        <v>78</v>
      </c>
      <c r="AY190" s="243" t="s">
        <v>201</v>
      </c>
    </row>
    <row r="191" s="2" customFormat="1" ht="24.15" customHeight="1">
      <c r="A191" s="39"/>
      <c r="B191" s="40"/>
      <c r="C191" s="244" t="s">
        <v>299</v>
      </c>
      <c r="D191" s="244" t="s">
        <v>274</v>
      </c>
      <c r="E191" s="245" t="s">
        <v>799</v>
      </c>
      <c r="F191" s="246" t="s">
        <v>800</v>
      </c>
      <c r="G191" s="247" t="s">
        <v>277</v>
      </c>
      <c r="H191" s="248">
        <v>0.0040000000000000001</v>
      </c>
      <c r="I191" s="249"/>
      <c r="J191" s="250">
        <f>ROUND(I191*H191,2)</f>
        <v>0</v>
      </c>
      <c r="K191" s="246" t="s">
        <v>207</v>
      </c>
      <c r="L191" s="251"/>
      <c r="M191" s="252" t="s">
        <v>19</v>
      </c>
      <c r="N191" s="253" t="s">
        <v>42</v>
      </c>
      <c r="O191" s="85"/>
      <c r="P191" s="222">
        <f>O191*H191</f>
        <v>0</v>
      </c>
      <c r="Q191" s="222">
        <v>1</v>
      </c>
      <c r="R191" s="222">
        <f>Q191*H191</f>
        <v>0.0040000000000000001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243</v>
      </c>
      <c r="AT191" s="224" t="s">
        <v>274</v>
      </c>
      <c r="AU191" s="224" t="s">
        <v>80</v>
      </c>
      <c r="AY191" s="18" t="s">
        <v>201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78</v>
      </c>
      <c r="BK191" s="225">
        <f>ROUND(I191*H191,2)</f>
        <v>0</v>
      </c>
      <c r="BL191" s="18" t="s">
        <v>208</v>
      </c>
      <c r="BM191" s="224" t="s">
        <v>982</v>
      </c>
    </row>
    <row r="192" s="13" customFormat="1">
      <c r="A192" s="13"/>
      <c r="B192" s="233"/>
      <c r="C192" s="234"/>
      <c r="D192" s="231" t="s">
        <v>214</v>
      </c>
      <c r="E192" s="235" t="s">
        <v>19</v>
      </c>
      <c r="F192" s="236" t="s">
        <v>983</v>
      </c>
      <c r="G192" s="234"/>
      <c r="H192" s="237">
        <v>0.0040000000000000001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214</v>
      </c>
      <c r="AU192" s="243" t="s">
        <v>80</v>
      </c>
      <c r="AV192" s="13" t="s">
        <v>80</v>
      </c>
      <c r="AW192" s="13" t="s">
        <v>33</v>
      </c>
      <c r="AX192" s="13" t="s">
        <v>78</v>
      </c>
      <c r="AY192" s="243" t="s">
        <v>201</v>
      </c>
    </row>
    <row r="193" s="2" customFormat="1" ht="24.15" customHeight="1">
      <c r="A193" s="39"/>
      <c r="B193" s="40"/>
      <c r="C193" s="244" t="s">
        <v>288</v>
      </c>
      <c r="D193" s="244" t="s">
        <v>274</v>
      </c>
      <c r="E193" s="245" t="s">
        <v>275</v>
      </c>
      <c r="F193" s="246" t="s">
        <v>276</v>
      </c>
      <c r="G193" s="247" t="s">
        <v>277</v>
      </c>
      <c r="H193" s="248">
        <v>0.021999999999999999</v>
      </c>
      <c r="I193" s="249"/>
      <c r="J193" s="250">
        <f>ROUND(I193*H193,2)</f>
        <v>0</v>
      </c>
      <c r="K193" s="246" t="s">
        <v>207</v>
      </c>
      <c r="L193" s="251"/>
      <c r="M193" s="252" t="s">
        <v>19</v>
      </c>
      <c r="N193" s="253" t="s">
        <v>42</v>
      </c>
      <c r="O193" s="85"/>
      <c r="P193" s="222">
        <f>O193*H193</f>
        <v>0</v>
      </c>
      <c r="Q193" s="222">
        <v>1</v>
      </c>
      <c r="R193" s="222">
        <f>Q193*H193</f>
        <v>0.021999999999999999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243</v>
      </c>
      <c r="AT193" s="224" t="s">
        <v>274</v>
      </c>
      <c r="AU193" s="224" t="s">
        <v>80</v>
      </c>
      <c r="AY193" s="18" t="s">
        <v>201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208</v>
      </c>
      <c r="BM193" s="224" t="s">
        <v>984</v>
      </c>
    </row>
    <row r="194" s="13" customFormat="1">
      <c r="A194" s="13"/>
      <c r="B194" s="233"/>
      <c r="C194" s="234"/>
      <c r="D194" s="231" t="s">
        <v>214</v>
      </c>
      <c r="E194" s="235" t="s">
        <v>19</v>
      </c>
      <c r="F194" s="236" t="s">
        <v>985</v>
      </c>
      <c r="G194" s="234"/>
      <c r="H194" s="237">
        <v>0.021999999999999999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214</v>
      </c>
      <c r="AU194" s="243" t="s">
        <v>80</v>
      </c>
      <c r="AV194" s="13" t="s">
        <v>80</v>
      </c>
      <c r="AW194" s="13" t="s">
        <v>33</v>
      </c>
      <c r="AX194" s="13" t="s">
        <v>78</v>
      </c>
      <c r="AY194" s="243" t="s">
        <v>201</v>
      </c>
    </row>
    <row r="195" s="2" customFormat="1" ht="16.5" customHeight="1">
      <c r="A195" s="39"/>
      <c r="B195" s="40"/>
      <c r="C195" s="244" t="s">
        <v>348</v>
      </c>
      <c r="D195" s="244" t="s">
        <v>274</v>
      </c>
      <c r="E195" s="245" t="s">
        <v>282</v>
      </c>
      <c r="F195" s="246" t="s">
        <v>283</v>
      </c>
      <c r="G195" s="247" t="s">
        <v>284</v>
      </c>
      <c r="H195" s="248">
        <v>15</v>
      </c>
      <c r="I195" s="249"/>
      <c r="J195" s="250">
        <f>ROUND(I195*H195,2)</f>
        <v>0</v>
      </c>
      <c r="K195" s="246" t="s">
        <v>207</v>
      </c>
      <c r="L195" s="251"/>
      <c r="M195" s="252" t="s">
        <v>19</v>
      </c>
      <c r="N195" s="253" t="s">
        <v>42</v>
      </c>
      <c r="O195" s="85"/>
      <c r="P195" s="222">
        <f>O195*H195</f>
        <v>0</v>
      </c>
      <c r="Q195" s="222">
        <v>0.00071000000000000002</v>
      </c>
      <c r="R195" s="222">
        <f>Q195*H195</f>
        <v>0.01065</v>
      </c>
      <c r="S195" s="222">
        <v>0</v>
      </c>
      <c r="T195" s="223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24" t="s">
        <v>243</v>
      </c>
      <c r="AT195" s="224" t="s">
        <v>274</v>
      </c>
      <c r="AU195" s="224" t="s">
        <v>80</v>
      </c>
      <c r="AY195" s="18" t="s">
        <v>201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8" t="s">
        <v>78</v>
      </c>
      <c r="BK195" s="225">
        <f>ROUND(I195*H195,2)</f>
        <v>0</v>
      </c>
      <c r="BL195" s="18" t="s">
        <v>208</v>
      </c>
      <c r="BM195" s="224" t="s">
        <v>986</v>
      </c>
    </row>
    <row r="196" s="13" customFormat="1">
      <c r="A196" s="13"/>
      <c r="B196" s="233"/>
      <c r="C196" s="234"/>
      <c r="D196" s="231" t="s">
        <v>214</v>
      </c>
      <c r="E196" s="235" t="s">
        <v>19</v>
      </c>
      <c r="F196" s="236" t="s">
        <v>261</v>
      </c>
      <c r="G196" s="234"/>
      <c r="H196" s="237">
        <v>5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214</v>
      </c>
      <c r="AU196" s="243" t="s">
        <v>80</v>
      </c>
      <c r="AV196" s="13" t="s">
        <v>80</v>
      </c>
      <c r="AW196" s="13" t="s">
        <v>33</v>
      </c>
      <c r="AX196" s="13" t="s">
        <v>71</v>
      </c>
      <c r="AY196" s="243" t="s">
        <v>201</v>
      </c>
    </row>
    <row r="197" s="13" customFormat="1">
      <c r="A197" s="13"/>
      <c r="B197" s="233"/>
      <c r="C197" s="234"/>
      <c r="D197" s="231" t="s">
        <v>214</v>
      </c>
      <c r="E197" s="235" t="s">
        <v>19</v>
      </c>
      <c r="F197" s="236" t="s">
        <v>273</v>
      </c>
      <c r="G197" s="234"/>
      <c r="H197" s="237">
        <v>10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214</v>
      </c>
      <c r="AU197" s="243" t="s">
        <v>80</v>
      </c>
      <c r="AV197" s="13" t="s">
        <v>80</v>
      </c>
      <c r="AW197" s="13" t="s">
        <v>33</v>
      </c>
      <c r="AX197" s="13" t="s">
        <v>71</v>
      </c>
      <c r="AY197" s="243" t="s">
        <v>201</v>
      </c>
    </row>
    <row r="198" s="14" customFormat="1">
      <c r="A198" s="14"/>
      <c r="B198" s="258"/>
      <c r="C198" s="259"/>
      <c r="D198" s="231" t="s">
        <v>214</v>
      </c>
      <c r="E198" s="260" t="s">
        <v>19</v>
      </c>
      <c r="F198" s="261" t="s">
        <v>410</v>
      </c>
      <c r="G198" s="259"/>
      <c r="H198" s="262">
        <v>15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8" t="s">
        <v>214</v>
      </c>
      <c r="AU198" s="268" t="s">
        <v>80</v>
      </c>
      <c r="AV198" s="14" t="s">
        <v>208</v>
      </c>
      <c r="AW198" s="14" t="s">
        <v>33</v>
      </c>
      <c r="AX198" s="14" t="s">
        <v>78</v>
      </c>
      <c r="AY198" s="268" t="s">
        <v>201</v>
      </c>
    </row>
    <row r="199" s="12" customFormat="1" ht="22.8" customHeight="1">
      <c r="A199" s="12"/>
      <c r="B199" s="197"/>
      <c r="C199" s="198"/>
      <c r="D199" s="199" t="s">
        <v>70</v>
      </c>
      <c r="E199" s="211" t="s">
        <v>306</v>
      </c>
      <c r="F199" s="211" t="s">
        <v>307</v>
      </c>
      <c r="G199" s="198"/>
      <c r="H199" s="198"/>
      <c r="I199" s="201"/>
      <c r="J199" s="212">
        <f>BK199</f>
        <v>0</v>
      </c>
      <c r="K199" s="198"/>
      <c r="L199" s="203"/>
      <c r="M199" s="204"/>
      <c r="N199" s="205"/>
      <c r="O199" s="205"/>
      <c r="P199" s="206">
        <f>SUM(P200:P201)</f>
        <v>0</v>
      </c>
      <c r="Q199" s="205"/>
      <c r="R199" s="206">
        <f>SUM(R200:R201)</f>
        <v>0</v>
      </c>
      <c r="S199" s="205"/>
      <c r="T199" s="207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8" t="s">
        <v>78</v>
      </c>
      <c r="AT199" s="209" t="s">
        <v>70</v>
      </c>
      <c r="AU199" s="209" t="s">
        <v>78</v>
      </c>
      <c r="AY199" s="208" t="s">
        <v>201</v>
      </c>
      <c r="BK199" s="210">
        <f>SUM(BK200:BK201)</f>
        <v>0</v>
      </c>
    </row>
    <row r="200" s="2" customFormat="1" ht="24.15" customHeight="1">
      <c r="A200" s="39"/>
      <c r="B200" s="40"/>
      <c r="C200" s="213" t="s">
        <v>243</v>
      </c>
      <c r="D200" s="213" t="s">
        <v>203</v>
      </c>
      <c r="E200" s="214" t="s">
        <v>309</v>
      </c>
      <c r="F200" s="215" t="s">
        <v>310</v>
      </c>
      <c r="G200" s="216" t="s">
        <v>277</v>
      </c>
      <c r="H200" s="217">
        <v>124.87300000000001</v>
      </c>
      <c r="I200" s="218"/>
      <c r="J200" s="219">
        <f>ROUND(I200*H200,2)</f>
        <v>0</v>
      </c>
      <c r="K200" s="215" t="s">
        <v>207</v>
      </c>
      <c r="L200" s="45"/>
      <c r="M200" s="220" t="s">
        <v>19</v>
      </c>
      <c r="N200" s="221" t="s">
        <v>42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208</v>
      </c>
      <c r="AT200" s="224" t="s">
        <v>203</v>
      </c>
      <c r="AU200" s="224" t="s">
        <v>80</v>
      </c>
      <c r="AY200" s="18" t="s">
        <v>201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78</v>
      </c>
      <c r="BK200" s="225">
        <f>ROUND(I200*H200,2)</f>
        <v>0</v>
      </c>
      <c r="BL200" s="18" t="s">
        <v>208</v>
      </c>
      <c r="BM200" s="224" t="s">
        <v>987</v>
      </c>
    </row>
    <row r="201" s="2" customFormat="1">
      <c r="A201" s="39"/>
      <c r="B201" s="40"/>
      <c r="C201" s="41"/>
      <c r="D201" s="226" t="s">
        <v>210</v>
      </c>
      <c r="E201" s="41"/>
      <c r="F201" s="227" t="s">
        <v>312</v>
      </c>
      <c r="G201" s="41"/>
      <c r="H201" s="41"/>
      <c r="I201" s="228"/>
      <c r="J201" s="41"/>
      <c r="K201" s="41"/>
      <c r="L201" s="45"/>
      <c r="M201" s="254"/>
      <c r="N201" s="255"/>
      <c r="O201" s="256"/>
      <c r="P201" s="256"/>
      <c r="Q201" s="256"/>
      <c r="R201" s="256"/>
      <c r="S201" s="256"/>
      <c r="T201" s="257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210</v>
      </c>
      <c r="AU201" s="18" t="s">
        <v>80</v>
      </c>
    </row>
    <row r="202" s="2" customFormat="1" ht="6.96" customHeight="1">
      <c r="A202" s="39"/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dgXYjKt19jVH31tADslcGc4sEiNOJ64jV7lW0RTDQQwkOSSBxOl0QieO6iwYT8ARNlJ9D5sf1qS34LpTckE59g==" hashValue="U/GeyrDd6JLFS8qtZ2P4/mkqxVAbYIri7R5fq63V7zJtDQe4XAdHWeOF1ybtbSjzenBU4smuXvQ4s5Kr2jJwwQ==" algorithmName="SHA-512" password="CC35"/>
  <autoFilter ref="C90:K2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7751111"/>
    <hyperlink ref="F102" r:id="rId2" display="https://podminky.urs.cz/item/CS_URS_2025_01/171151103"/>
    <hyperlink ref="F106" r:id="rId3" display="https://podminky.urs.cz/item/CS_URS_2025_01/155135111"/>
    <hyperlink ref="F110" r:id="rId4" display="https://podminky.urs.cz/item/CS_URS_2025_01/155135112"/>
    <hyperlink ref="F113" r:id="rId5" display="https://podminky.urs.cz/item/CS_URS_2025_01/115001105"/>
    <hyperlink ref="F116" r:id="rId6" display="https://podminky.urs.cz/item/CS_URS_2025_01/115101201"/>
    <hyperlink ref="F120" r:id="rId7" display="https://podminky.urs.cz/item/CS_URS_2025_01/115101301"/>
    <hyperlink ref="F125" r:id="rId8" display="https://podminky.urs.cz/item/CS_URS_2025_01/321321115"/>
    <hyperlink ref="F129" r:id="rId9" display="https://podminky.urs.cz/item/CS_URS_2025_01/321351010"/>
    <hyperlink ref="F133" r:id="rId10" display="https://podminky.urs.cz/item/CS_URS_2025_01/321352010"/>
    <hyperlink ref="F136" r:id="rId11" display="https://podminky.urs.cz/item/CS_URS_2025_01/321213345"/>
    <hyperlink ref="F140" r:id="rId12" display="https://podminky.urs.cz/item/CS_URS_2025_01/321222111"/>
    <hyperlink ref="F147" r:id="rId13" display="https://podminky.urs.cz/item/CS_URS_2025_01/462512270"/>
    <hyperlink ref="F151" r:id="rId14" display="https://podminky.urs.cz/item/CS_URS_2025_01/462519002"/>
    <hyperlink ref="F154" r:id="rId15" display="https://podminky.urs.cz/item/CS_URS_2025_01/457971121"/>
    <hyperlink ref="F162" r:id="rId16" display="https://podminky.urs.cz/item/CS_URS_2025_01/461991111"/>
    <hyperlink ref="F169" r:id="rId17" display="https://podminky.urs.cz/item/CS_URS_2025_01/465513427"/>
    <hyperlink ref="F173" r:id="rId18" display="https://podminky.urs.cz/item/CS_URS_2025_01/451313521"/>
    <hyperlink ref="F176" r:id="rId19" display="https://podminky.urs.cz/item/CS_URS_2025_01/464451114"/>
    <hyperlink ref="F184" r:id="rId20" display="https://podminky.urs.cz/item/CS_URS_2025_01/977131110"/>
    <hyperlink ref="F188" r:id="rId21" display="https://podminky.urs.cz/item/CS_URS_2025_01/977131117"/>
    <hyperlink ref="F201" r:id="rId22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988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989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ROUND((SUM(BE91:BE138)),  2)</f>
        <v>0</v>
      </c>
      <c r="G35" s="39"/>
      <c r="H35" s="39"/>
      <c r="I35" s="158">
        <v>0.20999999999999999</v>
      </c>
      <c r="J35" s="157">
        <f>ROUND(((SUM(BE91:BE138))*I35),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ROUND((SUM(BF91:BF138)),  2)</f>
        <v>0</v>
      </c>
      <c r="G36" s="39"/>
      <c r="H36" s="39"/>
      <c r="I36" s="158">
        <v>0.12</v>
      </c>
      <c r="J36" s="157">
        <f>ROUND(((SUM(BF91:BF138))*I36),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ROUND((SUM(BG91:BG138)),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ROUND((SUM(BH91:BH138)),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ROUND((SUM(BI91:BI138)),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988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SO-07-01. - Úprava km 15,120 - 15,500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J118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J123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316</v>
      </c>
      <c r="E68" s="183"/>
      <c r="F68" s="183"/>
      <c r="G68" s="183"/>
      <c r="H68" s="183"/>
      <c r="I68" s="183"/>
      <c r="J68" s="184">
        <f>J131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J136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988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SO-07-01. - Úprava km 15,120 - 15,500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250.334116</v>
      </c>
      <c r="S91" s="97"/>
      <c r="T91" s="195">
        <f>T92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P93+P118+P123+P131+P136</f>
        <v>0</v>
      </c>
      <c r="Q92" s="205"/>
      <c r="R92" s="206">
        <f>R93+R118+R123+R131+R136</f>
        <v>250.334116</v>
      </c>
      <c r="S92" s="205"/>
      <c r="T92" s="207">
        <f>T93+T118+T123+T131+T136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BK93+BK118+BK123+BK131+BK136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SUM(P94:P117)</f>
        <v>0</v>
      </c>
      <c r="Q93" s="205"/>
      <c r="R93" s="206">
        <f>SUM(R94:R117)</f>
        <v>0.0045999999999999999</v>
      </c>
      <c r="S93" s="205"/>
      <c r="T93" s="207">
        <f>SUM(T94:T117)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SUM(BK94:BK117)</f>
        <v>0</v>
      </c>
    </row>
    <row r="94" s="2" customFormat="1" ht="55.5" customHeight="1">
      <c r="A94" s="39"/>
      <c r="B94" s="40"/>
      <c r="C94" s="213" t="s">
        <v>78</v>
      </c>
      <c r="D94" s="213" t="s">
        <v>203</v>
      </c>
      <c r="E94" s="214" t="s">
        <v>403</v>
      </c>
      <c r="F94" s="215" t="s">
        <v>404</v>
      </c>
      <c r="G94" s="216" t="s">
        <v>206</v>
      </c>
      <c r="H94" s="217">
        <v>136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990</v>
      </c>
    </row>
    <row r="95" s="2" customFormat="1">
      <c r="A95" s="39"/>
      <c r="B95" s="40"/>
      <c r="C95" s="41"/>
      <c r="D95" s="226" t="s">
        <v>210</v>
      </c>
      <c r="E95" s="41"/>
      <c r="F95" s="227" t="s">
        <v>406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407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991</v>
      </c>
      <c r="G97" s="234"/>
      <c r="H97" s="237">
        <v>136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66.75" customHeight="1">
      <c r="A98" s="39"/>
      <c r="B98" s="40"/>
      <c r="C98" s="213" t="s">
        <v>80</v>
      </c>
      <c r="D98" s="213" t="s">
        <v>203</v>
      </c>
      <c r="E98" s="214" t="s">
        <v>411</v>
      </c>
      <c r="F98" s="215" t="s">
        <v>412</v>
      </c>
      <c r="G98" s="216" t="s">
        <v>206</v>
      </c>
      <c r="H98" s="217">
        <v>100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992</v>
      </c>
    </row>
    <row r="99" s="2" customFormat="1">
      <c r="A99" s="39"/>
      <c r="B99" s="40"/>
      <c r="C99" s="41"/>
      <c r="D99" s="226" t="s">
        <v>210</v>
      </c>
      <c r="E99" s="41"/>
      <c r="F99" s="227" t="s">
        <v>414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415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671</v>
      </c>
      <c r="G101" s="234"/>
      <c r="H101" s="237">
        <v>100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2" customFormat="1" ht="62.7" customHeight="1">
      <c r="A102" s="39"/>
      <c r="B102" s="40"/>
      <c r="C102" s="213" t="s">
        <v>221</v>
      </c>
      <c r="D102" s="213" t="s">
        <v>203</v>
      </c>
      <c r="E102" s="214" t="s">
        <v>216</v>
      </c>
      <c r="F102" s="215" t="s">
        <v>217</v>
      </c>
      <c r="G102" s="216" t="s">
        <v>206</v>
      </c>
      <c r="H102" s="217">
        <v>104</v>
      </c>
      <c r="I102" s="218"/>
      <c r="J102" s="219">
        <f>ROUND(I102*H102,2)</f>
        <v>0</v>
      </c>
      <c r="K102" s="215" t="s">
        <v>207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208</v>
      </c>
      <c r="AT102" s="224" t="s">
        <v>203</v>
      </c>
      <c r="AU102" s="224" t="s">
        <v>80</v>
      </c>
      <c r="AY102" s="18" t="s">
        <v>201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208</v>
      </c>
      <c r="BM102" s="224" t="s">
        <v>993</v>
      </c>
    </row>
    <row r="103" s="2" customFormat="1">
      <c r="A103" s="39"/>
      <c r="B103" s="40"/>
      <c r="C103" s="41"/>
      <c r="D103" s="226" t="s">
        <v>210</v>
      </c>
      <c r="E103" s="41"/>
      <c r="F103" s="227" t="s">
        <v>219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210</v>
      </c>
      <c r="AU103" s="18" t="s">
        <v>80</v>
      </c>
    </row>
    <row r="104" s="2" customFormat="1">
      <c r="A104" s="39"/>
      <c r="B104" s="40"/>
      <c r="C104" s="41"/>
      <c r="D104" s="231" t="s">
        <v>212</v>
      </c>
      <c r="E104" s="41"/>
      <c r="F104" s="232" t="s">
        <v>994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212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995</v>
      </c>
      <c r="G105" s="234"/>
      <c r="H105" s="237">
        <v>104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201</v>
      </c>
    </row>
    <row r="106" s="2" customFormat="1" ht="44.25" customHeight="1">
      <c r="A106" s="39"/>
      <c r="B106" s="40"/>
      <c r="C106" s="213" t="s">
        <v>208</v>
      </c>
      <c r="D106" s="213" t="s">
        <v>203</v>
      </c>
      <c r="E106" s="214" t="s">
        <v>427</v>
      </c>
      <c r="F106" s="215" t="s">
        <v>428</v>
      </c>
      <c r="G106" s="216" t="s">
        <v>206</v>
      </c>
      <c r="H106" s="217">
        <v>132</v>
      </c>
      <c r="I106" s="218"/>
      <c r="J106" s="219">
        <f>ROUND(I106*H106,2)</f>
        <v>0</v>
      </c>
      <c r="K106" s="215" t="s">
        <v>207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208</v>
      </c>
      <c r="AT106" s="224" t="s">
        <v>203</v>
      </c>
      <c r="AU106" s="224" t="s">
        <v>80</v>
      </c>
      <c r="AY106" s="18" t="s">
        <v>201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208</v>
      </c>
      <c r="BM106" s="224" t="s">
        <v>996</v>
      </c>
    </row>
    <row r="107" s="2" customFormat="1">
      <c r="A107" s="39"/>
      <c r="B107" s="40"/>
      <c r="C107" s="41"/>
      <c r="D107" s="226" t="s">
        <v>210</v>
      </c>
      <c r="E107" s="41"/>
      <c r="F107" s="227" t="s">
        <v>430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210</v>
      </c>
      <c r="AU107" s="18" t="s">
        <v>80</v>
      </c>
    </row>
    <row r="108" s="2" customFormat="1">
      <c r="A108" s="39"/>
      <c r="B108" s="40"/>
      <c r="C108" s="41"/>
      <c r="D108" s="231" t="s">
        <v>212</v>
      </c>
      <c r="E108" s="41"/>
      <c r="F108" s="232" t="s">
        <v>997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212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998</v>
      </c>
      <c r="G109" s="234"/>
      <c r="H109" s="237">
        <v>132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2" customFormat="1" ht="37.8" customHeight="1">
      <c r="A110" s="39"/>
      <c r="B110" s="40"/>
      <c r="C110" s="213" t="s">
        <v>273</v>
      </c>
      <c r="D110" s="213" t="s">
        <v>203</v>
      </c>
      <c r="E110" s="214" t="s">
        <v>667</v>
      </c>
      <c r="F110" s="215" t="s">
        <v>668</v>
      </c>
      <c r="G110" s="216" t="s">
        <v>239</v>
      </c>
      <c r="H110" s="217">
        <v>230</v>
      </c>
      <c r="I110" s="218"/>
      <c r="J110" s="219">
        <f>ROUND(I110*H110,2)</f>
        <v>0</v>
      </c>
      <c r="K110" s="215" t="s">
        <v>207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208</v>
      </c>
      <c r="AT110" s="224" t="s">
        <v>203</v>
      </c>
      <c r="AU110" s="224" t="s">
        <v>80</v>
      </c>
      <c r="AY110" s="18" t="s">
        <v>201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208</v>
      </c>
      <c r="BM110" s="224" t="s">
        <v>999</v>
      </c>
    </row>
    <row r="111" s="2" customFormat="1">
      <c r="A111" s="39"/>
      <c r="B111" s="40"/>
      <c r="C111" s="41"/>
      <c r="D111" s="226" t="s">
        <v>210</v>
      </c>
      <c r="E111" s="41"/>
      <c r="F111" s="227" t="s">
        <v>670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210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1000</v>
      </c>
      <c r="G112" s="234"/>
      <c r="H112" s="237">
        <v>230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2" customFormat="1" ht="16.5" customHeight="1">
      <c r="A113" s="39"/>
      <c r="B113" s="40"/>
      <c r="C113" s="244" t="s">
        <v>281</v>
      </c>
      <c r="D113" s="244" t="s">
        <v>274</v>
      </c>
      <c r="E113" s="245" t="s">
        <v>455</v>
      </c>
      <c r="F113" s="246" t="s">
        <v>456</v>
      </c>
      <c r="G113" s="247" t="s">
        <v>445</v>
      </c>
      <c r="H113" s="248">
        <v>4.5999999999999996</v>
      </c>
      <c r="I113" s="249"/>
      <c r="J113" s="250">
        <f>ROUND(I113*H113,2)</f>
        <v>0</v>
      </c>
      <c r="K113" s="246" t="s">
        <v>207</v>
      </c>
      <c r="L113" s="251"/>
      <c r="M113" s="252" t="s">
        <v>19</v>
      </c>
      <c r="N113" s="253" t="s">
        <v>42</v>
      </c>
      <c r="O113" s="85"/>
      <c r="P113" s="222">
        <f>O113*H113</f>
        <v>0</v>
      </c>
      <c r="Q113" s="222">
        <v>0.001</v>
      </c>
      <c r="R113" s="222">
        <f>Q113*H113</f>
        <v>0.0045999999999999999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243</v>
      </c>
      <c r="AT113" s="224" t="s">
        <v>274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1001</v>
      </c>
    </row>
    <row r="114" s="13" customFormat="1">
      <c r="A114" s="13"/>
      <c r="B114" s="233"/>
      <c r="C114" s="234"/>
      <c r="D114" s="231" t="s">
        <v>214</v>
      </c>
      <c r="E114" s="234"/>
      <c r="F114" s="236" t="s">
        <v>1002</v>
      </c>
      <c r="G114" s="234"/>
      <c r="H114" s="237">
        <v>4.5999999999999996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214</v>
      </c>
      <c r="AU114" s="243" t="s">
        <v>80</v>
      </c>
      <c r="AV114" s="13" t="s">
        <v>80</v>
      </c>
      <c r="AW114" s="13" t="s">
        <v>4</v>
      </c>
      <c r="AX114" s="13" t="s">
        <v>78</v>
      </c>
      <c r="AY114" s="243" t="s">
        <v>201</v>
      </c>
    </row>
    <row r="115" s="2" customFormat="1" ht="49.05" customHeight="1">
      <c r="A115" s="39"/>
      <c r="B115" s="40"/>
      <c r="C115" s="213" t="s">
        <v>308</v>
      </c>
      <c r="D115" s="213" t="s">
        <v>203</v>
      </c>
      <c r="E115" s="214" t="s">
        <v>465</v>
      </c>
      <c r="F115" s="215" t="s">
        <v>466</v>
      </c>
      <c r="G115" s="216" t="s">
        <v>239</v>
      </c>
      <c r="H115" s="217">
        <v>230</v>
      </c>
      <c r="I115" s="218"/>
      <c r="J115" s="219">
        <f>ROUND(I115*H115,2)</f>
        <v>0</v>
      </c>
      <c r="K115" s="215" t="s">
        <v>207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208</v>
      </c>
      <c r="AT115" s="224" t="s">
        <v>203</v>
      </c>
      <c r="AU115" s="224" t="s">
        <v>80</v>
      </c>
      <c r="AY115" s="18" t="s">
        <v>201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208</v>
      </c>
      <c r="BM115" s="224" t="s">
        <v>1003</v>
      </c>
    </row>
    <row r="116" s="2" customFormat="1">
      <c r="A116" s="39"/>
      <c r="B116" s="40"/>
      <c r="C116" s="41"/>
      <c r="D116" s="226" t="s">
        <v>210</v>
      </c>
      <c r="E116" s="41"/>
      <c r="F116" s="227" t="s">
        <v>468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210</v>
      </c>
      <c r="AU116" s="18" t="s">
        <v>80</v>
      </c>
    </row>
    <row r="117" s="13" customFormat="1">
      <c r="A117" s="13"/>
      <c r="B117" s="233"/>
      <c r="C117" s="234"/>
      <c r="D117" s="231" t="s">
        <v>214</v>
      </c>
      <c r="E117" s="235" t="s">
        <v>19</v>
      </c>
      <c r="F117" s="236" t="s">
        <v>1000</v>
      </c>
      <c r="G117" s="234"/>
      <c r="H117" s="237">
        <v>230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214</v>
      </c>
      <c r="AU117" s="243" t="s">
        <v>80</v>
      </c>
      <c r="AV117" s="13" t="s">
        <v>80</v>
      </c>
      <c r="AW117" s="13" t="s">
        <v>33</v>
      </c>
      <c r="AX117" s="13" t="s">
        <v>78</v>
      </c>
      <c r="AY117" s="243" t="s">
        <v>201</v>
      </c>
    </row>
    <row r="118" s="12" customFormat="1" ht="22.8" customHeight="1">
      <c r="A118" s="12"/>
      <c r="B118" s="197"/>
      <c r="C118" s="198"/>
      <c r="D118" s="199" t="s">
        <v>70</v>
      </c>
      <c r="E118" s="211" t="s">
        <v>221</v>
      </c>
      <c r="F118" s="211" t="s">
        <v>222</v>
      </c>
      <c r="G118" s="198"/>
      <c r="H118" s="198"/>
      <c r="I118" s="201"/>
      <c r="J118" s="212">
        <f>BK118</f>
        <v>0</v>
      </c>
      <c r="K118" s="198"/>
      <c r="L118" s="203"/>
      <c r="M118" s="204"/>
      <c r="N118" s="205"/>
      <c r="O118" s="205"/>
      <c r="P118" s="206">
        <f>SUM(P119:P122)</f>
        <v>0</v>
      </c>
      <c r="Q118" s="205"/>
      <c r="R118" s="206">
        <f>SUM(R119:R122)</f>
        <v>6.22776</v>
      </c>
      <c r="S118" s="205"/>
      <c r="T118" s="207">
        <f>SUM(T119:T122)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8" t="s">
        <v>78</v>
      </c>
      <c r="AT118" s="209" t="s">
        <v>70</v>
      </c>
      <c r="AU118" s="209" t="s">
        <v>78</v>
      </c>
      <c r="AY118" s="208" t="s">
        <v>201</v>
      </c>
      <c r="BK118" s="210">
        <f>SUM(BK119:BK122)</f>
        <v>0</v>
      </c>
    </row>
    <row r="119" s="2" customFormat="1" ht="78" customHeight="1">
      <c r="A119" s="39"/>
      <c r="B119" s="40"/>
      <c r="C119" s="213" t="s">
        <v>243</v>
      </c>
      <c r="D119" s="213" t="s">
        <v>203</v>
      </c>
      <c r="E119" s="214" t="s">
        <v>223</v>
      </c>
      <c r="F119" s="215" t="s">
        <v>224</v>
      </c>
      <c r="G119" s="216" t="s">
        <v>206</v>
      </c>
      <c r="H119" s="217">
        <v>2</v>
      </c>
      <c r="I119" s="218"/>
      <c r="J119" s="219">
        <f>ROUND(I119*H119,2)</f>
        <v>0</v>
      </c>
      <c r="K119" s="215" t="s">
        <v>207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3.11388</v>
      </c>
      <c r="R119" s="222">
        <f>Q119*H119</f>
        <v>6.22776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208</v>
      </c>
      <c r="AT119" s="224" t="s">
        <v>203</v>
      </c>
      <c r="AU119" s="224" t="s">
        <v>80</v>
      </c>
      <c r="AY119" s="18" t="s">
        <v>201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208</v>
      </c>
      <c r="BM119" s="224" t="s">
        <v>1004</v>
      </c>
    </row>
    <row r="120" s="2" customFormat="1">
      <c r="A120" s="39"/>
      <c r="B120" s="40"/>
      <c r="C120" s="41"/>
      <c r="D120" s="226" t="s">
        <v>210</v>
      </c>
      <c r="E120" s="41"/>
      <c r="F120" s="227" t="s">
        <v>226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210</v>
      </c>
      <c r="AU120" s="18" t="s">
        <v>80</v>
      </c>
    </row>
    <row r="121" s="2" customFormat="1">
      <c r="A121" s="39"/>
      <c r="B121" s="40"/>
      <c r="C121" s="41"/>
      <c r="D121" s="231" t="s">
        <v>212</v>
      </c>
      <c r="E121" s="41"/>
      <c r="F121" s="232" t="s">
        <v>470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212</v>
      </c>
      <c r="AU121" s="18" t="s">
        <v>80</v>
      </c>
    </row>
    <row r="122" s="13" customFormat="1">
      <c r="A122" s="13"/>
      <c r="B122" s="233"/>
      <c r="C122" s="234"/>
      <c r="D122" s="231" t="s">
        <v>214</v>
      </c>
      <c r="E122" s="235" t="s">
        <v>19</v>
      </c>
      <c r="F122" s="236" t="s">
        <v>80</v>
      </c>
      <c r="G122" s="234"/>
      <c r="H122" s="237">
        <v>2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214</v>
      </c>
      <c r="AU122" s="243" t="s">
        <v>80</v>
      </c>
      <c r="AV122" s="13" t="s">
        <v>80</v>
      </c>
      <c r="AW122" s="13" t="s">
        <v>33</v>
      </c>
      <c r="AX122" s="13" t="s">
        <v>78</v>
      </c>
      <c r="AY122" s="243" t="s">
        <v>201</v>
      </c>
    </row>
    <row r="123" s="12" customFormat="1" ht="22.8" customHeight="1">
      <c r="A123" s="12"/>
      <c r="B123" s="197"/>
      <c r="C123" s="198"/>
      <c r="D123" s="199" t="s">
        <v>70</v>
      </c>
      <c r="E123" s="211" t="s">
        <v>208</v>
      </c>
      <c r="F123" s="211" t="s">
        <v>471</v>
      </c>
      <c r="G123" s="198"/>
      <c r="H123" s="198"/>
      <c r="I123" s="201"/>
      <c r="J123" s="212">
        <f>BK123</f>
        <v>0</v>
      </c>
      <c r="K123" s="198"/>
      <c r="L123" s="203"/>
      <c r="M123" s="204"/>
      <c r="N123" s="205"/>
      <c r="O123" s="205"/>
      <c r="P123" s="206">
        <f>SUM(P124:P130)</f>
        <v>0</v>
      </c>
      <c r="Q123" s="205"/>
      <c r="R123" s="206">
        <f>SUM(R124:R130)</f>
        <v>243.40799999999999</v>
      </c>
      <c r="S123" s="205"/>
      <c r="T123" s="207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8" t="s">
        <v>78</v>
      </c>
      <c r="AT123" s="209" t="s">
        <v>70</v>
      </c>
      <c r="AU123" s="209" t="s">
        <v>78</v>
      </c>
      <c r="AY123" s="208" t="s">
        <v>201</v>
      </c>
      <c r="BK123" s="210">
        <f>SUM(BK124:BK130)</f>
        <v>0</v>
      </c>
    </row>
    <row r="124" s="2" customFormat="1" ht="37.8" customHeight="1">
      <c r="A124" s="39"/>
      <c r="B124" s="40"/>
      <c r="C124" s="213" t="s">
        <v>261</v>
      </c>
      <c r="D124" s="213" t="s">
        <v>203</v>
      </c>
      <c r="E124" s="214" t="s">
        <v>472</v>
      </c>
      <c r="F124" s="215" t="s">
        <v>473</v>
      </c>
      <c r="G124" s="216" t="s">
        <v>206</v>
      </c>
      <c r="H124" s="217">
        <v>100</v>
      </c>
      <c r="I124" s="218"/>
      <c r="J124" s="219">
        <f>ROUND(I124*H124,2)</f>
        <v>0</v>
      </c>
      <c r="K124" s="215" t="s">
        <v>207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2.4340799999999998</v>
      </c>
      <c r="R124" s="222">
        <f>Q124*H124</f>
        <v>243.40799999999999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208</v>
      </c>
      <c r="AT124" s="224" t="s">
        <v>203</v>
      </c>
      <c r="AU124" s="224" t="s">
        <v>80</v>
      </c>
      <c r="AY124" s="18" t="s">
        <v>201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208</v>
      </c>
      <c r="BM124" s="224" t="s">
        <v>1005</v>
      </c>
    </row>
    <row r="125" s="2" customFormat="1">
      <c r="A125" s="39"/>
      <c r="B125" s="40"/>
      <c r="C125" s="41"/>
      <c r="D125" s="226" t="s">
        <v>210</v>
      </c>
      <c r="E125" s="41"/>
      <c r="F125" s="227" t="s">
        <v>475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210</v>
      </c>
      <c r="AU125" s="18" t="s">
        <v>80</v>
      </c>
    </row>
    <row r="126" s="2" customFormat="1">
      <c r="A126" s="39"/>
      <c r="B126" s="40"/>
      <c r="C126" s="41"/>
      <c r="D126" s="231" t="s">
        <v>212</v>
      </c>
      <c r="E126" s="41"/>
      <c r="F126" s="232" t="s">
        <v>739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212</v>
      </c>
      <c r="AU126" s="18" t="s">
        <v>80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671</v>
      </c>
      <c r="G127" s="234"/>
      <c r="H127" s="237">
        <v>100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78</v>
      </c>
      <c r="AY127" s="243" t="s">
        <v>201</v>
      </c>
    </row>
    <row r="128" s="2" customFormat="1" ht="44.25" customHeight="1">
      <c r="A128" s="39"/>
      <c r="B128" s="40"/>
      <c r="C128" s="213" t="s">
        <v>229</v>
      </c>
      <c r="D128" s="213" t="s">
        <v>203</v>
      </c>
      <c r="E128" s="214" t="s">
        <v>482</v>
      </c>
      <c r="F128" s="215" t="s">
        <v>483</v>
      </c>
      <c r="G128" s="216" t="s">
        <v>239</v>
      </c>
      <c r="H128" s="217">
        <v>102</v>
      </c>
      <c r="I128" s="218"/>
      <c r="J128" s="219">
        <f>ROUND(I128*H128,2)</f>
        <v>0</v>
      </c>
      <c r="K128" s="215" t="s">
        <v>207</v>
      </c>
      <c r="L128" s="45"/>
      <c r="M128" s="220" t="s">
        <v>19</v>
      </c>
      <c r="N128" s="221" t="s">
        <v>42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208</v>
      </c>
      <c r="AT128" s="224" t="s">
        <v>203</v>
      </c>
      <c r="AU128" s="224" t="s">
        <v>80</v>
      </c>
      <c r="AY128" s="18" t="s">
        <v>201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78</v>
      </c>
      <c r="BK128" s="225">
        <f>ROUND(I128*H128,2)</f>
        <v>0</v>
      </c>
      <c r="BL128" s="18" t="s">
        <v>208</v>
      </c>
      <c r="BM128" s="224" t="s">
        <v>1006</v>
      </c>
    </row>
    <row r="129" s="2" customFormat="1">
      <c r="A129" s="39"/>
      <c r="B129" s="40"/>
      <c r="C129" s="41"/>
      <c r="D129" s="226" t="s">
        <v>210</v>
      </c>
      <c r="E129" s="41"/>
      <c r="F129" s="227" t="s">
        <v>485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210</v>
      </c>
      <c r="AU129" s="18" t="s">
        <v>80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1007</v>
      </c>
      <c r="G130" s="234"/>
      <c r="H130" s="237">
        <v>102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201</v>
      </c>
    </row>
    <row r="131" s="12" customFormat="1" ht="22.8" customHeight="1">
      <c r="A131" s="12"/>
      <c r="B131" s="197"/>
      <c r="C131" s="198"/>
      <c r="D131" s="199" t="s">
        <v>70</v>
      </c>
      <c r="E131" s="211" t="s">
        <v>229</v>
      </c>
      <c r="F131" s="211" t="s">
        <v>490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SUM(P132:P135)</f>
        <v>0</v>
      </c>
      <c r="Q131" s="205"/>
      <c r="R131" s="206">
        <f>SUM(R132:R135)</f>
        <v>0.69375599999999993</v>
      </c>
      <c r="S131" s="205"/>
      <c r="T131" s="207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78</v>
      </c>
      <c r="AT131" s="209" t="s">
        <v>70</v>
      </c>
      <c r="AU131" s="209" t="s">
        <v>78</v>
      </c>
      <c r="AY131" s="208" t="s">
        <v>201</v>
      </c>
      <c r="BK131" s="210">
        <f>SUM(BK132:BK135)</f>
        <v>0</v>
      </c>
    </row>
    <row r="132" s="2" customFormat="1" ht="37.8" customHeight="1">
      <c r="A132" s="39"/>
      <c r="B132" s="40"/>
      <c r="C132" s="213" t="s">
        <v>259</v>
      </c>
      <c r="D132" s="213" t="s">
        <v>203</v>
      </c>
      <c r="E132" s="214" t="s">
        <v>491</v>
      </c>
      <c r="F132" s="215" t="s">
        <v>492</v>
      </c>
      <c r="G132" s="216" t="s">
        <v>239</v>
      </c>
      <c r="H132" s="217">
        <v>12.6</v>
      </c>
      <c r="I132" s="218"/>
      <c r="J132" s="219">
        <f>ROUND(I132*H132,2)</f>
        <v>0</v>
      </c>
      <c r="K132" s="215" t="s">
        <v>207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0.055059999999999998</v>
      </c>
      <c r="R132" s="222">
        <f>Q132*H132</f>
        <v>0.69375599999999993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208</v>
      </c>
      <c r="AT132" s="224" t="s">
        <v>203</v>
      </c>
      <c r="AU132" s="224" t="s">
        <v>80</v>
      </c>
      <c r="AY132" s="18" t="s">
        <v>201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208</v>
      </c>
      <c r="BM132" s="224" t="s">
        <v>1008</v>
      </c>
    </row>
    <row r="133" s="2" customFormat="1">
      <c r="A133" s="39"/>
      <c r="B133" s="40"/>
      <c r="C133" s="41"/>
      <c r="D133" s="226" t="s">
        <v>210</v>
      </c>
      <c r="E133" s="41"/>
      <c r="F133" s="227" t="s">
        <v>494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210</v>
      </c>
      <c r="AU133" s="18" t="s">
        <v>80</v>
      </c>
    </row>
    <row r="134" s="2" customFormat="1">
      <c r="A134" s="39"/>
      <c r="B134" s="40"/>
      <c r="C134" s="41"/>
      <c r="D134" s="231" t="s">
        <v>212</v>
      </c>
      <c r="E134" s="41"/>
      <c r="F134" s="232" t="s">
        <v>495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212</v>
      </c>
      <c r="AU134" s="18" t="s">
        <v>80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1009</v>
      </c>
      <c r="G135" s="234"/>
      <c r="H135" s="237">
        <v>12.6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78</v>
      </c>
      <c r="AY135" s="243" t="s">
        <v>201</v>
      </c>
    </row>
    <row r="136" s="12" customFormat="1" ht="22.8" customHeight="1">
      <c r="A136" s="12"/>
      <c r="B136" s="197"/>
      <c r="C136" s="198"/>
      <c r="D136" s="199" t="s">
        <v>70</v>
      </c>
      <c r="E136" s="211" t="s">
        <v>306</v>
      </c>
      <c r="F136" s="211" t="s">
        <v>307</v>
      </c>
      <c r="G136" s="198"/>
      <c r="H136" s="198"/>
      <c r="I136" s="201"/>
      <c r="J136" s="212">
        <f>BK136</f>
        <v>0</v>
      </c>
      <c r="K136" s="198"/>
      <c r="L136" s="203"/>
      <c r="M136" s="204"/>
      <c r="N136" s="205"/>
      <c r="O136" s="205"/>
      <c r="P136" s="206">
        <f>SUM(P137:P138)</f>
        <v>0</v>
      </c>
      <c r="Q136" s="205"/>
      <c r="R136" s="206">
        <f>SUM(R137:R138)</f>
        <v>0</v>
      </c>
      <c r="S136" s="205"/>
      <c r="T136" s="207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8" t="s">
        <v>78</v>
      </c>
      <c r="AT136" s="209" t="s">
        <v>70</v>
      </c>
      <c r="AU136" s="209" t="s">
        <v>78</v>
      </c>
      <c r="AY136" s="208" t="s">
        <v>201</v>
      </c>
      <c r="BK136" s="210">
        <f>SUM(BK137:BK138)</f>
        <v>0</v>
      </c>
    </row>
    <row r="137" s="2" customFormat="1" ht="33" customHeight="1">
      <c r="A137" s="39"/>
      <c r="B137" s="40"/>
      <c r="C137" s="213" t="s">
        <v>236</v>
      </c>
      <c r="D137" s="213" t="s">
        <v>203</v>
      </c>
      <c r="E137" s="214" t="s">
        <v>512</v>
      </c>
      <c r="F137" s="215" t="s">
        <v>513</v>
      </c>
      <c r="G137" s="216" t="s">
        <v>277</v>
      </c>
      <c r="H137" s="217">
        <v>250.334</v>
      </c>
      <c r="I137" s="218"/>
      <c r="J137" s="219">
        <f>ROUND(I137*H137,2)</f>
        <v>0</v>
      </c>
      <c r="K137" s="215" t="s">
        <v>207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208</v>
      </c>
      <c r="AT137" s="224" t="s">
        <v>203</v>
      </c>
      <c r="AU137" s="224" t="s">
        <v>80</v>
      </c>
      <c r="AY137" s="18" t="s">
        <v>201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208</v>
      </c>
      <c r="BM137" s="224" t="s">
        <v>1010</v>
      </c>
    </row>
    <row r="138" s="2" customFormat="1">
      <c r="A138" s="39"/>
      <c r="B138" s="40"/>
      <c r="C138" s="41"/>
      <c r="D138" s="226" t="s">
        <v>210</v>
      </c>
      <c r="E138" s="41"/>
      <c r="F138" s="227" t="s">
        <v>515</v>
      </c>
      <c r="G138" s="41"/>
      <c r="H138" s="41"/>
      <c r="I138" s="228"/>
      <c r="J138" s="41"/>
      <c r="K138" s="41"/>
      <c r="L138" s="45"/>
      <c r="M138" s="254"/>
      <c r="N138" s="255"/>
      <c r="O138" s="256"/>
      <c r="P138" s="256"/>
      <c r="Q138" s="256"/>
      <c r="R138" s="256"/>
      <c r="S138" s="256"/>
      <c r="T138" s="257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210</v>
      </c>
      <c r="AU138" s="18" t="s">
        <v>80</v>
      </c>
    </row>
    <row r="139" s="2" customFormat="1" ht="6.96" customHeight="1">
      <c r="A139" s="39"/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SBVXXMZp1jgdQhoY4GCRG7GiwknyZBsOK5jEaHW2YeTNctL2QMyoqiapFoqh4eUP10DSIWligQ/RKyUm6yIs7g==" hashValue="C45YqWWducYyaTT+cgMmYgVVVBhiyO6C/bFBNct7riZtRF6aU+9rAus4uo0n/uBDCoCc4L9uRkx2QE7hkEkLdw==" algorithmName="SHA-512" password="CC35"/>
  <autoFilter ref="C90:K13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7751111"/>
    <hyperlink ref="F99" r:id="rId2" display="https://podminky.urs.cz/item/CS_URS_2025_01/132251411"/>
    <hyperlink ref="F103" r:id="rId3" display="https://podminky.urs.cz/item/CS_URS_2025_01/162451106"/>
    <hyperlink ref="F107" r:id="rId4" display="https://podminky.urs.cz/item/CS_URS_2025_01/174251101"/>
    <hyperlink ref="F111" r:id="rId5" display="https://podminky.urs.cz/item/CS_URS_2025_01/181411122"/>
    <hyperlink ref="F116" r:id="rId6" display="https://podminky.urs.cz/item/CS_URS_2025_01/182151111"/>
    <hyperlink ref="F120" r:id="rId7" display="https://podminky.urs.cz/item/CS_URS_2025_01/321213345"/>
    <hyperlink ref="F125" r:id="rId8" display="https://podminky.urs.cz/item/CS_URS_2025_01/462512270"/>
    <hyperlink ref="F129" r:id="rId9" display="https://podminky.urs.cz/item/CS_URS_2025_01/462519002"/>
    <hyperlink ref="F133" r:id="rId10" display="https://podminky.urs.cz/item/CS_URS_2025_01/636195212"/>
    <hyperlink ref="F138" r:id="rId11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988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1011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988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SO-07-02. - Práh km 15,367 (15,360)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988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SO-07-02. - Práh km 15,367 (15,360)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143.12390399999998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143.12390399999998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208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58.799999999999997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1012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1013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843</v>
      </c>
      <c r="G95" s="234"/>
      <c r="H95" s="237">
        <v>58.799999999999997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143.12390399999998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58.799999999999997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143.12390399999998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1014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1015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843</v>
      </c>
      <c r="G100" s="234"/>
      <c r="H100" s="237">
        <v>58.799999999999997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78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1016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835</v>
      </c>
      <c r="G103" s="234"/>
      <c r="H103" s="237">
        <v>78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143.124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1017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EatyEA81RrSvVAjq4PsNNx2RTeiqwcGouTf8eA0vzCRdplviybPUqsB73rFgUCs5H5AZRR8nbt2rjdilhjxHRg==" hashValue="kjtdRZpsJV/N++C4uzCMcfwy+TG3F6YeJxKW6LUSgYZryinxbezC565b8L5roKuiQchp8JgHnKxWdKjOXuNfpg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155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1018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1019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ROUND((SUM(BE91:BE162)),  2)</f>
        <v>0</v>
      </c>
      <c r="G35" s="39"/>
      <c r="H35" s="39"/>
      <c r="I35" s="158">
        <v>0.20999999999999999</v>
      </c>
      <c r="J35" s="157">
        <f>ROUND(((SUM(BE91:BE162))*I35),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ROUND((SUM(BF91:BF162)),  2)</f>
        <v>0</v>
      </c>
      <c r="G36" s="39"/>
      <c r="H36" s="39"/>
      <c r="I36" s="158">
        <v>0.12</v>
      </c>
      <c r="J36" s="157">
        <f>ROUND(((SUM(BF91:BF162))*I36),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ROUND((SUM(BG91:BG162)),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ROUND((SUM(BH91:BH162)),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ROUND((SUM(BI91:BI162)),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1018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SO-08-01. - Stupeň km 15,168 (15,160)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J121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J128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183</v>
      </c>
      <c r="E68" s="183"/>
      <c r="F68" s="183"/>
      <c r="G68" s="183"/>
      <c r="H68" s="183"/>
      <c r="I68" s="183"/>
      <c r="J68" s="184">
        <f>J151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J160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23.25" customHeight="1">
      <c r="A81" s="39"/>
      <c r="B81" s="40"/>
      <c r="C81" s="41"/>
      <c r="D81" s="41"/>
      <c r="E81" s="170" t="s">
        <v>1018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SO-08-01. - Stupeň km 15,168 (15,160)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113.30803032999999</v>
      </c>
      <c r="S91" s="97"/>
      <c r="T91" s="195">
        <f>T92</f>
        <v>0.015599999999999999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P93+P121+P128+P151+P160</f>
        <v>0</v>
      </c>
      <c r="Q92" s="205"/>
      <c r="R92" s="206">
        <f>R93+R121+R128+R151+R160</f>
        <v>113.30803032999999</v>
      </c>
      <c r="S92" s="205"/>
      <c r="T92" s="207">
        <f>T93+T121+T128+T151+T160</f>
        <v>0.015599999999999999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BK93+BK121+BK128+BK151+BK160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SUM(P94:P120)</f>
        <v>0</v>
      </c>
      <c r="Q93" s="205"/>
      <c r="R93" s="206">
        <f>SUM(R94:R120)</f>
        <v>0.00089999999999999998</v>
      </c>
      <c r="S93" s="205"/>
      <c r="T93" s="207">
        <f>SUM(T94:T120)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SUM(BK94:BK120)</f>
        <v>0</v>
      </c>
    </row>
    <row r="94" s="2" customFormat="1" ht="55.5" customHeight="1">
      <c r="A94" s="39"/>
      <c r="B94" s="40"/>
      <c r="C94" s="213" t="s">
        <v>259</v>
      </c>
      <c r="D94" s="213" t="s">
        <v>203</v>
      </c>
      <c r="E94" s="214" t="s">
        <v>403</v>
      </c>
      <c r="F94" s="215" t="s">
        <v>404</v>
      </c>
      <c r="G94" s="216" t="s">
        <v>206</v>
      </c>
      <c r="H94" s="217">
        <v>76.299999999999997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1020</v>
      </c>
    </row>
    <row r="95" s="2" customFormat="1">
      <c r="A95" s="39"/>
      <c r="B95" s="40"/>
      <c r="C95" s="41"/>
      <c r="D95" s="226" t="s">
        <v>210</v>
      </c>
      <c r="E95" s="41"/>
      <c r="F95" s="227" t="s">
        <v>406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863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1021</v>
      </c>
      <c r="G97" s="234"/>
      <c r="H97" s="237">
        <v>76.299999999999997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44.25" customHeight="1">
      <c r="A98" s="39"/>
      <c r="B98" s="40"/>
      <c r="C98" s="213" t="s">
        <v>273</v>
      </c>
      <c r="D98" s="213" t="s">
        <v>203</v>
      </c>
      <c r="E98" s="214" t="s">
        <v>420</v>
      </c>
      <c r="F98" s="215" t="s">
        <v>421</v>
      </c>
      <c r="G98" s="216" t="s">
        <v>206</v>
      </c>
      <c r="H98" s="217">
        <v>17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1022</v>
      </c>
    </row>
    <row r="99" s="2" customFormat="1">
      <c r="A99" s="39"/>
      <c r="B99" s="40"/>
      <c r="C99" s="41"/>
      <c r="D99" s="226" t="s">
        <v>210</v>
      </c>
      <c r="E99" s="41"/>
      <c r="F99" s="227" t="s">
        <v>423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1023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294</v>
      </c>
      <c r="G101" s="234"/>
      <c r="H101" s="237">
        <v>17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2" customFormat="1" ht="44.25" customHeight="1">
      <c r="A102" s="39"/>
      <c r="B102" s="40"/>
      <c r="C102" s="213" t="s">
        <v>353</v>
      </c>
      <c r="D102" s="213" t="s">
        <v>203</v>
      </c>
      <c r="E102" s="214" t="s">
        <v>427</v>
      </c>
      <c r="F102" s="215" t="s">
        <v>428</v>
      </c>
      <c r="G102" s="216" t="s">
        <v>206</v>
      </c>
      <c r="H102" s="217">
        <v>59</v>
      </c>
      <c r="I102" s="218"/>
      <c r="J102" s="219">
        <f>ROUND(I102*H102,2)</f>
        <v>0</v>
      </c>
      <c r="K102" s="215" t="s">
        <v>207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208</v>
      </c>
      <c r="AT102" s="224" t="s">
        <v>203</v>
      </c>
      <c r="AU102" s="224" t="s">
        <v>80</v>
      </c>
      <c r="AY102" s="18" t="s">
        <v>201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208</v>
      </c>
      <c r="BM102" s="224" t="s">
        <v>1024</v>
      </c>
    </row>
    <row r="103" s="2" customFormat="1">
      <c r="A103" s="39"/>
      <c r="B103" s="40"/>
      <c r="C103" s="41"/>
      <c r="D103" s="226" t="s">
        <v>210</v>
      </c>
      <c r="E103" s="41"/>
      <c r="F103" s="227" t="s">
        <v>430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210</v>
      </c>
      <c r="AU103" s="18" t="s">
        <v>80</v>
      </c>
    </row>
    <row r="104" s="2" customFormat="1">
      <c r="A104" s="39"/>
      <c r="B104" s="40"/>
      <c r="C104" s="41"/>
      <c r="D104" s="231" t="s">
        <v>212</v>
      </c>
      <c r="E104" s="41"/>
      <c r="F104" s="232" t="s">
        <v>1025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212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766</v>
      </c>
      <c r="G105" s="234"/>
      <c r="H105" s="237">
        <v>59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201</v>
      </c>
    </row>
    <row r="106" s="2" customFormat="1" ht="16.5" customHeight="1">
      <c r="A106" s="39"/>
      <c r="B106" s="40"/>
      <c r="C106" s="213" t="s">
        <v>281</v>
      </c>
      <c r="D106" s="213" t="s">
        <v>203</v>
      </c>
      <c r="E106" s="214" t="s">
        <v>647</v>
      </c>
      <c r="F106" s="215" t="s">
        <v>648</v>
      </c>
      <c r="G106" s="216" t="s">
        <v>206</v>
      </c>
      <c r="H106" s="217">
        <v>1.9199999999999999</v>
      </c>
      <c r="I106" s="218"/>
      <c r="J106" s="219">
        <f>ROUND(I106*H106,2)</f>
        <v>0</v>
      </c>
      <c r="K106" s="215" t="s">
        <v>207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208</v>
      </c>
      <c r="AT106" s="224" t="s">
        <v>203</v>
      </c>
      <c r="AU106" s="224" t="s">
        <v>80</v>
      </c>
      <c r="AY106" s="18" t="s">
        <v>201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208</v>
      </c>
      <c r="BM106" s="224" t="s">
        <v>1026</v>
      </c>
    </row>
    <row r="107" s="2" customFormat="1">
      <c r="A107" s="39"/>
      <c r="B107" s="40"/>
      <c r="C107" s="41"/>
      <c r="D107" s="226" t="s">
        <v>210</v>
      </c>
      <c r="E107" s="41"/>
      <c r="F107" s="227" t="s">
        <v>650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210</v>
      </c>
      <c r="AU107" s="18" t="s">
        <v>80</v>
      </c>
    </row>
    <row r="108" s="2" customFormat="1">
      <c r="A108" s="39"/>
      <c r="B108" s="40"/>
      <c r="C108" s="41"/>
      <c r="D108" s="231" t="s">
        <v>212</v>
      </c>
      <c r="E108" s="41"/>
      <c r="F108" s="232" t="s">
        <v>651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212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652</v>
      </c>
      <c r="G109" s="234"/>
      <c r="H109" s="237">
        <v>1.9199999999999999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2" customFormat="1" ht="21.75" customHeight="1">
      <c r="A110" s="39"/>
      <c r="B110" s="40"/>
      <c r="C110" s="213" t="s">
        <v>8</v>
      </c>
      <c r="D110" s="213" t="s">
        <v>203</v>
      </c>
      <c r="E110" s="214" t="s">
        <v>653</v>
      </c>
      <c r="F110" s="215" t="s">
        <v>654</v>
      </c>
      <c r="G110" s="216" t="s">
        <v>206</v>
      </c>
      <c r="H110" s="217">
        <v>1.9199999999999999</v>
      </c>
      <c r="I110" s="218"/>
      <c r="J110" s="219">
        <f>ROUND(I110*H110,2)</f>
        <v>0</v>
      </c>
      <c r="K110" s="215" t="s">
        <v>207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208</v>
      </c>
      <c r="AT110" s="224" t="s">
        <v>203</v>
      </c>
      <c r="AU110" s="224" t="s">
        <v>80</v>
      </c>
      <c r="AY110" s="18" t="s">
        <v>201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208</v>
      </c>
      <c r="BM110" s="224" t="s">
        <v>1027</v>
      </c>
    </row>
    <row r="111" s="2" customFormat="1">
      <c r="A111" s="39"/>
      <c r="B111" s="40"/>
      <c r="C111" s="41"/>
      <c r="D111" s="226" t="s">
        <v>210</v>
      </c>
      <c r="E111" s="41"/>
      <c r="F111" s="227" t="s">
        <v>656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210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657</v>
      </c>
      <c r="G112" s="234"/>
      <c r="H112" s="237">
        <v>1.9199999999999999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2" customFormat="1" ht="24.15" customHeight="1">
      <c r="A113" s="39"/>
      <c r="B113" s="40"/>
      <c r="C113" s="213" t="s">
        <v>308</v>
      </c>
      <c r="D113" s="213" t="s">
        <v>203</v>
      </c>
      <c r="E113" s="214" t="s">
        <v>633</v>
      </c>
      <c r="F113" s="215" t="s">
        <v>634</v>
      </c>
      <c r="G113" s="216" t="s">
        <v>635</v>
      </c>
      <c r="H113" s="217">
        <v>30</v>
      </c>
      <c r="I113" s="218"/>
      <c r="J113" s="219">
        <f>ROUND(I113*H113,2)</f>
        <v>0</v>
      </c>
      <c r="K113" s="215" t="s">
        <v>207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3.0000000000000001E-05</v>
      </c>
      <c r="R113" s="222">
        <f>Q113*H113</f>
        <v>0.00089999999999999998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208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1028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637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2" customFormat="1">
      <c r="A115" s="39"/>
      <c r="B115" s="40"/>
      <c r="C115" s="41"/>
      <c r="D115" s="231" t="s">
        <v>212</v>
      </c>
      <c r="E115" s="41"/>
      <c r="F115" s="232" t="s">
        <v>1029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212</v>
      </c>
      <c r="AU115" s="18" t="s">
        <v>80</v>
      </c>
    </row>
    <row r="116" s="13" customFormat="1">
      <c r="A116" s="13"/>
      <c r="B116" s="233"/>
      <c r="C116" s="234"/>
      <c r="D116" s="231" t="s">
        <v>214</v>
      </c>
      <c r="E116" s="235" t="s">
        <v>19</v>
      </c>
      <c r="F116" s="236" t="s">
        <v>1030</v>
      </c>
      <c r="G116" s="234"/>
      <c r="H116" s="237">
        <v>30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214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201</v>
      </c>
    </row>
    <row r="117" s="2" customFormat="1" ht="37.8" customHeight="1">
      <c r="A117" s="39"/>
      <c r="B117" s="40"/>
      <c r="C117" s="213" t="s">
        <v>330</v>
      </c>
      <c r="D117" s="213" t="s">
        <v>203</v>
      </c>
      <c r="E117" s="214" t="s">
        <v>640</v>
      </c>
      <c r="F117" s="215" t="s">
        <v>641</v>
      </c>
      <c r="G117" s="216" t="s">
        <v>642</v>
      </c>
      <c r="H117" s="217">
        <v>3</v>
      </c>
      <c r="I117" s="218"/>
      <c r="J117" s="219">
        <f>ROUND(I117*H117,2)</f>
        <v>0</v>
      </c>
      <c r="K117" s="215" t="s">
        <v>207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208</v>
      </c>
      <c r="AT117" s="224" t="s">
        <v>203</v>
      </c>
      <c r="AU117" s="224" t="s">
        <v>80</v>
      </c>
      <c r="AY117" s="18" t="s">
        <v>201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208</v>
      </c>
      <c r="BM117" s="224" t="s">
        <v>1031</v>
      </c>
    </row>
    <row r="118" s="2" customFormat="1">
      <c r="A118" s="39"/>
      <c r="B118" s="40"/>
      <c r="C118" s="41"/>
      <c r="D118" s="226" t="s">
        <v>210</v>
      </c>
      <c r="E118" s="41"/>
      <c r="F118" s="227" t="s">
        <v>644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210</v>
      </c>
      <c r="AU118" s="18" t="s">
        <v>80</v>
      </c>
    </row>
    <row r="119" s="2" customFormat="1">
      <c r="A119" s="39"/>
      <c r="B119" s="40"/>
      <c r="C119" s="41"/>
      <c r="D119" s="231" t="s">
        <v>212</v>
      </c>
      <c r="E119" s="41"/>
      <c r="F119" s="232" t="s">
        <v>645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212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221</v>
      </c>
      <c r="G120" s="234"/>
      <c r="H120" s="237">
        <v>3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12" customFormat="1" ht="22.8" customHeight="1">
      <c r="A121" s="12"/>
      <c r="B121" s="197"/>
      <c r="C121" s="198"/>
      <c r="D121" s="199" t="s">
        <v>70</v>
      </c>
      <c r="E121" s="211" t="s">
        <v>221</v>
      </c>
      <c r="F121" s="211" t="s">
        <v>222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SUM(P122:P127)</f>
        <v>0</v>
      </c>
      <c r="Q121" s="205"/>
      <c r="R121" s="206">
        <f>SUM(R122:R127)</f>
        <v>10.26262633</v>
      </c>
      <c r="S121" s="205"/>
      <c r="T121" s="207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78</v>
      </c>
      <c r="AT121" s="209" t="s">
        <v>70</v>
      </c>
      <c r="AU121" s="209" t="s">
        <v>78</v>
      </c>
      <c r="AY121" s="208" t="s">
        <v>201</v>
      </c>
      <c r="BK121" s="210">
        <f>SUM(BK122:BK127)</f>
        <v>0</v>
      </c>
    </row>
    <row r="122" s="2" customFormat="1" ht="66.75" customHeight="1">
      <c r="A122" s="39"/>
      <c r="B122" s="40"/>
      <c r="C122" s="213" t="s">
        <v>78</v>
      </c>
      <c r="D122" s="213" t="s">
        <v>203</v>
      </c>
      <c r="E122" s="214" t="s">
        <v>953</v>
      </c>
      <c r="F122" s="215" t="s">
        <v>954</v>
      </c>
      <c r="G122" s="216" t="s">
        <v>206</v>
      </c>
      <c r="H122" s="217">
        <v>1.381</v>
      </c>
      <c r="I122" s="218"/>
      <c r="J122" s="219">
        <f>ROUND(I122*H122,2)</f>
        <v>0</v>
      </c>
      <c r="K122" s="215" t="s">
        <v>207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0.18293000000000001</v>
      </c>
      <c r="R122" s="222">
        <f>Q122*H122</f>
        <v>0.25262633000000001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208</v>
      </c>
      <c r="AT122" s="224" t="s">
        <v>203</v>
      </c>
      <c r="AU122" s="224" t="s">
        <v>80</v>
      </c>
      <c r="AY122" s="18" t="s">
        <v>201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208</v>
      </c>
      <c r="BM122" s="224" t="s">
        <v>1032</v>
      </c>
    </row>
    <row r="123" s="2" customFormat="1">
      <c r="A123" s="39"/>
      <c r="B123" s="40"/>
      <c r="C123" s="41"/>
      <c r="D123" s="226" t="s">
        <v>210</v>
      </c>
      <c r="E123" s="41"/>
      <c r="F123" s="227" t="s">
        <v>956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210</v>
      </c>
      <c r="AU123" s="18" t="s">
        <v>80</v>
      </c>
    </row>
    <row r="124" s="2" customFormat="1">
      <c r="A124" s="39"/>
      <c r="B124" s="40"/>
      <c r="C124" s="41"/>
      <c r="D124" s="231" t="s">
        <v>212</v>
      </c>
      <c r="E124" s="41"/>
      <c r="F124" s="232" t="s">
        <v>957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212</v>
      </c>
      <c r="AU124" s="18" t="s">
        <v>80</v>
      </c>
    </row>
    <row r="125" s="13" customFormat="1">
      <c r="A125" s="13"/>
      <c r="B125" s="233"/>
      <c r="C125" s="234"/>
      <c r="D125" s="231" t="s">
        <v>214</v>
      </c>
      <c r="E125" s="235" t="s">
        <v>19</v>
      </c>
      <c r="F125" s="236" t="s">
        <v>1033</v>
      </c>
      <c r="G125" s="234"/>
      <c r="H125" s="237">
        <v>1.381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214</v>
      </c>
      <c r="AU125" s="243" t="s">
        <v>80</v>
      </c>
      <c r="AV125" s="13" t="s">
        <v>80</v>
      </c>
      <c r="AW125" s="13" t="s">
        <v>33</v>
      </c>
      <c r="AX125" s="13" t="s">
        <v>78</v>
      </c>
      <c r="AY125" s="243" t="s">
        <v>201</v>
      </c>
    </row>
    <row r="126" s="2" customFormat="1" ht="16.5" customHeight="1">
      <c r="A126" s="39"/>
      <c r="B126" s="40"/>
      <c r="C126" s="244" t="s">
        <v>80</v>
      </c>
      <c r="D126" s="244" t="s">
        <v>274</v>
      </c>
      <c r="E126" s="245" t="s">
        <v>959</v>
      </c>
      <c r="F126" s="246" t="s">
        <v>960</v>
      </c>
      <c r="G126" s="247" t="s">
        <v>961</v>
      </c>
      <c r="H126" s="248">
        <v>13</v>
      </c>
      <c r="I126" s="249"/>
      <c r="J126" s="250">
        <f>ROUND(I126*H126,2)</f>
        <v>0</v>
      </c>
      <c r="K126" s="246" t="s">
        <v>19</v>
      </c>
      <c r="L126" s="251"/>
      <c r="M126" s="252" t="s">
        <v>19</v>
      </c>
      <c r="N126" s="253" t="s">
        <v>42</v>
      </c>
      <c r="O126" s="85"/>
      <c r="P126" s="222">
        <f>O126*H126</f>
        <v>0</v>
      </c>
      <c r="Q126" s="222">
        <v>0.77000000000000002</v>
      </c>
      <c r="R126" s="222">
        <f>Q126*H126</f>
        <v>10.01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243</v>
      </c>
      <c r="AT126" s="224" t="s">
        <v>274</v>
      </c>
      <c r="AU126" s="224" t="s">
        <v>80</v>
      </c>
      <c r="AY126" s="18" t="s">
        <v>201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78</v>
      </c>
      <c r="BK126" s="225">
        <f>ROUND(I126*H126,2)</f>
        <v>0</v>
      </c>
      <c r="BL126" s="18" t="s">
        <v>208</v>
      </c>
      <c r="BM126" s="224" t="s">
        <v>1034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308</v>
      </c>
      <c r="G127" s="234"/>
      <c r="H127" s="237">
        <v>13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78</v>
      </c>
      <c r="AY127" s="243" t="s">
        <v>201</v>
      </c>
    </row>
    <row r="128" s="12" customFormat="1" ht="22.8" customHeight="1">
      <c r="A128" s="12"/>
      <c r="B128" s="197"/>
      <c r="C128" s="198"/>
      <c r="D128" s="199" t="s">
        <v>70</v>
      </c>
      <c r="E128" s="211" t="s">
        <v>208</v>
      </c>
      <c r="F128" s="211" t="s">
        <v>471</v>
      </c>
      <c r="G128" s="198"/>
      <c r="H128" s="198"/>
      <c r="I128" s="201"/>
      <c r="J128" s="212">
        <f>BK128</f>
        <v>0</v>
      </c>
      <c r="K128" s="198"/>
      <c r="L128" s="203"/>
      <c r="M128" s="204"/>
      <c r="N128" s="205"/>
      <c r="O128" s="205"/>
      <c r="P128" s="206">
        <f>SUM(P129:P150)</f>
        <v>0</v>
      </c>
      <c r="Q128" s="205"/>
      <c r="R128" s="206">
        <f>SUM(R129:R150)</f>
        <v>103.01793599999999</v>
      </c>
      <c r="S128" s="205"/>
      <c r="T128" s="207">
        <f>SUM(T129:T150)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78</v>
      </c>
      <c r="AT128" s="209" t="s">
        <v>70</v>
      </c>
      <c r="AU128" s="209" t="s">
        <v>78</v>
      </c>
      <c r="AY128" s="208" t="s">
        <v>201</v>
      </c>
      <c r="BK128" s="210">
        <f>SUM(BK129:BK150)</f>
        <v>0</v>
      </c>
    </row>
    <row r="129" s="2" customFormat="1" ht="49.05" customHeight="1">
      <c r="A129" s="39"/>
      <c r="B129" s="40"/>
      <c r="C129" s="213" t="s">
        <v>299</v>
      </c>
      <c r="D129" s="213" t="s">
        <v>203</v>
      </c>
      <c r="E129" s="214" t="s">
        <v>718</v>
      </c>
      <c r="F129" s="215" t="s">
        <v>719</v>
      </c>
      <c r="G129" s="216" t="s">
        <v>239</v>
      </c>
      <c r="H129" s="217">
        <v>24</v>
      </c>
      <c r="I129" s="218"/>
      <c r="J129" s="219">
        <f>ROUND(I129*H129,2)</f>
        <v>0</v>
      </c>
      <c r="K129" s="215" t="s">
        <v>207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0.00027999999999999998</v>
      </c>
      <c r="R129" s="222">
        <f>Q129*H129</f>
        <v>0.0067199999999999994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208</v>
      </c>
      <c r="AT129" s="224" t="s">
        <v>203</v>
      </c>
      <c r="AU129" s="224" t="s">
        <v>80</v>
      </c>
      <c r="AY129" s="18" t="s">
        <v>201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208</v>
      </c>
      <c r="BM129" s="224" t="s">
        <v>1035</v>
      </c>
    </row>
    <row r="130" s="2" customFormat="1">
      <c r="A130" s="39"/>
      <c r="B130" s="40"/>
      <c r="C130" s="41"/>
      <c r="D130" s="226" t="s">
        <v>210</v>
      </c>
      <c r="E130" s="41"/>
      <c r="F130" s="227" t="s">
        <v>721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210</v>
      </c>
      <c r="AU130" s="18" t="s">
        <v>80</v>
      </c>
    </row>
    <row r="131" s="2" customFormat="1">
      <c r="A131" s="39"/>
      <c r="B131" s="40"/>
      <c r="C131" s="41"/>
      <c r="D131" s="231" t="s">
        <v>212</v>
      </c>
      <c r="E131" s="41"/>
      <c r="F131" s="232" t="s">
        <v>722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212</v>
      </c>
      <c r="AU131" s="18" t="s">
        <v>80</v>
      </c>
    </row>
    <row r="132" s="13" customFormat="1">
      <c r="A132" s="13"/>
      <c r="B132" s="233"/>
      <c r="C132" s="234"/>
      <c r="D132" s="231" t="s">
        <v>214</v>
      </c>
      <c r="E132" s="235" t="s">
        <v>19</v>
      </c>
      <c r="F132" s="236" t="s">
        <v>875</v>
      </c>
      <c r="G132" s="234"/>
      <c r="H132" s="237">
        <v>24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214</v>
      </c>
      <c r="AU132" s="243" t="s">
        <v>80</v>
      </c>
      <c r="AV132" s="13" t="s">
        <v>80</v>
      </c>
      <c r="AW132" s="13" t="s">
        <v>33</v>
      </c>
      <c r="AX132" s="13" t="s">
        <v>78</v>
      </c>
      <c r="AY132" s="243" t="s">
        <v>201</v>
      </c>
    </row>
    <row r="133" s="2" customFormat="1" ht="24.15" customHeight="1">
      <c r="A133" s="39"/>
      <c r="B133" s="40"/>
      <c r="C133" s="244" t="s">
        <v>288</v>
      </c>
      <c r="D133" s="244" t="s">
        <v>274</v>
      </c>
      <c r="E133" s="245" t="s">
        <v>724</v>
      </c>
      <c r="F133" s="246" t="s">
        <v>725</v>
      </c>
      <c r="G133" s="247" t="s">
        <v>239</v>
      </c>
      <c r="H133" s="248">
        <v>17.280000000000001</v>
      </c>
      <c r="I133" s="249"/>
      <c r="J133" s="250">
        <f>ROUND(I133*H133,2)</f>
        <v>0</v>
      </c>
      <c r="K133" s="246" t="s">
        <v>207</v>
      </c>
      <c r="L133" s="251"/>
      <c r="M133" s="252" t="s">
        <v>19</v>
      </c>
      <c r="N133" s="253" t="s">
        <v>42</v>
      </c>
      <c r="O133" s="85"/>
      <c r="P133" s="222">
        <f>O133*H133</f>
        <v>0</v>
      </c>
      <c r="Q133" s="222">
        <v>0.00029999999999999997</v>
      </c>
      <c r="R133" s="222">
        <f>Q133*H133</f>
        <v>0.0051840000000000002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243</v>
      </c>
      <c r="AT133" s="224" t="s">
        <v>274</v>
      </c>
      <c r="AU133" s="224" t="s">
        <v>80</v>
      </c>
      <c r="AY133" s="18" t="s">
        <v>201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78</v>
      </c>
      <c r="BK133" s="225">
        <f>ROUND(I133*H133,2)</f>
        <v>0</v>
      </c>
      <c r="BL133" s="18" t="s">
        <v>208</v>
      </c>
      <c r="BM133" s="224" t="s">
        <v>1036</v>
      </c>
    </row>
    <row r="134" s="2" customFormat="1">
      <c r="A134" s="39"/>
      <c r="B134" s="40"/>
      <c r="C134" s="41"/>
      <c r="D134" s="231" t="s">
        <v>212</v>
      </c>
      <c r="E134" s="41"/>
      <c r="F134" s="232" t="s">
        <v>727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212</v>
      </c>
      <c r="AU134" s="18" t="s">
        <v>80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877</v>
      </c>
      <c r="G135" s="234"/>
      <c r="H135" s="237">
        <v>14.4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78</v>
      </c>
      <c r="AY135" s="243" t="s">
        <v>201</v>
      </c>
    </row>
    <row r="136" s="13" customFormat="1">
      <c r="A136" s="13"/>
      <c r="B136" s="233"/>
      <c r="C136" s="234"/>
      <c r="D136" s="231" t="s">
        <v>214</v>
      </c>
      <c r="E136" s="234"/>
      <c r="F136" s="236" t="s">
        <v>878</v>
      </c>
      <c r="G136" s="234"/>
      <c r="H136" s="237">
        <v>17.280000000000001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214</v>
      </c>
      <c r="AU136" s="243" t="s">
        <v>80</v>
      </c>
      <c r="AV136" s="13" t="s">
        <v>80</v>
      </c>
      <c r="AW136" s="13" t="s">
        <v>4</v>
      </c>
      <c r="AX136" s="13" t="s">
        <v>78</v>
      </c>
      <c r="AY136" s="243" t="s">
        <v>201</v>
      </c>
    </row>
    <row r="137" s="2" customFormat="1" ht="33" customHeight="1">
      <c r="A137" s="39"/>
      <c r="B137" s="40"/>
      <c r="C137" s="213" t="s">
        <v>294</v>
      </c>
      <c r="D137" s="213" t="s">
        <v>203</v>
      </c>
      <c r="E137" s="214" t="s">
        <v>730</v>
      </c>
      <c r="F137" s="215" t="s">
        <v>731</v>
      </c>
      <c r="G137" s="216" t="s">
        <v>239</v>
      </c>
      <c r="H137" s="217">
        <v>24</v>
      </c>
      <c r="I137" s="218"/>
      <c r="J137" s="219">
        <f>ROUND(I137*H137,2)</f>
        <v>0</v>
      </c>
      <c r="K137" s="215" t="s">
        <v>207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0.001</v>
      </c>
      <c r="R137" s="222">
        <f>Q137*H137</f>
        <v>0.024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208</v>
      </c>
      <c r="AT137" s="224" t="s">
        <v>203</v>
      </c>
      <c r="AU137" s="224" t="s">
        <v>80</v>
      </c>
      <c r="AY137" s="18" t="s">
        <v>201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208</v>
      </c>
      <c r="BM137" s="224" t="s">
        <v>1037</v>
      </c>
    </row>
    <row r="138" s="2" customFormat="1">
      <c r="A138" s="39"/>
      <c r="B138" s="40"/>
      <c r="C138" s="41"/>
      <c r="D138" s="226" t="s">
        <v>210</v>
      </c>
      <c r="E138" s="41"/>
      <c r="F138" s="227" t="s">
        <v>733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210</v>
      </c>
      <c r="AU138" s="18" t="s">
        <v>80</v>
      </c>
    </row>
    <row r="139" s="2" customFormat="1">
      <c r="A139" s="39"/>
      <c r="B139" s="40"/>
      <c r="C139" s="41"/>
      <c r="D139" s="231" t="s">
        <v>212</v>
      </c>
      <c r="E139" s="41"/>
      <c r="F139" s="232" t="s">
        <v>734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212</v>
      </c>
      <c r="AU139" s="18" t="s">
        <v>80</v>
      </c>
    </row>
    <row r="140" s="13" customFormat="1">
      <c r="A140" s="13"/>
      <c r="B140" s="233"/>
      <c r="C140" s="234"/>
      <c r="D140" s="231" t="s">
        <v>214</v>
      </c>
      <c r="E140" s="235" t="s">
        <v>19</v>
      </c>
      <c r="F140" s="236" t="s">
        <v>875</v>
      </c>
      <c r="G140" s="234"/>
      <c r="H140" s="237">
        <v>24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214</v>
      </c>
      <c r="AU140" s="243" t="s">
        <v>80</v>
      </c>
      <c r="AV140" s="13" t="s">
        <v>80</v>
      </c>
      <c r="AW140" s="13" t="s">
        <v>33</v>
      </c>
      <c r="AX140" s="13" t="s">
        <v>78</v>
      </c>
      <c r="AY140" s="243" t="s">
        <v>201</v>
      </c>
    </row>
    <row r="141" s="2" customFormat="1" ht="24.15" customHeight="1">
      <c r="A141" s="39"/>
      <c r="B141" s="40"/>
      <c r="C141" s="244" t="s">
        <v>348</v>
      </c>
      <c r="D141" s="244" t="s">
        <v>274</v>
      </c>
      <c r="E141" s="245" t="s">
        <v>735</v>
      </c>
      <c r="F141" s="246" t="s">
        <v>736</v>
      </c>
      <c r="G141" s="247" t="s">
        <v>239</v>
      </c>
      <c r="H141" s="248">
        <v>14.4</v>
      </c>
      <c r="I141" s="249"/>
      <c r="J141" s="250">
        <f>ROUND(I141*H141,2)</f>
        <v>0</v>
      </c>
      <c r="K141" s="246" t="s">
        <v>207</v>
      </c>
      <c r="L141" s="251"/>
      <c r="M141" s="252" t="s">
        <v>19</v>
      </c>
      <c r="N141" s="253" t="s">
        <v>42</v>
      </c>
      <c r="O141" s="85"/>
      <c r="P141" s="222">
        <f>O141*H141</f>
        <v>0</v>
      </c>
      <c r="Q141" s="222">
        <v>0.00142</v>
      </c>
      <c r="R141" s="222">
        <f>Q141*H141</f>
        <v>0.020448000000000001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243</v>
      </c>
      <c r="AT141" s="224" t="s">
        <v>274</v>
      </c>
      <c r="AU141" s="224" t="s">
        <v>80</v>
      </c>
      <c r="AY141" s="18" t="s">
        <v>201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208</v>
      </c>
      <c r="BM141" s="224" t="s">
        <v>1038</v>
      </c>
    </row>
    <row r="142" s="2" customFormat="1">
      <c r="A142" s="39"/>
      <c r="B142" s="40"/>
      <c r="C142" s="41"/>
      <c r="D142" s="231" t="s">
        <v>212</v>
      </c>
      <c r="E142" s="41"/>
      <c r="F142" s="232" t="s">
        <v>727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212</v>
      </c>
      <c r="AU142" s="18" t="s">
        <v>80</v>
      </c>
    </row>
    <row r="143" s="13" customFormat="1">
      <c r="A143" s="13"/>
      <c r="B143" s="233"/>
      <c r="C143" s="234"/>
      <c r="D143" s="231" t="s">
        <v>214</v>
      </c>
      <c r="E143" s="235" t="s">
        <v>19</v>
      </c>
      <c r="F143" s="236" t="s">
        <v>877</v>
      </c>
      <c r="G143" s="234"/>
      <c r="H143" s="237">
        <v>14.4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214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201</v>
      </c>
    </row>
    <row r="144" s="2" customFormat="1" ht="37.8" customHeight="1">
      <c r="A144" s="39"/>
      <c r="B144" s="40"/>
      <c r="C144" s="213" t="s">
        <v>221</v>
      </c>
      <c r="D144" s="213" t="s">
        <v>203</v>
      </c>
      <c r="E144" s="214" t="s">
        <v>472</v>
      </c>
      <c r="F144" s="215" t="s">
        <v>473</v>
      </c>
      <c r="G144" s="216" t="s">
        <v>206</v>
      </c>
      <c r="H144" s="217">
        <v>42.299999999999997</v>
      </c>
      <c r="I144" s="218"/>
      <c r="J144" s="219">
        <f>ROUND(I144*H144,2)</f>
        <v>0</v>
      </c>
      <c r="K144" s="215" t="s">
        <v>207</v>
      </c>
      <c r="L144" s="45"/>
      <c r="M144" s="220" t="s">
        <v>19</v>
      </c>
      <c r="N144" s="221" t="s">
        <v>42</v>
      </c>
      <c r="O144" s="85"/>
      <c r="P144" s="222">
        <f>O144*H144</f>
        <v>0</v>
      </c>
      <c r="Q144" s="222">
        <v>2.4340799999999998</v>
      </c>
      <c r="R144" s="222">
        <f>Q144*H144</f>
        <v>102.96158399999999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208</v>
      </c>
      <c r="AT144" s="224" t="s">
        <v>203</v>
      </c>
      <c r="AU144" s="224" t="s">
        <v>80</v>
      </c>
      <c r="AY144" s="18" t="s">
        <v>201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78</v>
      </c>
      <c r="BK144" s="225">
        <f>ROUND(I144*H144,2)</f>
        <v>0</v>
      </c>
      <c r="BL144" s="18" t="s">
        <v>208</v>
      </c>
      <c r="BM144" s="224" t="s">
        <v>1039</v>
      </c>
    </row>
    <row r="145" s="2" customFormat="1">
      <c r="A145" s="39"/>
      <c r="B145" s="40"/>
      <c r="C145" s="41"/>
      <c r="D145" s="226" t="s">
        <v>210</v>
      </c>
      <c r="E145" s="41"/>
      <c r="F145" s="227" t="s">
        <v>475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210</v>
      </c>
      <c r="AU145" s="18" t="s">
        <v>80</v>
      </c>
    </row>
    <row r="146" s="2" customFormat="1">
      <c r="A146" s="39"/>
      <c r="B146" s="40"/>
      <c r="C146" s="41"/>
      <c r="D146" s="231" t="s">
        <v>212</v>
      </c>
      <c r="E146" s="41"/>
      <c r="F146" s="232" t="s">
        <v>1040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212</v>
      </c>
      <c r="AU146" s="18" t="s">
        <v>80</v>
      </c>
    </row>
    <row r="147" s="13" customFormat="1">
      <c r="A147" s="13"/>
      <c r="B147" s="233"/>
      <c r="C147" s="234"/>
      <c r="D147" s="231" t="s">
        <v>214</v>
      </c>
      <c r="E147" s="235" t="s">
        <v>19</v>
      </c>
      <c r="F147" s="236" t="s">
        <v>1041</v>
      </c>
      <c r="G147" s="234"/>
      <c r="H147" s="237">
        <v>42.299999999999997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214</v>
      </c>
      <c r="AU147" s="243" t="s">
        <v>80</v>
      </c>
      <c r="AV147" s="13" t="s">
        <v>80</v>
      </c>
      <c r="AW147" s="13" t="s">
        <v>33</v>
      </c>
      <c r="AX147" s="13" t="s">
        <v>78</v>
      </c>
      <c r="AY147" s="243" t="s">
        <v>201</v>
      </c>
    </row>
    <row r="148" s="2" customFormat="1" ht="44.25" customHeight="1">
      <c r="A148" s="39"/>
      <c r="B148" s="40"/>
      <c r="C148" s="213" t="s">
        <v>208</v>
      </c>
      <c r="D148" s="213" t="s">
        <v>203</v>
      </c>
      <c r="E148" s="214" t="s">
        <v>482</v>
      </c>
      <c r="F148" s="215" t="s">
        <v>483</v>
      </c>
      <c r="G148" s="216" t="s">
        <v>239</v>
      </c>
      <c r="H148" s="217">
        <v>64</v>
      </c>
      <c r="I148" s="218"/>
      <c r="J148" s="219">
        <f>ROUND(I148*H148,2)</f>
        <v>0</v>
      </c>
      <c r="K148" s="215" t="s">
        <v>207</v>
      </c>
      <c r="L148" s="45"/>
      <c r="M148" s="220" t="s">
        <v>19</v>
      </c>
      <c r="N148" s="221" t="s">
        <v>42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208</v>
      </c>
      <c r="AT148" s="224" t="s">
        <v>203</v>
      </c>
      <c r="AU148" s="224" t="s">
        <v>80</v>
      </c>
      <c r="AY148" s="18" t="s">
        <v>201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78</v>
      </c>
      <c r="BK148" s="225">
        <f>ROUND(I148*H148,2)</f>
        <v>0</v>
      </c>
      <c r="BL148" s="18" t="s">
        <v>208</v>
      </c>
      <c r="BM148" s="224" t="s">
        <v>1042</v>
      </c>
    </row>
    <row r="149" s="2" customFormat="1">
      <c r="A149" s="39"/>
      <c r="B149" s="40"/>
      <c r="C149" s="41"/>
      <c r="D149" s="226" t="s">
        <v>210</v>
      </c>
      <c r="E149" s="41"/>
      <c r="F149" s="227" t="s">
        <v>485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210</v>
      </c>
      <c r="AU149" s="18" t="s">
        <v>80</v>
      </c>
    </row>
    <row r="150" s="13" customFormat="1">
      <c r="A150" s="13"/>
      <c r="B150" s="233"/>
      <c r="C150" s="234"/>
      <c r="D150" s="231" t="s">
        <v>214</v>
      </c>
      <c r="E150" s="235" t="s">
        <v>19</v>
      </c>
      <c r="F150" s="236" t="s">
        <v>1043</v>
      </c>
      <c r="G150" s="234"/>
      <c r="H150" s="237">
        <v>64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214</v>
      </c>
      <c r="AU150" s="243" t="s">
        <v>80</v>
      </c>
      <c r="AV150" s="13" t="s">
        <v>80</v>
      </c>
      <c r="AW150" s="13" t="s">
        <v>33</v>
      </c>
      <c r="AX150" s="13" t="s">
        <v>78</v>
      </c>
      <c r="AY150" s="243" t="s">
        <v>201</v>
      </c>
    </row>
    <row r="151" s="12" customFormat="1" ht="22.8" customHeight="1">
      <c r="A151" s="12"/>
      <c r="B151" s="197"/>
      <c r="C151" s="198"/>
      <c r="D151" s="199" t="s">
        <v>70</v>
      </c>
      <c r="E151" s="211" t="s">
        <v>259</v>
      </c>
      <c r="F151" s="211" t="s">
        <v>260</v>
      </c>
      <c r="G151" s="198"/>
      <c r="H151" s="198"/>
      <c r="I151" s="201"/>
      <c r="J151" s="212">
        <f>BK151</f>
        <v>0</v>
      </c>
      <c r="K151" s="198"/>
      <c r="L151" s="203"/>
      <c r="M151" s="204"/>
      <c r="N151" s="205"/>
      <c r="O151" s="205"/>
      <c r="P151" s="206">
        <f>SUM(P152:P159)</f>
        <v>0</v>
      </c>
      <c r="Q151" s="205"/>
      <c r="R151" s="206">
        <f>SUM(R152:R159)</f>
        <v>0.026568000000000001</v>
      </c>
      <c r="S151" s="205"/>
      <c r="T151" s="207">
        <f>SUM(T152:T159)</f>
        <v>0.015599999999999999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8" t="s">
        <v>78</v>
      </c>
      <c r="AT151" s="209" t="s">
        <v>70</v>
      </c>
      <c r="AU151" s="209" t="s">
        <v>78</v>
      </c>
      <c r="AY151" s="208" t="s">
        <v>201</v>
      </c>
      <c r="BK151" s="210">
        <f>SUM(BK152:BK159)</f>
        <v>0</v>
      </c>
    </row>
    <row r="152" s="2" customFormat="1" ht="24.15" customHeight="1">
      <c r="A152" s="39"/>
      <c r="B152" s="40"/>
      <c r="C152" s="213" t="s">
        <v>261</v>
      </c>
      <c r="D152" s="213" t="s">
        <v>203</v>
      </c>
      <c r="E152" s="214" t="s">
        <v>267</v>
      </c>
      <c r="F152" s="215" t="s">
        <v>268</v>
      </c>
      <c r="G152" s="216" t="s">
        <v>269</v>
      </c>
      <c r="H152" s="217">
        <v>7.7999999999999998</v>
      </c>
      <c r="I152" s="218"/>
      <c r="J152" s="219">
        <f>ROUND(I152*H152,2)</f>
        <v>0</v>
      </c>
      <c r="K152" s="215" t="s">
        <v>207</v>
      </c>
      <c r="L152" s="45"/>
      <c r="M152" s="220" t="s">
        <v>19</v>
      </c>
      <c r="N152" s="221" t="s">
        <v>42</v>
      </c>
      <c r="O152" s="85"/>
      <c r="P152" s="222">
        <f>O152*H152</f>
        <v>0</v>
      </c>
      <c r="Q152" s="222">
        <v>6.0000000000000002E-05</v>
      </c>
      <c r="R152" s="222">
        <f>Q152*H152</f>
        <v>0.00046799999999999999</v>
      </c>
      <c r="S152" s="222">
        <v>0.002</v>
      </c>
      <c r="T152" s="223">
        <f>S152*H152</f>
        <v>0.015599999999999999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208</v>
      </c>
      <c r="AT152" s="224" t="s">
        <v>203</v>
      </c>
      <c r="AU152" s="224" t="s">
        <v>80</v>
      </c>
      <c r="AY152" s="18" t="s">
        <v>201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78</v>
      </c>
      <c r="BK152" s="225">
        <f>ROUND(I152*H152,2)</f>
        <v>0</v>
      </c>
      <c r="BL152" s="18" t="s">
        <v>208</v>
      </c>
      <c r="BM152" s="224" t="s">
        <v>1044</v>
      </c>
    </row>
    <row r="153" s="2" customFormat="1">
      <c r="A153" s="39"/>
      <c r="B153" s="40"/>
      <c r="C153" s="41"/>
      <c r="D153" s="226" t="s">
        <v>210</v>
      </c>
      <c r="E153" s="41"/>
      <c r="F153" s="227" t="s">
        <v>271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210</v>
      </c>
      <c r="AU153" s="18" t="s">
        <v>80</v>
      </c>
    </row>
    <row r="154" s="2" customFormat="1">
      <c r="A154" s="39"/>
      <c r="B154" s="40"/>
      <c r="C154" s="41"/>
      <c r="D154" s="231" t="s">
        <v>212</v>
      </c>
      <c r="E154" s="41"/>
      <c r="F154" s="232" t="s">
        <v>980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212</v>
      </c>
      <c r="AU154" s="18" t="s">
        <v>80</v>
      </c>
    </row>
    <row r="155" s="13" customFormat="1">
      <c r="A155" s="13"/>
      <c r="B155" s="233"/>
      <c r="C155" s="234"/>
      <c r="D155" s="231" t="s">
        <v>214</v>
      </c>
      <c r="E155" s="235" t="s">
        <v>19</v>
      </c>
      <c r="F155" s="236" t="s">
        <v>1045</v>
      </c>
      <c r="G155" s="234"/>
      <c r="H155" s="237">
        <v>7.7999999999999998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214</v>
      </c>
      <c r="AU155" s="243" t="s">
        <v>80</v>
      </c>
      <c r="AV155" s="13" t="s">
        <v>80</v>
      </c>
      <c r="AW155" s="13" t="s">
        <v>33</v>
      </c>
      <c r="AX155" s="13" t="s">
        <v>78</v>
      </c>
      <c r="AY155" s="243" t="s">
        <v>201</v>
      </c>
    </row>
    <row r="156" s="2" customFormat="1" ht="24.15" customHeight="1">
      <c r="A156" s="39"/>
      <c r="B156" s="40"/>
      <c r="C156" s="244" t="s">
        <v>229</v>
      </c>
      <c r="D156" s="244" t="s">
        <v>274</v>
      </c>
      <c r="E156" s="245" t="s">
        <v>275</v>
      </c>
      <c r="F156" s="246" t="s">
        <v>276</v>
      </c>
      <c r="G156" s="247" t="s">
        <v>277</v>
      </c>
      <c r="H156" s="248">
        <v>0.019</v>
      </c>
      <c r="I156" s="249"/>
      <c r="J156" s="250">
        <f>ROUND(I156*H156,2)</f>
        <v>0</v>
      </c>
      <c r="K156" s="246" t="s">
        <v>207</v>
      </c>
      <c r="L156" s="251"/>
      <c r="M156" s="252" t="s">
        <v>19</v>
      </c>
      <c r="N156" s="253" t="s">
        <v>42</v>
      </c>
      <c r="O156" s="85"/>
      <c r="P156" s="222">
        <f>O156*H156</f>
        <v>0</v>
      </c>
      <c r="Q156" s="222">
        <v>1</v>
      </c>
      <c r="R156" s="222">
        <f>Q156*H156</f>
        <v>0.019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243</v>
      </c>
      <c r="AT156" s="224" t="s">
        <v>274</v>
      </c>
      <c r="AU156" s="224" t="s">
        <v>80</v>
      </c>
      <c r="AY156" s="18" t="s">
        <v>201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208</v>
      </c>
      <c r="BM156" s="224" t="s">
        <v>1046</v>
      </c>
    </row>
    <row r="157" s="13" customFormat="1">
      <c r="A157" s="13"/>
      <c r="B157" s="233"/>
      <c r="C157" s="234"/>
      <c r="D157" s="231" t="s">
        <v>214</v>
      </c>
      <c r="E157" s="235" t="s">
        <v>19</v>
      </c>
      <c r="F157" s="236" t="s">
        <v>1047</v>
      </c>
      <c r="G157" s="234"/>
      <c r="H157" s="237">
        <v>0.019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214</v>
      </c>
      <c r="AU157" s="243" t="s">
        <v>80</v>
      </c>
      <c r="AV157" s="13" t="s">
        <v>80</v>
      </c>
      <c r="AW157" s="13" t="s">
        <v>33</v>
      </c>
      <c r="AX157" s="13" t="s">
        <v>78</v>
      </c>
      <c r="AY157" s="243" t="s">
        <v>201</v>
      </c>
    </row>
    <row r="158" s="2" customFormat="1" ht="16.5" customHeight="1">
      <c r="A158" s="39"/>
      <c r="B158" s="40"/>
      <c r="C158" s="244" t="s">
        <v>236</v>
      </c>
      <c r="D158" s="244" t="s">
        <v>274</v>
      </c>
      <c r="E158" s="245" t="s">
        <v>282</v>
      </c>
      <c r="F158" s="246" t="s">
        <v>283</v>
      </c>
      <c r="G158" s="247" t="s">
        <v>284</v>
      </c>
      <c r="H158" s="248">
        <v>10</v>
      </c>
      <c r="I158" s="249"/>
      <c r="J158" s="250">
        <f>ROUND(I158*H158,2)</f>
        <v>0</v>
      </c>
      <c r="K158" s="246" t="s">
        <v>207</v>
      </c>
      <c r="L158" s="251"/>
      <c r="M158" s="252" t="s">
        <v>19</v>
      </c>
      <c r="N158" s="253" t="s">
        <v>42</v>
      </c>
      <c r="O158" s="85"/>
      <c r="P158" s="222">
        <f>O158*H158</f>
        <v>0</v>
      </c>
      <c r="Q158" s="222">
        <v>0.00071000000000000002</v>
      </c>
      <c r="R158" s="222">
        <f>Q158*H158</f>
        <v>0.0071000000000000004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243</v>
      </c>
      <c r="AT158" s="224" t="s">
        <v>274</v>
      </c>
      <c r="AU158" s="224" t="s">
        <v>80</v>
      </c>
      <c r="AY158" s="18" t="s">
        <v>201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78</v>
      </c>
      <c r="BK158" s="225">
        <f>ROUND(I158*H158,2)</f>
        <v>0</v>
      </c>
      <c r="BL158" s="18" t="s">
        <v>208</v>
      </c>
      <c r="BM158" s="224" t="s">
        <v>1048</v>
      </c>
    </row>
    <row r="159" s="13" customFormat="1">
      <c r="A159" s="13"/>
      <c r="B159" s="233"/>
      <c r="C159" s="234"/>
      <c r="D159" s="231" t="s">
        <v>214</v>
      </c>
      <c r="E159" s="235" t="s">
        <v>19</v>
      </c>
      <c r="F159" s="236" t="s">
        <v>273</v>
      </c>
      <c r="G159" s="234"/>
      <c r="H159" s="237">
        <v>10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214</v>
      </c>
      <c r="AU159" s="243" t="s">
        <v>80</v>
      </c>
      <c r="AV159" s="13" t="s">
        <v>80</v>
      </c>
      <c r="AW159" s="13" t="s">
        <v>33</v>
      </c>
      <c r="AX159" s="13" t="s">
        <v>78</v>
      </c>
      <c r="AY159" s="243" t="s">
        <v>201</v>
      </c>
    </row>
    <row r="160" s="12" customFormat="1" ht="22.8" customHeight="1">
      <c r="A160" s="12"/>
      <c r="B160" s="197"/>
      <c r="C160" s="198"/>
      <c r="D160" s="199" t="s">
        <v>70</v>
      </c>
      <c r="E160" s="211" t="s">
        <v>306</v>
      </c>
      <c r="F160" s="211" t="s">
        <v>307</v>
      </c>
      <c r="G160" s="198"/>
      <c r="H160" s="198"/>
      <c r="I160" s="201"/>
      <c r="J160" s="212">
        <f>BK160</f>
        <v>0</v>
      </c>
      <c r="K160" s="198"/>
      <c r="L160" s="203"/>
      <c r="M160" s="204"/>
      <c r="N160" s="205"/>
      <c r="O160" s="205"/>
      <c r="P160" s="206">
        <f>SUM(P161:P162)</f>
        <v>0</v>
      </c>
      <c r="Q160" s="205"/>
      <c r="R160" s="206">
        <f>SUM(R161:R162)</f>
        <v>0</v>
      </c>
      <c r="S160" s="205"/>
      <c r="T160" s="207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8" t="s">
        <v>78</v>
      </c>
      <c r="AT160" s="209" t="s">
        <v>70</v>
      </c>
      <c r="AU160" s="209" t="s">
        <v>78</v>
      </c>
      <c r="AY160" s="208" t="s">
        <v>201</v>
      </c>
      <c r="BK160" s="210">
        <f>SUM(BK161:BK162)</f>
        <v>0</v>
      </c>
    </row>
    <row r="161" s="2" customFormat="1" ht="24.15" customHeight="1">
      <c r="A161" s="39"/>
      <c r="B161" s="40"/>
      <c r="C161" s="213" t="s">
        <v>243</v>
      </c>
      <c r="D161" s="213" t="s">
        <v>203</v>
      </c>
      <c r="E161" s="214" t="s">
        <v>309</v>
      </c>
      <c r="F161" s="215" t="s">
        <v>310</v>
      </c>
      <c r="G161" s="216" t="s">
        <v>277</v>
      </c>
      <c r="H161" s="217">
        <v>113.30800000000001</v>
      </c>
      <c r="I161" s="218"/>
      <c r="J161" s="219">
        <f>ROUND(I161*H161,2)</f>
        <v>0</v>
      </c>
      <c r="K161" s="215" t="s">
        <v>207</v>
      </c>
      <c r="L161" s="45"/>
      <c r="M161" s="220" t="s">
        <v>19</v>
      </c>
      <c r="N161" s="221" t="s">
        <v>42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208</v>
      </c>
      <c r="AT161" s="224" t="s">
        <v>203</v>
      </c>
      <c r="AU161" s="224" t="s">
        <v>80</v>
      </c>
      <c r="AY161" s="18" t="s">
        <v>201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78</v>
      </c>
      <c r="BK161" s="225">
        <f>ROUND(I161*H161,2)</f>
        <v>0</v>
      </c>
      <c r="BL161" s="18" t="s">
        <v>208</v>
      </c>
      <c r="BM161" s="224" t="s">
        <v>1049</v>
      </c>
    </row>
    <row r="162" s="2" customFormat="1">
      <c r="A162" s="39"/>
      <c r="B162" s="40"/>
      <c r="C162" s="41"/>
      <c r="D162" s="226" t="s">
        <v>210</v>
      </c>
      <c r="E162" s="41"/>
      <c r="F162" s="227" t="s">
        <v>312</v>
      </c>
      <c r="G162" s="41"/>
      <c r="H162" s="41"/>
      <c r="I162" s="228"/>
      <c r="J162" s="41"/>
      <c r="K162" s="41"/>
      <c r="L162" s="45"/>
      <c r="M162" s="254"/>
      <c r="N162" s="255"/>
      <c r="O162" s="256"/>
      <c r="P162" s="256"/>
      <c r="Q162" s="256"/>
      <c r="R162" s="256"/>
      <c r="S162" s="256"/>
      <c r="T162" s="257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210</v>
      </c>
      <c r="AU162" s="18" t="s">
        <v>80</v>
      </c>
    </row>
    <row r="163" s="2" customFormat="1" ht="6.96" customHeight="1">
      <c r="A163" s="39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45"/>
      <c r="M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</row>
  </sheetData>
  <sheetProtection sheet="1" autoFilter="0" formatColumns="0" formatRows="0" objects="1" scenarios="1" spinCount="100000" saltValue="k5Z/3yZ3Zb9EoHHvgZwPWLgP/skhXvnr2shD2eQOWMuNOHbqEvcJvy37Y5B6boWzK+z8J04WI5tZu72Li01hmg==" hashValue="SaNpkzqhsYQTCmky2we6G65wfTgcjhc8/9rkYm4ABDSV4jTKtkHwTCdFZNuB3njn26V0RZig5L2YhHFMPQWQhw==" algorithmName="SHA-512" password="CC35"/>
  <autoFilter ref="C90:K16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7751111"/>
    <hyperlink ref="F99" r:id="rId2" display="https://podminky.urs.cz/item/CS_URS_2025_01/171151103"/>
    <hyperlink ref="F103" r:id="rId3" display="https://podminky.urs.cz/item/CS_URS_2025_01/174251101"/>
    <hyperlink ref="F107" r:id="rId4" display="https://podminky.urs.cz/item/CS_URS_2025_01/155135111"/>
    <hyperlink ref="F111" r:id="rId5" display="https://podminky.urs.cz/item/CS_URS_2025_01/155135112"/>
    <hyperlink ref="F114" r:id="rId6" display="https://podminky.urs.cz/item/CS_URS_2025_01/115101201"/>
    <hyperlink ref="F118" r:id="rId7" display="https://podminky.urs.cz/item/CS_URS_2025_01/115101301"/>
    <hyperlink ref="F123" r:id="rId8" display="https://podminky.urs.cz/item/CS_URS_2025_01/321222111"/>
    <hyperlink ref="F130" r:id="rId9" display="https://podminky.urs.cz/item/CS_URS_2025_01/457971121"/>
    <hyperlink ref="F138" r:id="rId10" display="https://podminky.urs.cz/item/CS_URS_2025_01/461991111"/>
    <hyperlink ref="F145" r:id="rId11" display="https://podminky.urs.cz/item/CS_URS_2025_01/462512270"/>
    <hyperlink ref="F149" r:id="rId12" display="https://podminky.urs.cz/item/CS_URS_2025_01/462519002"/>
    <hyperlink ref="F153" r:id="rId13" display="https://podminky.urs.cz/item/CS_URS_2025_01/977131117"/>
    <hyperlink ref="F162" r:id="rId1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173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175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ROUND((SUM(BE91:BE152)),  2)</f>
        <v>0</v>
      </c>
      <c r="G35" s="39"/>
      <c r="H35" s="39"/>
      <c r="I35" s="158">
        <v>0.20999999999999999</v>
      </c>
      <c r="J35" s="157">
        <f>ROUND(((SUM(BE91:BE152))*I35),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ROUND((SUM(BF91:BF152)),  2)</f>
        <v>0</v>
      </c>
      <c r="G36" s="39"/>
      <c r="H36" s="39"/>
      <c r="I36" s="158">
        <v>0.12</v>
      </c>
      <c r="J36" s="157">
        <f>ROUND(((SUM(BF91:BF152))*I36),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ROUND((SUM(BG91:BG152)),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ROUND((SUM(BH91:BH152)),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ROUND((SUM(BI91:BI152)),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SO-01-01. - Jez km 13,067 (13,067)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J102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183</v>
      </c>
      <c r="E67" s="183"/>
      <c r="F67" s="183"/>
      <c r="G67" s="183"/>
      <c r="H67" s="183"/>
      <c r="I67" s="183"/>
      <c r="J67" s="184">
        <f>J125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184</v>
      </c>
      <c r="E68" s="183"/>
      <c r="F68" s="183"/>
      <c r="G68" s="183"/>
      <c r="H68" s="183"/>
      <c r="I68" s="183"/>
      <c r="J68" s="184">
        <f>J140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J150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16.5" customHeight="1">
      <c r="A81" s="39"/>
      <c r="B81" s="40"/>
      <c r="C81" s="41"/>
      <c r="D81" s="41"/>
      <c r="E81" s="170" t="s">
        <v>173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SO-01-01. - Jez km 13,067 (13,067)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3.4058400000000004</v>
      </c>
      <c r="S91" s="97"/>
      <c r="T91" s="195">
        <f>T92</f>
        <v>3.3325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P93+P102+P125+P140+P150</f>
        <v>0</v>
      </c>
      <c r="Q92" s="205"/>
      <c r="R92" s="206">
        <f>R93+R102+R125+R140+R150</f>
        <v>3.4058400000000004</v>
      </c>
      <c r="S92" s="205"/>
      <c r="T92" s="207">
        <f>T93+T102+T125+T140+T150</f>
        <v>3.3325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BK93+BK102+BK125+BK140+BK150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SUM(P94:P101)</f>
        <v>0</v>
      </c>
      <c r="Q93" s="205"/>
      <c r="R93" s="206">
        <f>SUM(R94:R101)</f>
        <v>0</v>
      </c>
      <c r="S93" s="205"/>
      <c r="T93" s="207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SUM(BK94:BK101)</f>
        <v>0</v>
      </c>
    </row>
    <row r="94" s="2" customFormat="1" ht="33" customHeight="1">
      <c r="A94" s="39"/>
      <c r="B94" s="40"/>
      <c r="C94" s="213" t="s">
        <v>78</v>
      </c>
      <c r="D94" s="213" t="s">
        <v>203</v>
      </c>
      <c r="E94" s="214" t="s">
        <v>204</v>
      </c>
      <c r="F94" s="215" t="s">
        <v>205</v>
      </c>
      <c r="G94" s="216" t="s">
        <v>206</v>
      </c>
      <c r="H94" s="217">
        <v>973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209</v>
      </c>
    </row>
    <row r="95" s="2" customFormat="1">
      <c r="A95" s="39"/>
      <c r="B95" s="40"/>
      <c r="C95" s="41"/>
      <c r="D95" s="226" t="s">
        <v>210</v>
      </c>
      <c r="E95" s="41"/>
      <c r="F95" s="227" t="s">
        <v>211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213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215</v>
      </c>
      <c r="G97" s="234"/>
      <c r="H97" s="237">
        <v>973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62.7" customHeight="1">
      <c r="A98" s="39"/>
      <c r="B98" s="40"/>
      <c r="C98" s="213" t="s">
        <v>80</v>
      </c>
      <c r="D98" s="213" t="s">
        <v>203</v>
      </c>
      <c r="E98" s="214" t="s">
        <v>216</v>
      </c>
      <c r="F98" s="215" t="s">
        <v>217</v>
      </c>
      <c r="G98" s="216" t="s">
        <v>206</v>
      </c>
      <c r="H98" s="217">
        <v>973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218</v>
      </c>
    </row>
    <row r="99" s="2" customFormat="1">
      <c r="A99" s="39"/>
      <c r="B99" s="40"/>
      <c r="C99" s="41"/>
      <c r="D99" s="226" t="s">
        <v>210</v>
      </c>
      <c r="E99" s="41"/>
      <c r="F99" s="227" t="s">
        <v>219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220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215</v>
      </c>
      <c r="G101" s="234"/>
      <c r="H101" s="237">
        <v>973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12" customFormat="1" ht="22.8" customHeight="1">
      <c r="A102" s="12"/>
      <c r="B102" s="197"/>
      <c r="C102" s="198"/>
      <c r="D102" s="199" t="s">
        <v>70</v>
      </c>
      <c r="E102" s="211" t="s">
        <v>221</v>
      </c>
      <c r="F102" s="211" t="s">
        <v>222</v>
      </c>
      <c r="G102" s="198"/>
      <c r="H102" s="198"/>
      <c r="I102" s="201"/>
      <c r="J102" s="212">
        <f>BK102</f>
        <v>0</v>
      </c>
      <c r="K102" s="198"/>
      <c r="L102" s="203"/>
      <c r="M102" s="204"/>
      <c r="N102" s="205"/>
      <c r="O102" s="205"/>
      <c r="P102" s="206">
        <f>SUM(P103:P124)</f>
        <v>0</v>
      </c>
      <c r="Q102" s="205"/>
      <c r="R102" s="206">
        <f>SUM(R103:R124)</f>
        <v>3.3816900000000003</v>
      </c>
      <c r="S102" s="205"/>
      <c r="T102" s="207">
        <f>SUM(T103:T124)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78</v>
      </c>
      <c r="AT102" s="209" t="s">
        <v>70</v>
      </c>
      <c r="AU102" s="209" t="s">
        <v>78</v>
      </c>
      <c r="AY102" s="208" t="s">
        <v>201</v>
      </c>
      <c r="BK102" s="210">
        <f>SUM(BK103:BK124)</f>
        <v>0</v>
      </c>
    </row>
    <row r="103" s="2" customFormat="1" ht="78" customHeight="1">
      <c r="A103" s="39"/>
      <c r="B103" s="40"/>
      <c r="C103" s="213" t="s">
        <v>8</v>
      </c>
      <c r="D103" s="213" t="s">
        <v>203</v>
      </c>
      <c r="E103" s="214" t="s">
        <v>223</v>
      </c>
      <c r="F103" s="215" t="s">
        <v>224</v>
      </c>
      <c r="G103" s="216" t="s">
        <v>206</v>
      </c>
      <c r="H103" s="217">
        <v>0.5</v>
      </c>
      <c r="I103" s="218"/>
      <c r="J103" s="219">
        <f>ROUND(I103*H103,2)</f>
        <v>0</v>
      </c>
      <c r="K103" s="215" t="s">
        <v>207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3.11388</v>
      </c>
      <c r="R103" s="222">
        <f>Q103*H103</f>
        <v>1.55694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208</v>
      </c>
      <c r="AT103" s="224" t="s">
        <v>203</v>
      </c>
      <c r="AU103" s="224" t="s">
        <v>80</v>
      </c>
      <c r="AY103" s="18" t="s">
        <v>201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208</v>
      </c>
      <c r="BM103" s="224" t="s">
        <v>225</v>
      </c>
    </row>
    <row r="104" s="2" customFormat="1">
      <c r="A104" s="39"/>
      <c r="B104" s="40"/>
      <c r="C104" s="41"/>
      <c r="D104" s="226" t="s">
        <v>210</v>
      </c>
      <c r="E104" s="41"/>
      <c r="F104" s="227" t="s">
        <v>226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210</v>
      </c>
      <c r="AU104" s="18" t="s">
        <v>80</v>
      </c>
    </row>
    <row r="105" s="2" customFormat="1">
      <c r="A105" s="39"/>
      <c r="B105" s="40"/>
      <c r="C105" s="41"/>
      <c r="D105" s="231" t="s">
        <v>212</v>
      </c>
      <c r="E105" s="41"/>
      <c r="F105" s="232" t="s">
        <v>227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212</v>
      </c>
      <c r="AU105" s="18" t="s">
        <v>80</v>
      </c>
    </row>
    <row r="106" s="13" customFormat="1">
      <c r="A106" s="13"/>
      <c r="B106" s="233"/>
      <c r="C106" s="234"/>
      <c r="D106" s="231" t="s">
        <v>214</v>
      </c>
      <c r="E106" s="235" t="s">
        <v>19</v>
      </c>
      <c r="F106" s="236" t="s">
        <v>228</v>
      </c>
      <c r="G106" s="234"/>
      <c r="H106" s="237">
        <v>0.5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214</v>
      </c>
      <c r="AU106" s="243" t="s">
        <v>80</v>
      </c>
      <c r="AV106" s="13" t="s">
        <v>80</v>
      </c>
      <c r="AW106" s="13" t="s">
        <v>33</v>
      </c>
      <c r="AX106" s="13" t="s">
        <v>78</v>
      </c>
      <c r="AY106" s="243" t="s">
        <v>201</v>
      </c>
    </row>
    <row r="107" s="2" customFormat="1" ht="66.75" customHeight="1">
      <c r="A107" s="39"/>
      <c r="B107" s="40"/>
      <c r="C107" s="213" t="s">
        <v>229</v>
      </c>
      <c r="D107" s="213" t="s">
        <v>203</v>
      </c>
      <c r="E107" s="214" t="s">
        <v>230</v>
      </c>
      <c r="F107" s="215" t="s">
        <v>231</v>
      </c>
      <c r="G107" s="216" t="s">
        <v>206</v>
      </c>
      <c r="H107" s="217">
        <v>1.25</v>
      </c>
      <c r="I107" s="218"/>
      <c r="J107" s="219">
        <f>ROUND(I107*H107,2)</f>
        <v>0</v>
      </c>
      <c r="K107" s="215" t="s">
        <v>207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208</v>
      </c>
      <c r="AT107" s="224" t="s">
        <v>203</v>
      </c>
      <c r="AU107" s="224" t="s">
        <v>80</v>
      </c>
      <c r="AY107" s="18" t="s">
        <v>201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208</v>
      </c>
      <c r="BM107" s="224" t="s">
        <v>232</v>
      </c>
    </row>
    <row r="108" s="2" customFormat="1">
      <c r="A108" s="39"/>
      <c r="B108" s="40"/>
      <c r="C108" s="41"/>
      <c r="D108" s="226" t="s">
        <v>210</v>
      </c>
      <c r="E108" s="41"/>
      <c r="F108" s="227" t="s">
        <v>233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210</v>
      </c>
      <c r="AU108" s="18" t="s">
        <v>80</v>
      </c>
    </row>
    <row r="109" s="2" customFormat="1">
      <c r="A109" s="39"/>
      <c r="B109" s="40"/>
      <c r="C109" s="41"/>
      <c r="D109" s="231" t="s">
        <v>212</v>
      </c>
      <c r="E109" s="41"/>
      <c r="F109" s="232" t="s">
        <v>234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212</v>
      </c>
      <c r="AU109" s="18" t="s">
        <v>80</v>
      </c>
    </row>
    <row r="110" s="13" customFormat="1">
      <c r="A110" s="13"/>
      <c r="B110" s="233"/>
      <c r="C110" s="234"/>
      <c r="D110" s="231" t="s">
        <v>214</v>
      </c>
      <c r="E110" s="235" t="s">
        <v>19</v>
      </c>
      <c r="F110" s="236" t="s">
        <v>235</v>
      </c>
      <c r="G110" s="234"/>
      <c r="H110" s="237">
        <v>1.25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214</v>
      </c>
      <c r="AU110" s="243" t="s">
        <v>80</v>
      </c>
      <c r="AV110" s="13" t="s">
        <v>80</v>
      </c>
      <c r="AW110" s="13" t="s">
        <v>33</v>
      </c>
      <c r="AX110" s="13" t="s">
        <v>78</v>
      </c>
      <c r="AY110" s="243" t="s">
        <v>201</v>
      </c>
    </row>
    <row r="111" s="2" customFormat="1" ht="76.35" customHeight="1">
      <c r="A111" s="39"/>
      <c r="B111" s="40"/>
      <c r="C111" s="213" t="s">
        <v>236</v>
      </c>
      <c r="D111" s="213" t="s">
        <v>203</v>
      </c>
      <c r="E111" s="214" t="s">
        <v>237</v>
      </c>
      <c r="F111" s="215" t="s">
        <v>238</v>
      </c>
      <c r="G111" s="216" t="s">
        <v>239</v>
      </c>
      <c r="H111" s="217">
        <v>5</v>
      </c>
      <c r="I111" s="218"/>
      <c r="J111" s="219">
        <f>ROUND(I111*H111,2)</f>
        <v>0</v>
      </c>
      <c r="K111" s="215" t="s">
        <v>207</v>
      </c>
      <c r="L111" s="45"/>
      <c r="M111" s="220" t="s">
        <v>19</v>
      </c>
      <c r="N111" s="221" t="s">
        <v>42</v>
      </c>
      <c r="O111" s="85"/>
      <c r="P111" s="222">
        <f>O111*H111</f>
        <v>0</v>
      </c>
      <c r="Q111" s="222">
        <v>0.0086499999999999997</v>
      </c>
      <c r="R111" s="222">
        <f>Q111*H111</f>
        <v>0.043249999999999997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208</v>
      </c>
      <c r="AT111" s="224" t="s">
        <v>203</v>
      </c>
      <c r="AU111" s="224" t="s">
        <v>80</v>
      </c>
      <c r="AY111" s="18" t="s">
        <v>201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208</v>
      </c>
      <c r="BM111" s="224" t="s">
        <v>240</v>
      </c>
    </row>
    <row r="112" s="2" customFormat="1">
      <c r="A112" s="39"/>
      <c r="B112" s="40"/>
      <c r="C112" s="41"/>
      <c r="D112" s="226" t="s">
        <v>210</v>
      </c>
      <c r="E112" s="41"/>
      <c r="F112" s="227" t="s">
        <v>241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210</v>
      </c>
      <c r="AU112" s="18" t="s">
        <v>80</v>
      </c>
    </row>
    <row r="113" s="13" customFormat="1">
      <c r="A113" s="13"/>
      <c r="B113" s="233"/>
      <c r="C113" s="234"/>
      <c r="D113" s="231" t="s">
        <v>214</v>
      </c>
      <c r="E113" s="235" t="s">
        <v>19</v>
      </c>
      <c r="F113" s="236" t="s">
        <v>242</v>
      </c>
      <c r="G113" s="234"/>
      <c r="H113" s="237">
        <v>5</v>
      </c>
      <c r="I113" s="238"/>
      <c r="J113" s="234"/>
      <c r="K113" s="234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214</v>
      </c>
      <c r="AU113" s="243" t="s">
        <v>80</v>
      </c>
      <c r="AV113" s="13" t="s">
        <v>80</v>
      </c>
      <c r="AW113" s="13" t="s">
        <v>33</v>
      </c>
      <c r="AX113" s="13" t="s">
        <v>78</v>
      </c>
      <c r="AY113" s="243" t="s">
        <v>201</v>
      </c>
    </row>
    <row r="114" s="2" customFormat="1" ht="76.35" customHeight="1">
      <c r="A114" s="39"/>
      <c r="B114" s="40"/>
      <c r="C114" s="213" t="s">
        <v>243</v>
      </c>
      <c r="D114" s="213" t="s">
        <v>203</v>
      </c>
      <c r="E114" s="214" t="s">
        <v>244</v>
      </c>
      <c r="F114" s="215" t="s">
        <v>245</v>
      </c>
      <c r="G114" s="216" t="s">
        <v>239</v>
      </c>
      <c r="H114" s="217">
        <v>5</v>
      </c>
      <c r="I114" s="218"/>
      <c r="J114" s="219">
        <f>ROUND(I114*H114,2)</f>
        <v>0</v>
      </c>
      <c r="K114" s="215" t="s">
        <v>207</v>
      </c>
      <c r="L114" s="45"/>
      <c r="M114" s="220" t="s">
        <v>19</v>
      </c>
      <c r="N114" s="221" t="s">
        <v>42</v>
      </c>
      <c r="O114" s="85"/>
      <c r="P114" s="222">
        <f>O114*H114</f>
        <v>0</v>
      </c>
      <c r="Q114" s="222">
        <v>0</v>
      </c>
      <c r="R114" s="222">
        <f>Q114*H114</f>
        <v>0</v>
      </c>
      <c r="S114" s="222">
        <v>0</v>
      </c>
      <c r="T114" s="223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24" t="s">
        <v>208</v>
      </c>
      <c r="AT114" s="224" t="s">
        <v>203</v>
      </c>
      <c r="AU114" s="224" t="s">
        <v>80</v>
      </c>
      <c r="AY114" s="18" t="s">
        <v>201</v>
      </c>
      <c r="BE114" s="225">
        <f>IF(N114="základní",J114,0)</f>
        <v>0</v>
      </c>
      <c r="BF114" s="225">
        <f>IF(N114="snížená",J114,0)</f>
        <v>0</v>
      </c>
      <c r="BG114" s="225">
        <f>IF(N114="zákl. přenesená",J114,0)</f>
        <v>0</v>
      </c>
      <c r="BH114" s="225">
        <f>IF(N114="sníž. přenesená",J114,0)</f>
        <v>0</v>
      </c>
      <c r="BI114" s="225">
        <f>IF(N114="nulová",J114,0)</f>
        <v>0</v>
      </c>
      <c r="BJ114" s="18" t="s">
        <v>78</v>
      </c>
      <c r="BK114" s="225">
        <f>ROUND(I114*H114,2)</f>
        <v>0</v>
      </c>
      <c r="BL114" s="18" t="s">
        <v>208</v>
      </c>
      <c r="BM114" s="224" t="s">
        <v>246</v>
      </c>
    </row>
    <row r="115" s="2" customFormat="1">
      <c r="A115" s="39"/>
      <c r="B115" s="40"/>
      <c r="C115" s="41"/>
      <c r="D115" s="226" t="s">
        <v>210</v>
      </c>
      <c r="E115" s="41"/>
      <c r="F115" s="227" t="s">
        <v>247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210</v>
      </c>
      <c r="AU115" s="18" t="s">
        <v>80</v>
      </c>
    </row>
    <row r="116" s="13" customFormat="1">
      <c r="A116" s="13"/>
      <c r="B116" s="233"/>
      <c r="C116" s="234"/>
      <c r="D116" s="231" t="s">
        <v>214</v>
      </c>
      <c r="E116" s="235" t="s">
        <v>19</v>
      </c>
      <c r="F116" s="236" t="s">
        <v>242</v>
      </c>
      <c r="G116" s="234"/>
      <c r="H116" s="237">
        <v>5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214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201</v>
      </c>
    </row>
    <row r="117" s="2" customFormat="1" ht="24.15" customHeight="1">
      <c r="A117" s="39"/>
      <c r="B117" s="40"/>
      <c r="C117" s="213" t="s">
        <v>221</v>
      </c>
      <c r="D117" s="213" t="s">
        <v>203</v>
      </c>
      <c r="E117" s="214" t="s">
        <v>248</v>
      </c>
      <c r="F117" s="215" t="s">
        <v>249</v>
      </c>
      <c r="G117" s="216" t="s">
        <v>239</v>
      </c>
      <c r="H117" s="217">
        <v>25</v>
      </c>
      <c r="I117" s="218"/>
      <c r="J117" s="219">
        <f>ROUND(I117*H117,2)</f>
        <v>0</v>
      </c>
      <c r="K117" s="215" t="s">
        <v>207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0.03569</v>
      </c>
      <c r="R117" s="222">
        <f>Q117*H117</f>
        <v>0.89224999999999999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208</v>
      </c>
      <c r="AT117" s="224" t="s">
        <v>203</v>
      </c>
      <c r="AU117" s="224" t="s">
        <v>80</v>
      </c>
      <c r="AY117" s="18" t="s">
        <v>201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208</v>
      </c>
      <c r="BM117" s="224" t="s">
        <v>250</v>
      </c>
    </row>
    <row r="118" s="2" customFormat="1">
      <c r="A118" s="39"/>
      <c r="B118" s="40"/>
      <c r="C118" s="41"/>
      <c r="D118" s="226" t="s">
        <v>210</v>
      </c>
      <c r="E118" s="41"/>
      <c r="F118" s="227" t="s">
        <v>251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210</v>
      </c>
      <c r="AU118" s="18" t="s">
        <v>80</v>
      </c>
    </row>
    <row r="119" s="2" customFormat="1">
      <c r="A119" s="39"/>
      <c r="B119" s="40"/>
      <c r="C119" s="41"/>
      <c r="D119" s="231" t="s">
        <v>212</v>
      </c>
      <c r="E119" s="41"/>
      <c r="F119" s="232" t="s">
        <v>252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212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253</v>
      </c>
      <c r="G120" s="234"/>
      <c r="H120" s="237">
        <v>25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2" customFormat="1" ht="33" customHeight="1">
      <c r="A121" s="39"/>
      <c r="B121" s="40"/>
      <c r="C121" s="213" t="s">
        <v>208</v>
      </c>
      <c r="D121" s="213" t="s">
        <v>203</v>
      </c>
      <c r="E121" s="214" t="s">
        <v>254</v>
      </c>
      <c r="F121" s="215" t="s">
        <v>255</v>
      </c>
      <c r="G121" s="216" t="s">
        <v>239</v>
      </c>
      <c r="H121" s="217">
        <v>25</v>
      </c>
      <c r="I121" s="218"/>
      <c r="J121" s="219">
        <f>ROUND(I121*H121,2)</f>
        <v>0</v>
      </c>
      <c r="K121" s="215" t="s">
        <v>207</v>
      </c>
      <c r="L121" s="45"/>
      <c r="M121" s="220" t="s">
        <v>19</v>
      </c>
      <c r="N121" s="221" t="s">
        <v>42</v>
      </c>
      <c r="O121" s="85"/>
      <c r="P121" s="222">
        <f>O121*H121</f>
        <v>0</v>
      </c>
      <c r="Q121" s="222">
        <v>0.035569999999999997</v>
      </c>
      <c r="R121" s="222">
        <f>Q121*H121</f>
        <v>0.88924999999999998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208</v>
      </c>
      <c r="AT121" s="224" t="s">
        <v>203</v>
      </c>
      <c r="AU121" s="224" t="s">
        <v>80</v>
      </c>
      <c r="AY121" s="18" t="s">
        <v>201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78</v>
      </c>
      <c r="BK121" s="225">
        <f>ROUND(I121*H121,2)</f>
        <v>0</v>
      </c>
      <c r="BL121" s="18" t="s">
        <v>208</v>
      </c>
      <c r="BM121" s="224" t="s">
        <v>256</v>
      </c>
    </row>
    <row r="122" s="2" customFormat="1">
      <c r="A122" s="39"/>
      <c r="B122" s="40"/>
      <c r="C122" s="41"/>
      <c r="D122" s="226" t="s">
        <v>210</v>
      </c>
      <c r="E122" s="41"/>
      <c r="F122" s="227" t="s">
        <v>257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210</v>
      </c>
      <c r="AU122" s="18" t="s">
        <v>80</v>
      </c>
    </row>
    <row r="123" s="2" customFormat="1">
      <c r="A123" s="39"/>
      <c r="B123" s="40"/>
      <c r="C123" s="41"/>
      <c r="D123" s="231" t="s">
        <v>212</v>
      </c>
      <c r="E123" s="41"/>
      <c r="F123" s="232" t="s">
        <v>258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212</v>
      </c>
      <c r="AU123" s="18" t="s">
        <v>80</v>
      </c>
    </row>
    <row r="124" s="13" customFormat="1">
      <c r="A124" s="13"/>
      <c r="B124" s="233"/>
      <c r="C124" s="234"/>
      <c r="D124" s="231" t="s">
        <v>214</v>
      </c>
      <c r="E124" s="235" t="s">
        <v>19</v>
      </c>
      <c r="F124" s="236" t="s">
        <v>253</v>
      </c>
      <c r="G124" s="234"/>
      <c r="H124" s="237">
        <v>25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214</v>
      </c>
      <c r="AU124" s="243" t="s">
        <v>80</v>
      </c>
      <c r="AV124" s="13" t="s">
        <v>80</v>
      </c>
      <c r="AW124" s="13" t="s">
        <v>33</v>
      </c>
      <c r="AX124" s="13" t="s">
        <v>78</v>
      </c>
      <c r="AY124" s="243" t="s">
        <v>201</v>
      </c>
    </row>
    <row r="125" s="12" customFormat="1" ht="22.8" customHeight="1">
      <c r="A125" s="12"/>
      <c r="B125" s="197"/>
      <c r="C125" s="198"/>
      <c r="D125" s="199" t="s">
        <v>70</v>
      </c>
      <c r="E125" s="211" t="s">
        <v>259</v>
      </c>
      <c r="F125" s="211" t="s">
        <v>260</v>
      </c>
      <c r="G125" s="198"/>
      <c r="H125" s="198"/>
      <c r="I125" s="201"/>
      <c r="J125" s="212">
        <f>BK125</f>
        <v>0</v>
      </c>
      <c r="K125" s="198"/>
      <c r="L125" s="203"/>
      <c r="M125" s="204"/>
      <c r="N125" s="205"/>
      <c r="O125" s="205"/>
      <c r="P125" s="206">
        <f>SUM(P126:P139)</f>
        <v>0</v>
      </c>
      <c r="Q125" s="205"/>
      <c r="R125" s="206">
        <f>SUM(R126:R139)</f>
        <v>0.024150000000000001</v>
      </c>
      <c r="S125" s="205"/>
      <c r="T125" s="207">
        <f>SUM(T126:T139)</f>
        <v>3.3325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8" t="s">
        <v>78</v>
      </c>
      <c r="AT125" s="209" t="s">
        <v>70</v>
      </c>
      <c r="AU125" s="209" t="s">
        <v>78</v>
      </c>
      <c r="AY125" s="208" t="s">
        <v>201</v>
      </c>
      <c r="BK125" s="210">
        <f>SUM(BK126:BK139)</f>
        <v>0</v>
      </c>
    </row>
    <row r="126" s="2" customFormat="1" ht="55.5" customHeight="1">
      <c r="A126" s="39"/>
      <c r="B126" s="40"/>
      <c r="C126" s="213" t="s">
        <v>261</v>
      </c>
      <c r="D126" s="213" t="s">
        <v>203</v>
      </c>
      <c r="E126" s="214" t="s">
        <v>262</v>
      </c>
      <c r="F126" s="215" t="s">
        <v>263</v>
      </c>
      <c r="G126" s="216" t="s">
        <v>206</v>
      </c>
      <c r="H126" s="217">
        <v>1.25</v>
      </c>
      <c r="I126" s="218"/>
      <c r="J126" s="219">
        <f>ROUND(I126*H126,2)</f>
        <v>0</v>
      </c>
      <c r="K126" s="215" t="s">
        <v>207</v>
      </c>
      <c r="L126" s="45"/>
      <c r="M126" s="220" t="s">
        <v>19</v>
      </c>
      <c r="N126" s="221" t="s">
        <v>42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2.6499999999999999</v>
      </c>
      <c r="T126" s="223">
        <f>S126*H126</f>
        <v>3.3125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208</v>
      </c>
      <c r="AT126" s="224" t="s">
        <v>203</v>
      </c>
      <c r="AU126" s="224" t="s">
        <v>80</v>
      </c>
      <c r="AY126" s="18" t="s">
        <v>201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78</v>
      </c>
      <c r="BK126" s="225">
        <f>ROUND(I126*H126,2)</f>
        <v>0</v>
      </c>
      <c r="BL126" s="18" t="s">
        <v>208</v>
      </c>
      <c r="BM126" s="224" t="s">
        <v>264</v>
      </c>
    </row>
    <row r="127" s="2" customFormat="1">
      <c r="A127" s="39"/>
      <c r="B127" s="40"/>
      <c r="C127" s="41"/>
      <c r="D127" s="226" t="s">
        <v>210</v>
      </c>
      <c r="E127" s="41"/>
      <c r="F127" s="227" t="s">
        <v>265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210</v>
      </c>
      <c r="AU127" s="18" t="s">
        <v>80</v>
      </c>
    </row>
    <row r="128" s="2" customFormat="1">
      <c r="A128" s="39"/>
      <c r="B128" s="40"/>
      <c r="C128" s="41"/>
      <c r="D128" s="231" t="s">
        <v>212</v>
      </c>
      <c r="E128" s="41"/>
      <c r="F128" s="232" t="s">
        <v>266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212</v>
      </c>
      <c r="AU128" s="18" t="s">
        <v>80</v>
      </c>
    </row>
    <row r="129" s="13" customFormat="1">
      <c r="A129" s="13"/>
      <c r="B129" s="233"/>
      <c r="C129" s="234"/>
      <c r="D129" s="231" t="s">
        <v>214</v>
      </c>
      <c r="E129" s="235" t="s">
        <v>19</v>
      </c>
      <c r="F129" s="236" t="s">
        <v>235</v>
      </c>
      <c r="G129" s="234"/>
      <c r="H129" s="237">
        <v>1.25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214</v>
      </c>
      <c r="AU129" s="243" t="s">
        <v>80</v>
      </c>
      <c r="AV129" s="13" t="s">
        <v>80</v>
      </c>
      <c r="AW129" s="13" t="s">
        <v>33</v>
      </c>
      <c r="AX129" s="13" t="s">
        <v>78</v>
      </c>
      <c r="AY129" s="243" t="s">
        <v>201</v>
      </c>
    </row>
    <row r="130" s="2" customFormat="1" ht="24.15" customHeight="1">
      <c r="A130" s="39"/>
      <c r="B130" s="40"/>
      <c r="C130" s="213" t="s">
        <v>259</v>
      </c>
      <c r="D130" s="213" t="s">
        <v>203</v>
      </c>
      <c r="E130" s="214" t="s">
        <v>267</v>
      </c>
      <c r="F130" s="215" t="s">
        <v>268</v>
      </c>
      <c r="G130" s="216" t="s">
        <v>269</v>
      </c>
      <c r="H130" s="217">
        <v>10</v>
      </c>
      <c r="I130" s="218"/>
      <c r="J130" s="219">
        <f>ROUND(I130*H130,2)</f>
        <v>0</v>
      </c>
      <c r="K130" s="215" t="s">
        <v>207</v>
      </c>
      <c r="L130" s="45"/>
      <c r="M130" s="220" t="s">
        <v>19</v>
      </c>
      <c r="N130" s="221" t="s">
        <v>42</v>
      </c>
      <c r="O130" s="85"/>
      <c r="P130" s="222">
        <f>O130*H130</f>
        <v>0</v>
      </c>
      <c r="Q130" s="222">
        <v>6.0000000000000002E-05</v>
      </c>
      <c r="R130" s="222">
        <f>Q130*H130</f>
        <v>0.00060000000000000006</v>
      </c>
      <c r="S130" s="222">
        <v>0.002</v>
      </c>
      <c r="T130" s="223">
        <f>S130*H130</f>
        <v>0.02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208</v>
      </c>
      <c r="AT130" s="224" t="s">
        <v>203</v>
      </c>
      <c r="AU130" s="224" t="s">
        <v>80</v>
      </c>
      <c r="AY130" s="18" t="s">
        <v>201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78</v>
      </c>
      <c r="BK130" s="225">
        <f>ROUND(I130*H130,2)</f>
        <v>0</v>
      </c>
      <c r="BL130" s="18" t="s">
        <v>208</v>
      </c>
      <c r="BM130" s="224" t="s">
        <v>270</v>
      </c>
    </row>
    <row r="131" s="2" customFormat="1">
      <c r="A131" s="39"/>
      <c r="B131" s="40"/>
      <c r="C131" s="41"/>
      <c r="D131" s="226" t="s">
        <v>210</v>
      </c>
      <c r="E131" s="41"/>
      <c r="F131" s="227" t="s">
        <v>271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210</v>
      </c>
      <c r="AU131" s="18" t="s">
        <v>80</v>
      </c>
    </row>
    <row r="132" s="2" customFormat="1">
      <c r="A132" s="39"/>
      <c r="B132" s="40"/>
      <c r="C132" s="41"/>
      <c r="D132" s="231" t="s">
        <v>212</v>
      </c>
      <c r="E132" s="41"/>
      <c r="F132" s="232" t="s">
        <v>272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212</v>
      </c>
      <c r="AU132" s="18" t="s">
        <v>80</v>
      </c>
    </row>
    <row r="133" s="13" customFormat="1">
      <c r="A133" s="13"/>
      <c r="B133" s="233"/>
      <c r="C133" s="234"/>
      <c r="D133" s="231" t="s">
        <v>214</v>
      </c>
      <c r="E133" s="235" t="s">
        <v>19</v>
      </c>
      <c r="F133" s="236" t="s">
        <v>273</v>
      </c>
      <c r="G133" s="234"/>
      <c r="H133" s="237">
        <v>10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214</v>
      </c>
      <c r="AU133" s="243" t="s">
        <v>80</v>
      </c>
      <c r="AV133" s="13" t="s">
        <v>80</v>
      </c>
      <c r="AW133" s="13" t="s">
        <v>33</v>
      </c>
      <c r="AX133" s="13" t="s">
        <v>78</v>
      </c>
      <c r="AY133" s="243" t="s">
        <v>201</v>
      </c>
    </row>
    <row r="134" s="2" customFormat="1" ht="24.15" customHeight="1">
      <c r="A134" s="39"/>
      <c r="B134" s="40"/>
      <c r="C134" s="244" t="s">
        <v>273</v>
      </c>
      <c r="D134" s="244" t="s">
        <v>274</v>
      </c>
      <c r="E134" s="245" t="s">
        <v>275</v>
      </c>
      <c r="F134" s="246" t="s">
        <v>276</v>
      </c>
      <c r="G134" s="247" t="s">
        <v>277</v>
      </c>
      <c r="H134" s="248">
        <v>0.02</v>
      </c>
      <c r="I134" s="249"/>
      <c r="J134" s="250">
        <f>ROUND(I134*H134,2)</f>
        <v>0</v>
      </c>
      <c r="K134" s="246" t="s">
        <v>207</v>
      </c>
      <c r="L134" s="251"/>
      <c r="M134" s="252" t="s">
        <v>19</v>
      </c>
      <c r="N134" s="253" t="s">
        <v>42</v>
      </c>
      <c r="O134" s="85"/>
      <c r="P134" s="222">
        <f>O134*H134</f>
        <v>0</v>
      </c>
      <c r="Q134" s="222">
        <v>1</v>
      </c>
      <c r="R134" s="222">
        <f>Q134*H134</f>
        <v>0.02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243</v>
      </c>
      <c r="AT134" s="224" t="s">
        <v>274</v>
      </c>
      <c r="AU134" s="224" t="s">
        <v>80</v>
      </c>
      <c r="AY134" s="18" t="s">
        <v>201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208</v>
      </c>
      <c r="BM134" s="224" t="s">
        <v>278</v>
      </c>
    </row>
    <row r="135" s="2" customFormat="1">
      <c r="A135" s="39"/>
      <c r="B135" s="40"/>
      <c r="C135" s="41"/>
      <c r="D135" s="231" t="s">
        <v>212</v>
      </c>
      <c r="E135" s="41"/>
      <c r="F135" s="232" t="s">
        <v>279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212</v>
      </c>
      <c r="AU135" s="18" t="s">
        <v>80</v>
      </c>
    </row>
    <row r="136" s="13" customFormat="1">
      <c r="A136" s="13"/>
      <c r="B136" s="233"/>
      <c r="C136" s="234"/>
      <c r="D136" s="231" t="s">
        <v>214</v>
      </c>
      <c r="E136" s="235" t="s">
        <v>19</v>
      </c>
      <c r="F136" s="236" t="s">
        <v>280</v>
      </c>
      <c r="G136" s="234"/>
      <c r="H136" s="237">
        <v>0.02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214</v>
      </c>
      <c r="AU136" s="243" t="s">
        <v>80</v>
      </c>
      <c r="AV136" s="13" t="s">
        <v>80</v>
      </c>
      <c r="AW136" s="13" t="s">
        <v>33</v>
      </c>
      <c r="AX136" s="13" t="s">
        <v>78</v>
      </c>
      <c r="AY136" s="243" t="s">
        <v>201</v>
      </c>
    </row>
    <row r="137" s="2" customFormat="1" ht="16.5" customHeight="1">
      <c r="A137" s="39"/>
      <c r="B137" s="40"/>
      <c r="C137" s="244" t="s">
        <v>281</v>
      </c>
      <c r="D137" s="244" t="s">
        <v>274</v>
      </c>
      <c r="E137" s="245" t="s">
        <v>282</v>
      </c>
      <c r="F137" s="246" t="s">
        <v>283</v>
      </c>
      <c r="G137" s="247" t="s">
        <v>284</v>
      </c>
      <c r="H137" s="248">
        <v>5</v>
      </c>
      <c r="I137" s="249"/>
      <c r="J137" s="250">
        <f>ROUND(I137*H137,2)</f>
        <v>0</v>
      </c>
      <c r="K137" s="246" t="s">
        <v>207</v>
      </c>
      <c r="L137" s="251"/>
      <c r="M137" s="252" t="s">
        <v>19</v>
      </c>
      <c r="N137" s="253" t="s">
        <v>42</v>
      </c>
      <c r="O137" s="85"/>
      <c r="P137" s="222">
        <f>O137*H137</f>
        <v>0</v>
      </c>
      <c r="Q137" s="222">
        <v>0.00071000000000000002</v>
      </c>
      <c r="R137" s="222">
        <f>Q137*H137</f>
        <v>0.0035500000000000002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243</v>
      </c>
      <c r="AT137" s="224" t="s">
        <v>274</v>
      </c>
      <c r="AU137" s="224" t="s">
        <v>80</v>
      </c>
      <c r="AY137" s="18" t="s">
        <v>201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208</v>
      </c>
      <c r="BM137" s="224" t="s">
        <v>285</v>
      </c>
    </row>
    <row r="138" s="2" customFormat="1">
      <c r="A138" s="39"/>
      <c r="B138" s="40"/>
      <c r="C138" s="41"/>
      <c r="D138" s="231" t="s">
        <v>212</v>
      </c>
      <c r="E138" s="41"/>
      <c r="F138" s="232" t="s">
        <v>279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212</v>
      </c>
      <c r="AU138" s="18" t="s">
        <v>80</v>
      </c>
    </row>
    <row r="139" s="13" customFormat="1">
      <c r="A139" s="13"/>
      <c r="B139" s="233"/>
      <c r="C139" s="234"/>
      <c r="D139" s="231" t="s">
        <v>214</v>
      </c>
      <c r="E139" s="235" t="s">
        <v>19</v>
      </c>
      <c r="F139" s="236" t="s">
        <v>261</v>
      </c>
      <c r="G139" s="234"/>
      <c r="H139" s="237">
        <v>5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214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201</v>
      </c>
    </row>
    <row r="140" s="12" customFormat="1" ht="22.8" customHeight="1">
      <c r="A140" s="12"/>
      <c r="B140" s="197"/>
      <c r="C140" s="198"/>
      <c r="D140" s="199" t="s">
        <v>70</v>
      </c>
      <c r="E140" s="211" t="s">
        <v>286</v>
      </c>
      <c r="F140" s="211" t="s">
        <v>287</v>
      </c>
      <c r="G140" s="198"/>
      <c r="H140" s="198"/>
      <c r="I140" s="201"/>
      <c r="J140" s="212">
        <f>BK140</f>
        <v>0</v>
      </c>
      <c r="K140" s="198"/>
      <c r="L140" s="203"/>
      <c r="M140" s="204"/>
      <c r="N140" s="205"/>
      <c r="O140" s="205"/>
      <c r="P140" s="206">
        <f>SUM(P141:P149)</f>
        <v>0</v>
      </c>
      <c r="Q140" s="205"/>
      <c r="R140" s="206">
        <f>SUM(R141:R149)</f>
        <v>0</v>
      </c>
      <c r="S140" s="205"/>
      <c r="T140" s="207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78</v>
      </c>
      <c r="AT140" s="209" t="s">
        <v>70</v>
      </c>
      <c r="AU140" s="209" t="s">
        <v>78</v>
      </c>
      <c r="AY140" s="208" t="s">
        <v>201</v>
      </c>
      <c r="BK140" s="210">
        <f>SUM(BK141:BK149)</f>
        <v>0</v>
      </c>
    </row>
    <row r="141" s="2" customFormat="1" ht="44.25" customHeight="1">
      <c r="A141" s="39"/>
      <c r="B141" s="40"/>
      <c r="C141" s="213" t="s">
        <v>288</v>
      </c>
      <c r="D141" s="213" t="s">
        <v>203</v>
      </c>
      <c r="E141" s="214" t="s">
        <v>289</v>
      </c>
      <c r="F141" s="215" t="s">
        <v>290</v>
      </c>
      <c r="G141" s="216" t="s">
        <v>277</v>
      </c>
      <c r="H141" s="217">
        <v>3.3330000000000002</v>
      </c>
      <c r="I141" s="218"/>
      <c r="J141" s="219">
        <f>ROUND(I141*H141,2)</f>
        <v>0</v>
      </c>
      <c r="K141" s="215" t="s">
        <v>207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208</v>
      </c>
      <c r="AT141" s="224" t="s">
        <v>203</v>
      </c>
      <c r="AU141" s="224" t="s">
        <v>80</v>
      </c>
      <c r="AY141" s="18" t="s">
        <v>201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208</v>
      </c>
      <c r="BM141" s="224" t="s">
        <v>291</v>
      </c>
    </row>
    <row r="142" s="2" customFormat="1">
      <c r="A142" s="39"/>
      <c r="B142" s="40"/>
      <c r="C142" s="41"/>
      <c r="D142" s="226" t="s">
        <v>210</v>
      </c>
      <c r="E142" s="41"/>
      <c r="F142" s="227" t="s">
        <v>292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210</v>
      </c>
      <c r="AU142" s="18" t="s">
        <v>80</v>
      </c>
    </row>
    <row r="143" s="13" customFormat="1">
      <c r="A143" s="13"/>
      <c r="B143" s="233"/>
      <c r="C143" s="234"/>
      <c r="D143" s="231" t="s">
        <v>214</v>
      </c>
      <c r="E143" s="235" t="s">
        <v>19</v>
      </c>
      <c r="F143" s="236" t="s">
        <v>293</v>
      </c>
      <c r="G143" s="234"/>
      <c r="H143" s="237">
        <v>3.3330000000000002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214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201</v>
      </c>
    </row>
    <row r="144" s="2" customFormat="1" ht="37.8" customHeight="1">
      <c r="A144" s="39"/>
      <c r="B144" s="40"/>
      <c r="C144" s="213" t="s">
        <v>294</v>
      </c>
      <c r="D144" s="213" t="s">
        <v>203</v>
      </c>
      <c r="E144" s="214" t="s">
        <v>295</v>
      </c>
      <c r="F144" s="215" t="s">
        <v>296</v>
      </c>
      <c r="G144" s="216" t="s">
        <v>277</v>
      </c>
      <c r="H144" s="217">
        <v>3.3330000000000002</v>
      </c>
      <c r="I144" s="218"/>
      <c r="J144" s="219">
        <f>ROUND(I144*H144,2)</f>
        <v>0</v>
      </c>
      <c r="K144" s="215" t="s">
        <v>207</v>
      </c>
      <c r="L144" s="45"/>
      <c r="M144" s="220" t="s">
        <v>19</v>
      </c>
      <c r="N144" s="221" t="s">
        <v>42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208</v>
      </c>
      <c r="AT144" s="224" t="s">
        <v>203</v>
      </c>
      <c r="AU144" s="224" t="s">
        <v>80</v>
      </c>
      <c r="AY144" s="18" t="s">
        <v>201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78</v>
      </c>
      <c r="BK144" s="225">
        <f>ROUND(I144*H144,2)</f>
        <v>0</v>
      </c>
      <c r="BL144" s="18" t="s">
        <v>208</v>
      </c>
      <c r="BM144" s="224" t="s">
        <v>297</v>
      </c>
    </row>
    <row r="145" s="2" customFormat="1">
      <c r="A145" s="39"/>
      <c r="B145" s="40"/>
      <c r="C145" s="41"/>
      <c r="D145" s="226" t="s">
        <v>210</v>
      </c>
      <c r="E145" s="41"/>
      <c r="F145" s="227" t="s">
        <v>298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210</v>
      </c>
      <c r="AU145" s="18" t="s">
        <v>80</v>
      </c>
    </row>
    <row r="146" s="2" customFormat="1" ht="49.05" customHeight="1">
      <c r="A146" s="39"/>
      <c r="B146" s="40"/>
      <c r="C146" s="213" t="s">
        <v>299</v>
      </c>
      <c r="D146" s="213" t="s">
        <v>203</v>
      </c>
      <c r="E146" s="214" t="s">
        <v>300</v>
      </c>
      <c r="F146" s="215" t="s">
        <v>301</v>
      </c>
      <c r="G146" s="216" t="s">
        <v>277</v>
      </c>
      <c r="H146" s="217">
        <v>46.661999999999999</v>
      </c>
      <c r="I146" s="218"/>
      <c r="J146" s="219">
        <f>ROUND(I146*H146,2)</f>
        <v>0</v>
      </c>
      <c r="K146" s="215" t="s">
        <v>207</v>
      </c>
      <c r="L146" s="45"/>
      <c r="M146" s="220" t="s">
        <v>19</v>
      </c>
      <c r="N146" s="221" t="s">
        <v>42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208</v>
      </c>
      <c r="AT146" s="224" t="s">
        <v>203</v>
      </c>
      <c r="AU146" s="224" t="s">
        <v>80</v>
      </c>
      <c r="AY146" s="18" t="s">
        <v>201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208</v>
      </c>
      <c r="BM146" s="224" t="s">
        <v>302</v>
      </c>
    </row>
    <row r="147" s="2" customFormat="1">
      <c r="A147" s="39"/>
      <c r="B147" s="40"/>
      <c r="C147" s="41"/>
      <c r="D147" s="226" t="s">
        <v>210</v>
      </c>
      <c r="E147" s="41"/>
      <c r="F147" s="227" t="s">
        <v>303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210</v>
      </c>
      <c r="AU147" s="18" t="s">
        <v>80</v>
      </c>
    </row>
    <row r="148" s="2" customFormat="1">
      <c r="A148" s="39"/>
      <c r="B148" s="40"/>
      <c r="C148" s="41"/>
      <c r="D148" s="231" t="s">
        <v>212</v>
      </c>
      <c r="E148" s="41"/>
      <c r="F148" s="232" t="s">
        <v>304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212</v>
      </c>
      <c r="AU148" s="18" t="s">
        <v>80</v>
      </c>
    </row>
    <row r="149" s="13" customFormat="1">
      <c r="A149" s="13"/>
      <c r="B149" s="233"/>
      <c r="C149" s="234"/>
      <c r="D149" s="231" t="s">
        <v>214</v>
      </c>
      <c r="E149" s="234"/>
      <c r="F149" s="236" t="s">
        <v>305</v>
      </c>
      <c r="G149" s="234"/>
      <c r="H149" s="237">
        <v>46.661999999999999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214</v>
      </c>
      <c r="AU149" s="243" t="s">
        <v>80</v>
      </c>
      <c r="AV149" s="13" t="s">
        <v>80</v>
      </c>
      <c r="AW149" s="13" t="s">
        <v>4</v>
      </c>
      <c r="AX149" s="13" t="s">
        <v>78</v>
      </c>
      <c r="AY149" s="243" t="s">
        <v>201</v>
      </c>
    </row>
    <row r="150" s="12" customFormat="1" ht="22.8" customHeight="1">
      <c r="A150" s="12"/>
      <c r="B150" s="197"/>
      <c r="C150" s="198"/>
      <c r="D150" s="199" t="s">
        <v>70</v>
      </c>
      <c r="E150" s="211" t="s">
        <v>306</v>
      </c>
      <c r="F150" s="211" t="s">
        <v>307</v>
      </c>
      <c r="G150" s="198"/>
      <c r="H150" s="198"/>
      <c r="I150" s="201"/>
      <c r="J150" s="212">
        <f>BK150</f>
        <v>0</v>
      </c>
      <c r="K150" s="198"/>
      <c r="L150" s="203"/>
      <c r="M150" s="204"/>
      <c r="N150" s="205"/>
      <c r="O150" s="205"/>
      <c r="P150" s="206">
        <f>SUM(P151:P152)</f>
        <v>0</v>
      </c>
      <c r="Q150" s="205"/>
      <c r="R150" s="206">
        <f>SUM(R151:R152)</f>
        <v>0</v>
      </c>
      <c r="S150" s="205"/>
      <c r="T150" s="207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8" t="s">
        <v>78</v>
      </c>
      <c r="AT150" s="209" t="s">
        <v>70</v>
      </c>
      <c r="AU150" s="209" t="s">
        <v>78</v>
      </c>
      <c r="AY150" s="208" t="s">
        <v>201</v>
      </c>
      <c r="BK150" s="210">
        <f>SUM(BK151:BK152)</f>
        <v>0</v>
      </c>
    </row>
    <row r="151" s="2" customFormat="1" ht="24.15" customHeight="1">
      <c r="A151" s="39"/>
      <c r="B151" s="40"/>
      <c r="C151" s="213" t="s">
        <v>308</v>
      </c>
      <c r="D151" s="213" t="s">
        <v>203</v>
      </c>
      <c r="E151" s="214" t="s">
        <v>309</v>
      </c>
      <c r="F151" s="215" t="s">
        <v>310</v>
      </c>
      <c r="G151" s="216" t="s">
        <v>277</v>
      </c>
      <c r="H151" s="217">
        <v>3.4060000000000001</v>
      </c>
      <c r="I151" s="218"/>
      <c r="J151" s="219">
        <f>ROUND(I151*H151,2)</f>
        <v>0</v>
      </c>
      <c r="K151" s="215" t="s">
        <v>207</v>
      </c>
      <c r="L151" s="45"/>
      <c r="M151" s="220" t="s">
        <v>19</v>
      </c>
      <c r="N151" s="221" t="s">
        <v>42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208</v>
      </c>
      <c r="AT151" s="224" t="s">
        <v>203</v>
      </c>
      <c r="AU151" s="224" t="s">
        <v>80</v>
      </c>
      <c r="AY151" s="18" t="s">
        <v>201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78</v>
      </c>
      <c r="BK151" s="225">
        <f>ROUND(I151*H151,2)</f>
        <v>0</v>
      </c>
      <c r="BL151" s="18" t="s">
        <v>208</v>
      </c>
      <c r="BM151" s="224" t="s">
        <v>311</v>
      </c>
    </row>
    <row r="152" s="2" customFormat="1">
      <c r="A152" s="39"/>
      <c r="B152" s="40"/>
      <c r="C152" s="41"/>
      <c r="D152" s="226" t="s">
        <v>210</v>
      </c>
      <c r="E152" s="41"/>
      <c r="F152" s="227" t="s">
        <v>312</v>
      </c>
      <c r="G152" s="41"/>
      <c r="H152" s="41"/>
      <c r="I152" s="228"/>
      <c r="J152" s="41"/>
      <c r="K152" s="41"/>
      <c r="L152" s="45"/>
      <c r="M152" s="254"/>
      <c r="N152" s="255"/>
      <c r="O152" s="256"/>
      <c r="P152" s="256"/>
      <c r="Q152" s="256"/>
      <c r="R152" s="256"/>
      <c r="S152" s="256"/>
      <c r="T152" s="257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210</v>
      </c>
      <c r="AU152" s="18" t="s">
        <v>80</v>
      </c>
    </row>
    <row r="153" s="2" customFormat="1" ht="6.96" customHeight="1">
      <c r="A153" s="39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45"/>
      <c r="M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</row>
  </sheetData>
  <sheetProtection sheet="1" autoFilter="0" formatColumns="0" formatRows="0" objects="1" scenarios="1" spinCount="100000" saltValue="qt7b66o3QZp7vLJjZhFGBmVj532DL1Sha5N3uPMee89F5Zjx+xWfDlR2suUUb8wxljT59b5+7YhCURtiLo8UJw==" hashValue="nXSCWHV52dvCnRg8pS66uZfFUQjJsC5JdJQ+4BS2p7Uufb/t+wcjTWvwQfYdZSyX0dXlspqUNHfwVOgxRuL4Fg==" algorithmName="SHA-512" password="CC35"/>
  <autoFilter ref="C90:K15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4153102"/>
    <hyperlink ref="F99" r:id="rId2" display="https://podminky.urs.cz/item/CS_URS_2025_01/162451106"/>
    <hyperlink ref="F104" r:id="rId3" display="https://podminky.urs.cz/item/CS_URS_2025_01/321213345"/>
    <hyperlink ref="F108" r:id="rId4" display="https://podminky.urs.cz/item/CS_URS_2025_01/321321115"/>
    <hyperlink ref="F112" r:id="rId5" display="https://podminky.urs.cz/item/CS_URS_2025_01/321351010"/>
    <hyperlink ref="F115" r:id="rId6" display="https://podminky.urs.cz/item/CS_URS_2025_01/321352010"/>
    <hyperlink ref="F118" r:id="rId7" display="https://podminky.urs.cz/item/CS_URS_2025_01/326951111"/>
    <hyperlink ref="F122" r:id="rId8" display="https://podminky.urs.cz/item/CS_URS_2025_01/326952111"/>
    <hyperlink ref="F127" r:id="rId9" display="https://podminky.urs.cz/item/CS_URS_2025_01/960211251"/>
    <hyperlink ref="F131" r:id="rId10" display="https://podminky.urs.cz/item/CS_URS_2025_01/977131117"/>
    <hyperlink ref="F142" r:id="rId11" display="https://podminky.urs.cz/item/CS_URS_2025_01/997013601"/>
    <hyperlink ref="F145" r:id="rId12" display="https://podminky.urs.cz/item/CS_URS_2025_01/997321511"/>
    <hyperlink ref="F147" r:id="rId13" display="https://podminky.urs.cz/item/CS_URS_2025_01/997321519"/>
    <hyperlink ref="F152" r:id="rId1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1018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1050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ROUND((SUM(BE91:BE167)),  2)</f>
        <v>0</v>
      </c>
      <c r="G35" s="39"/>
      <c r="H35" s="39"/>
      <c r="I35" s="158">
        <v>0.20999999999999999</v>
      </c>
      <c r="J35" s="157">
        <f>ROUND(((SUM(BE91:BE167))*I35),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ROUND((SUM(BF91:BF167)),  2)</f>
        <v>0</v>
      </c>
      <c r="G36" s="39"/>
      <c r="H36" s="39"/>
      <c r="I36" s="158">
        <v>0.12</v>
      </c>
      <c r="J36" s="157">
        <f>ROUND(((SUM(BF91:BF167))*I36),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ROUND((SUM(BG91:BG167)),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ROUND((SUM(BH91:BH167)),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ROUND((SUM(BI91:BI167)),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1018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SO-08-02. - Stupeň km 15,308 (15,300)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J121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J133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183</v>
      </c>
      <c r="E68" s="183"/>
      <c r="F68" s="183"/>
      <c r="G68" s="183"/>
      <c r="H68" s="183"/>
      <c r="I68" s="183"/>
      <c r="J68" s="184">
        <f>J156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J165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23.25" customHeight="1">
      <c r="A81" s="39"/>
      <c r="B81" s="40"/>
      <c r="C81" s="41"/>
      <c r="D81" s="41"/>
      <c r="E81" s="170" t="s">
        <v>1018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SO-08-02. - Stupeň km 15,308 (15,300)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113.65857724999999</v>
      </c>
      <c r="S91" s="97"/>
      <c r="T91" s="195">
        <f>T92</f>
        <v>0.0047999999999999996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P93+P121+P133+P156+P165</f>
        <v>0</v>
      </c>
      <c r="Q92" s="205"/>
      <c r="R92" s="206">
        <f>R93+R121+R133+R156+R165</f>
        <v>113.65857724999999</v>
      </c>
      <c r="S92" s="205"/>
      <c r="T92" s="207">
        <f>T93+T121+T133+T156+T165</f>
        <v>0.0047999999999999996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BK93+BK121+BK133+BK156+BK165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SUM(P94:P120)</f>
        <v>0</v>
      </c>
      <c r="Q93" s="205"/>
      <c r="R93" s="206">
        <f>SUM(R94:R120)</f>
        <v>0.00060000000000000006</v>
      </c>
      <c r="S93" s="205"/>
      <c r="T93" s="207">
        <f>SUM(T94:T120)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SUM(BK94:BK120)</f>
        <v>0</v>
      </c>
    </row>
    <row r="94" s="2" customFormat="1" ht="55.5" customHeight="1">
      <c r="A94" s="39"/>
      <c r="B94" s="40"/>
      <c r="C94" s="213" t="s">
        <v>273</v>
      </c>
      <c r="D94" s="213" t="s">
        <v>203</v>
      </c>
      <c r="E94" s="214" t="s">
        <v>403</v>
      </c>
      <c r="F94" s="215" t="s">
        <v>404</v>
      </c>
      <c r="G94" s="216" t="s">
        <v>206</v>
      </c>
      <c r="H94" s="217">
        <v>76.299999999999997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1051</v>
      </c>
    </row>
    <row r="95" s="2" customFormat="1">
      <c r="A95" s="39"/>
      <c r="B95" s="40"/>
      <c r="C95" s="41"/>
      <c r="D95" s="226" t="s">
        <v>210</v>
      </c>
      <c r="E95" s="41"/>
      <c r="F95" s="227" t="s">
        <v>406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863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1052</v>
      </c>
      <c r="G97" s="234"/>
      <c r="H97" s="237">
        <v>76.299999999999997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44.25" customHeight="1">
      <c r="A98" s="39"/>
      <c r="B98" s="40"/>
      <c r="C98" s="213" t="s">
        <v>281</v>
      </c>
      <c r="D98" s="213" t="s">
        <v>203</v>
      </c>
      <c r="E98" s="214" t="s">
        <v>420</v>
      </c>
      <c r="F98" s="215" t="s">
        <v>421</v>
      </c>
      <c r="G98" s="216" t="s">
        <v>206</v>
      </c>
      <c r="H98" s="217">
        <v>17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1053</v>
      </c>
    </row>
    <row r="99" s="2" customFormat="1">
      <c r="A99" s="39"/>
      <c r="B99" s="40"/>
      <c r="C99" s="41"/>
      <c r="D99" s="226" t="s">
        <v>210</v>
      </c>
      <c r="E99" s="41"/>
      <c r="F99" s="227" t="s">
        <v>423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1023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294</v>
      </c>
      <c r="G101" s="234"/>
      <c r="H101" s="237">
        <v>17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2" customFormat="1" ht="44.25" customHeight="1">
      <c r="A102" s="39"/>
      <c r="B102" s="40"/>
      <c r="C102" s="213" t="s">
        <v>358</v>
      </c>
      <c r="D102" s="213" t="s">
        <v>203</v>
      </c>
      <c r="E102" s="214" t="s">
        <v>427</v>
      </c>
      <c r="F102" s="215" t="s">
        <v>428</v>
      </c>
      <c r="G102" s="216" t="s">
        <v>206</v>
      </c>
      <c r="H102" s="217">
        <v>59.299999999999997</v>
      </c>
      <c r="I102" s="218"/>
      <c r="J102" s="219">
        <f>ROUND(I102*H102,2)</f>
        <v>0</v>
      </c>
      <c r="K102" s="215" t="s">
        <v>207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208</v>
      </c>
      <c r="AT102" s="224" t="s">
        <v>203</v>
      </c>
      <c r="AU102" s="224" t="s">
        <v>80</v>
      </c>
      <c r="AY102" s="18" t="s">
        <v>201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208</v>
      </c>
      <c r="BM102" s="224" t="s">
        <v>1054</v>
      </c>
    </row>
    <row r="103" s="2" customFormat="1">
      <c r="A103" s="39"/>
      <c r="B103" s="40"/>
      <c r="C103" s="41"/>
      <c r="D103" s="226" t="s">
        <v>210</v>
      </c>
      <c r="E103" s="41"/>
      <c r="F103" s="227" t="s">
        <v>430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210</v>
      </c>
      <c r="AU103" s="18" t="s">
        <v>80</v>
      </c>
    </row>
    <row r="104" s="2" customFormat="1">
      <c r="A104" s="39"/>
      <c r="B104" s="40"/>
      <c r="C104" s="41"/>
      <c r="D104" s="231" t="s">
        <v>212</v>
      </c>
      <c r="E104" s="41"/>
      <c r="F104" s="232" t="s">
        <v>1025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212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1055</v>
      </c>
      <c r="G105" s="234"/>
      <c r="H105" s="237">
        <v>59.299999999999997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201</v>
      </c>
    </row>
    <row r="106" s="2" customFormat="1" ht="16.5" customHeight="1">
      <c r="A106" s="39"/>
      <c r="B106" s="40"/>
      <c r="C106" s="213" t="s">
        <v>8</v>
      </c>
      <c r="D106" s="213" t="s">
        <v>203</v>
      </c>
      <c r="E106" s="214" t="s">
        <v>647</v>
      </c>
      <c r="F106" s="215" t="s">
        <v>648</v>
      </c>
      <c r="G106" s="216" t="s">
        <v>206</v>
      </c>
      <c r="H106" s="217">
        <v>1.9199999999999999</v>
      </c>
      <c r="I106" s="218"/>
      <c r="J106" s="219">
        <f>ROUND(I106*H106,2)</f>
        <v>0</v>
      </c>
      <c r="K106" s="215" t="s">
        <v>207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208</v>
      </c>
      <c r="AT106" s="224" t="s">
        <v>203</v>
      </c>
      <c r="AU106" s="224" t="s">
        <v>80</v>
      </c>
      <c r="AY106" s="18" t="s">
        <v>201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208</v>
      </c>
      <c r="BM106" s="224" t="s">
        <v>1056</v>
      </c>
    </row>
    <row r="107" s="2" customFormat="1">
      <c r="A107" s="39"/>
      <c r="B107" s="40"/>
      <c r="C107" s="41"/>
      <c r="D107" s="226" t="s">
        <v>210</v>
      </c>
      <c r="E107" s="41"/>
      <c r="F107" s="227" t="s">
        <v>650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210</v>
      </c>
      <c r="AU107" s="18" t="s">
        <v>80</v>
      </c>
    </row>
    <row r="108" s="2" customFormat="1">
      <c r="A108" s="39"/>
      <c r="B108" s="40"/>
      <c r="C108" s="41"/>
      <c r="D108" s="231" t="s">
        <v>212</v>
      </c>
      <c r="E108" s="41"/>
      <c r="F108" s="232" t="s">
        <v>651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212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652</v>
      </c>
      <c r="G109" s="234"/>
      <c r="H109" s="237">
        <v>1.9199999999999999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2" customFormat="1" ht="21.75" customHeight="1">
      <c r="A110" s="39"/>
      <c r="B110" s="40"/>
      <c r="C110" s="213" t="s">
        <v>308</v>
      </c>
      <c r="D110" s="213" t="s">
        <v>203</v>
      </c>
      <c r="E110" s="214" t="s">
        <v>653</v>
      </c>
      <c r="F110" s="215" t="s">
        <v>654</v>
      </c>
      <c r="G110" s="216" t="s">
        <v>206</v>
      </c>
      <c r="H110" s="217">
        <v>1.9199999999999999</v>
      </c>
      <c r="I110" s="218"/>
      <c r="J110" s="219">
        <f>ROUND(I110*H110,2)</f>
        <v>0</v>
      </c>
      <c r="K110" s="215" t="s">
        <v>207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208</v>
      </c>
      <c r="AT110" s="224" t="s">
        <v>203</v>
      </c>
      <c r="AU110" s="224" t="s">
        <v>80</v>
      </c>
      <c r="AY110" s="18" t="s">
        <v>201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208</v>
      </c>
      <c r="BM110" s="224" t="s">
        <v>1057</v>
      </c>
    </row>
    <row r="111" s="2" customFormat="1">
      <c r="A111" s="39"/>
      <c r="B111" s="40"/>
      <c r="C111" s="41"/>
      <c r="D111" s="226" t="s">
        <v>210</v>
      </c>
      <c r="E111" s="41"/>
      <c r="F111" s="227" t="s">
        <v>656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210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657</v>
      </c>
      <c r="G112" s="234"/>
      <c r="H112" s="237">
        <v>1.9199999999999999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2" customFormat="1" ht="24.15" customHeight="1">
      <c r="A113" s="39"/>
      <c r="B113" s="40"/>
      <c r="C113" s="213" t="s">
        <v>330</v>
      </c>
      <c r="D113" s="213" t="s">
        <v>203</v>
      </c>
      <c r="E113" s="214" t="s">
        <v>633</v>
      </c>
      <c r="F113" s="215" t="s">
        <v>634</v>
      </c>
      <c r="G113" s="216" t="s">
        <v>635</v>
      </c>
      <c r="H113" s="217">
        <v>20</v>
      </c>
      <c r="I113" s="218"/>
      <c r="J113" s="219">
        <f>ROUND(I113*H113,2)</f>
        <v>0</v>
      </c>
      <c r="K113" s="215" t="s">
        <v>207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3.0000000000000001E-05</v>
      </c>
      <c r="R113" s="222">
        <f>Q113*H113</f>
        <v>0.00060000000000000006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208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1058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637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2" customFormat="1">
      <c r="A115" s="39"/>
      <c r="B115" s="40"/>
      <c r="C115" s="41"/>
      <c r="D115" s="231" t="s">
        <v>212</v>
      </c>
      <c r="E115" s="41"/>
      <c r="F115" s="232" t="s">
        <v>870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212</v>
      </c>
      <c r="AU115" s="18" t="s">
        <v>80</v>
      </c>
    </row>
    <row r="116" s="13" customFormat="1">
      <c r="A116" s="13"/>
      <c r="B116" s="233"/>
      <c r="C116" s="234"/>
      <c r="D116" s="231" t="s">
        <v>214</v>
      </c>
      <c r="E116" s="235" t="s">
        <v>19</v>
      </c>
      <c r="F116" s="236" t="s">
        <v>871</v>
      </c>
      <c r="G116" s="234"/>
      <c r="H116" s="237">
        <v>20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214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201</v>
      </c>
    </row>
    <row r="117" s="2" customFormat="1" ht="37.8" customHeight="1">
      <c r="A117" s="39"/>
      <c r="B117" s="40"/>
      <c r="C117" s="213" t="s">
        <v>299</v>
      </c>
      <c r="D117" s="213" t="s">
        <v>203</v>
      </c>
      <c r="E117" s="214" t="s">
        <v>640</v>
      </c>
      <c r="F117" s="215" t="s">
        <v>641</v>
      </c>
      <c r="G117" s="216" t="s">
        <v>642</v>
      </c>
      <c r="H117" s="217">
        <v>2</v>
      </c>
      <c r="I117" s="218"/>
      <c r="J117" s="219">
        <f>ROUND(I117*H117,2)</f>
        <v>0</v>
      </c>
      <c r="K117" s="215" t="s">
        <v>207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208</v>
      </c>
      <c r="AT117" s="224" t="s">
        <v>203</v>
      </c>
      <c r="AU117" s="224" t="s">
        <v>80</v>
      </c>
      <c r="AY117" s="18" t="s">
        <v>201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208</v>
      </c>
      <c r="BM117" s="224" t="s">
        <v>1059</v>
      </c>
    </row>
    <row r="118" s="2" customFormat="1">
      <c r="A118" s="39"/>
      <c r="B118" s="40"/>
      <c r="C118" s="41"/>
      <c r="D118" s="226" t="s">
        <v>210</v>
      </c>
      <c r="E118" s="41"/>
      <c r="F118" s="227" t="s">
        <v>644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210</v>
      </c>
      <c r="AU118" s="18" t="s">
        <v>80</v>
      </c>
    </row>
    <row r="119" s="2" customFormat="1">
      <c r="A119" s="39"/>
      <c r="B119" s="40"/>
      <c r="C119" s="41"/>
      <c r="D119" s="231" t="s">
        <v>212</v>
      </c>
      <c r="E119" s="41"/>
      <c r="F119" s="232" t="s">
        <v>873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212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80</v>
      </c>
      <c r="G120" s="234"/>
      <c r="H120" s="237">
        <v>2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12" customFormat="1" ht="22.8" customHeight="1">
      <c r="A121" s="12"/>
      <c r="B121" s="197"/>
      <c r="C121" s="198"/>
      <c r="D121" s="199" t="s">
        <v>70</v>
      </c>
      <c r="E121" s="211" t="s">
        <v>221</v>
      </c>
      <c r="F121" s="211" t="s">
        <v>222</v>
      </c>
      <c r="G121" s="198"/>
      <c r="H121" s="198"/>
      <c r="I121" s="201"/>
      <c r="J121" s="212">
        <f>BK121</f>
        <v>0</v>
      </c>
      <c r="K121" s="198"/>
      <c r="L121" s="203"/>
      <c r="M121" s="204"/>
      <c r="N121" s="205"/>
      <c r="O121" s="205"/>
      <c r="P121" s="206">
        <f>SUM(P122:P132)</f>
        <v>0</v>
      </c>
      <c r="Q121" s="205"/>
      <c r="R121" s="206">
        <f>SUM(R122:R132)</f>
        <v>10.631057250000001</v>
      </c>
      <c r="S121" s="205"/>
      <c r="T121" s="207">
        <f>SUM(T122:T132)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8" t="s">
        <v>78</v>
      </c>
      <c r="AT121" s="209" t="s">
        <v>70</v>
      </c>
      <c r="AU121" s="209" t="s">
        <v>78</v>
      </c>
      <c r="AY121" s="208" t="s">
        <v>201</v>
      </c>
      <c r="BK121" s="210">
        <f>SUM(BK122:BK132)</f>
        <v>0</v>
      </c>
    </row>
    <row r="122" s="2" customFormat="1" ht="78" customHeight="1">
      <c r="A122" s="39"/>
      <c r="B122" s="40"/>
      <c r="C122" s="213" t="s">
        <v>259</v>
      </c>
      <c r="D122" s="213" t="s">
        <v>203</v>
      </c>
      <c r="E122" s="214" t="s">
        <v>223</v>
      </c>
      <c r="F122" s="215" t="s">
        <v>224</v>
      </c>
      <c r="G122" s="216" t="s">
        <v>206</v>
      </c>
      <c r="H122" s="217">
        <v>2.3999999999999999</v>
      </c>
      <c r="I122" s="218"/>
      <c r="J122" s="219">
        <f>ROUND(I122*H122,2)</f>
        <v>0</v>
      </c>
      <c r="K122" s="215" t="s">
        <v>207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3.11388</v>
      </c>
      <c r="R122" s="222">
        <f>Q122*H122</f>
        <v>7.473312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208</v>
      </c>
      <c r="AT122" s="224" t="s">
        <v>203</v>
      </c>
      <c r="AU122" s="224" t="s">
        <v>80</v>
      </c>
      <c r="AY122" s="18" t="s">
        <v>201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208</v>
      </c>
      <c r="BM122" s="224" t="s">
        <v>1060</v>
      </c>
    </row>
    <row r="123" s="2" customFormat="1">
      <c r="A123" s="39"/>
      <c r="B123" s="40"/>
      <c r="C123" s="41"/>
      <c r="D123" s="226" t="s">
        <v>210</v>
      </c>
      <c r="E123" s="41"/>
      <c r="F123" s="227" t="s">
        <v>226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210</v>
      </c>
      <c r="AU123" s="18" t="s">
        <v>80</v>
      </c>
    </row>
    <row r="124" s="2" customFormat="1">
      <c r="A124" s="39"/>
      <c r="B124" s="40"/>
      <c r="C124" s="41"/>
      <c r="D124" s="231" t="s">
        <v>212</v>
      </c>
      <c r="E124" s="41"/>
      <c r="F124" s="232" t="s">
        <v>1061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212</v>
      </c>
      <c r="AU124" s="18" t="s">
        <v>80</v>
      </c>
    </row>
    <row r="125" s="13" customFormat="1">
      <c r="A125" s="13"/>
      <c r="B125" s="233"/>
      <c r="C125" s="234"/>
      <c r="D125" s="231" t="s">
        <v>214</v>
      </c>
      <c r="E125" s="235" t="s">
        <v>19</v>
      </c>
      <c r="F125" s="236" t="s">
        <v>1062</v>
      </c>
      <c r="G125" s="234"/>
      <c r="H125" s="237">
        <v>2.3999999999999999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214</v>
      </c>
      <c r="AU125" s="243" t="s">
        <v>80</v>
      </c>
      <c r="AV125" s="13" t="s">
        <v>80</v>
      </c>
      <c r="AW125" s="13" t="s">
        <v>33</v>
      </c>
      <c r="AX125" s="13" t="s">
        <v>78</v>
      </c>
      <c r="AY125" s="243" t="s">
        <v>201</v>
      </c>
    </row>
    <row r="126" s="2" customFormat="1" ht="66.75" customHeight="1">
      <c r="A126" s="39"/>
      <c r="B126" s="40"/>
      <c r="C126" s="213" t="s">
        <v>78</v>
      </c>
      <c r="D126" s="213" t="s">
        <v>203</v>
      </c>
      <c r="E126" s="214" t="s">
        <v>953</v>
      </c>
      <c r="F126" s="215" t="s">
        <v>954</v>
      </c>
      <c r="G126" s="216" t="s">
        <v>206</v>
      </c>
      <c r="H126" s="217">
        <v>0.42499999999999999</v>
      </c>
      <c r="I126" s="218"/>
      <c r="J126" s="219">
        <f>ROUND(I126*H126,2)</f>
        <v>0</v>
      </c>
      <c r="K126" s="215" t="s">
        <v>207</v>
      </c>
      <c r="L126" s="45"/>
      <c r="M126" s="220" t="s">
        <v>19</v>
      </c>
      <c r="N126" s="221" t="s">
        <v>42</v>
      </c>
      <c r="O126" s="85"/>
      <c r="P126" s="222">
        <f>O126*H126</f>
        <v>0</v>
      </c>
      <c r="Q126" s="222">
        <v>0.18293000000000001</v>
      </c>
      <c r="R126" s="222">
        <f>Q126*H126</f>
        <v>0.077745250000000002</v>
      </c>
      <c r="S126" s="222">
        <v>0</v>
      </c>
      <c r="T126" s="223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208</v>
      </c>
      <c r="AT126" s="224" t="s">
        <v>203</v>
      </c>
      <c r="AU126" s="224" t="s">
        <v>80</v>
      </c>
      <c r="AY126" s="18" t="s">
        <v>201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78</v>
      </c>
      <c r="BK126" s="225">
        <f>ROUND(I126*H126,2)</f>
        <v>0</v>
      </c>
      <c r="BL126" s="18" t="s">
        <v>208</v>
      </c>
      <c r="BM126" s="224" t="s">
        <v>1063</v>
      </c>
    </row>
    <row r="127" s="2" customFormat="1">
      <c r="A127" s="39"/>
      <c r="B127" s="40"/>
      <c r="C127" s="41"/>
      <c r="D127" s="226" t="s">
        <v>210</v>
      </c>
      <c r="E127" s="41"/>
      <c r="F127" s="227" t="s">
        <v>956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210</v>
      </c>
      <c r="AU127" s="18" t="s">
        <v>80</v>
      </c>
    </row>
    <row r="128" s="2" customFormat="1">
      <c r="A128" s="39"/>
      <c r="B128" s="40"/>
      <c r="C128" s="41"/>
      <c r="D128" s="231" t="s">
        <v>212</v>
      </c>
      <c r="E128" s="41"/>
      <c r="F128" s="232" t="s">
        <v>957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212</v>
      </c>
      <c r="AU128" s="18" t="s">
        <v>80</v>
      </c>
    </row>
    <row r="129" s="13" customFormat="1">
      <c r="A129" s="13"/>
      <c r="B129" s="233"/>
      <c r="C129" s="234"/>
      <c r="D129" s="231" t="s">
        <v>214</v>
      </c>
      <c r="E129" s="235" t="s">
        <v>19</v>
      </c>
      <c r="F129" s="236" t="s">
        <v>1064</v>
      </c>
      <c r="G129" s="234"/>
      <c r="H129" s="237">
        <v>0.42499999999999999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214</v>
      </c>
      <c r="AU129" s="243" t="s">
        <v>80</v>
      </c>
      <c r="AV129" s="13" t="s">
        <v>80</v>
      </c>
      <c r="AW129" s="13" t="s">
        <v>33</v>
      </c>
      <c r="AX129" s="13" t="s">
        <v>78</v>
      </c>
      <c r="AY129" s="243" t="s">
        <v>201</v>
      </c>
    </row>
    <row r="130" s="2" customFormat="1" ht="16.5" customHeight="1">
      <c r="A130" s="39"/>
      <c r="B130" s="40"/>
      <c r="C130" s="244" t="s">
        <v>80</v>
      </c>
      <c r="D130" s="244" t="s">
        <v>274</v>
      </c>
      <c r="E130" s="245" t="s">
        <v>959</v>
      </c>
      <c r="F130" s="246" t="s">
        <v>960</v>
      </c>
      <c r="G130" s="247" t="s">
        <v>961</v>
      </c>
      <c r="H130" s="248">
        <v>4</v>
      </c>
      <c r="I130" s="249"/>
      <c r="J130" s="250">
        <f>ROUND(I130*H130,2)</f>
        <v>0</v>
      </c>
      <c r="K130" s="246" t="s">
        <v>19</v>
      </c>
      <c r="L130" s="251"/>
      <c r="M130" s="252" t="s">
        <v>19</v>
      </c>
      <c r="N130" s="253" t="s">
        <v>42</v>
      </c>
      <c r="O130" s="85"/>
      <c r="P130" s="222">
        <f>O130*H130</f>
        <v>0</v>
      </c>
      <c r="Q130" s="222">
        <v>0.77000000000000002</v>
      </c>
      <c r="R130" s="222">
        <f>Q130*H130</f>
        <v>3.0800000000000001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243</v>
      </c>
      <c r="AT130" s="224" t="s">
        <v>274</v>
      </c>
      <c r="AU130" s="224" t="s">
        <v>80</v>
      </c>
      <c r="AY130" s="18" t="s">
        <v>201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78</v>
      </c>
      <c r="BK130" s="225">
        <f>ROUND(I130*H130,2)</f>
        <v>0</v>
      </c>
      <c r="BL130" s="18" t="s">
        <v>208</v>
      </c>
      <c r="BM130" s="224" t="s">
        <v>1065</v>
      </c>
    </row>
    <row r="131" s="2" customFormat="1">
      <c r="A131" s="39"/>
      <c r="B131" s="40"/>
      <c r="C131" s="41"/>
      <c r="D131" s="231" t="s">
        <v>212</v>
      </c>
      <c r="E131" s="41"/>
      <c r="F131" s="232" t="s">
        <v>1066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212</v>
      </c>
      <c r="AU131" s="18" t="s">
        <v>80</v>
      </c>
    </row>
    <row r="132" s="13" customFormat="1">
      <c r="A132" s="13"/>
      <c r="B132" s="233"/>
      <c r="C132" s="234"/>
      <c r="D132" s="231" t="s">
        <v>214</v>
      </c>
      <c r="E132" s="235" t="s">
        <v>19</v>
      </c>
      <c r="F132" s="236" t="s">
        <v>208</v>
      </c>
      <c r="G132" s="234"/>
      <c r="H132" s="237">
        <v>4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214</v>
      </c>
      <c r="AU132" s="243" t="s">
        <v>80</v>
      </c>
      <c r="AV132" s="13" t="s">
        <v>80</v>
      </c>
      <c r="AW132" s="13" t="s">
        <v>33</v>
      </c>
      <c r="AX132" s="13" t="s">
        <v>78</v>
      </c>
      <c r="AY132" s="243" t="s">
        <v>201</v>
      </c>
    </row>
    <row r="133" s="12" customFormat="1" ht="22.8" customHeight="1">
      <c r="A133" s="12"/>
      <c r="B133" s="197"/>
      <c r="C133" s="198"/>
      <c r="D133" s="199" t="s">
        <v>70</v>
      </c>
      <c r="E133" s="211" t="s">
        <v>208</v>
      </c>
      <c r="F133" s="211" t="s">
        <v>471</v>
      </c>
      <c r="G133" s="198"/>
      <c r="H133" s="198"/>
      <c r="I133" s="201"/>
      <c r="J133" s="212">
        <f>BK133</f>
        <v>0</v>
      </c>
      <c r="K133" s="198"/>
      <c r="L133" s="203"/>
      <c r="M133" s="204"/>
      <c r="N133" s="205"/>
      <c r="O133" s="205"/>
      <c r="P133" s="206">
        <f>SUM(P134:P155)</f>
        <v>0</v>
      </c>
      <c r="Q133" s="205"/>
      <c r="R133" s="206">
        <f>SUM(R134:R155)</f>
        <v>103.01793599999999</v>
      </c>
      <c r="S133" s="205"/>
      <c r="T133" s="207">
        <f>SUM(T134:T155)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8" t="s">
        <v>78</v>
      </c>
      <c r="AT133" s="209" t="s">
        <v>70</v>
      </c>
      <c r="AU133" s="209" t="s">
        <v>78</v>
      </c>
      <c r="AY133" s="208" t="s">
        <v>201</v>
      </c>
      <c r="BK133" s="210">
        <f>SUM(BK134:BK155)</f>
        <v>0</v>
      </c>
    </row>
    <row r="134" s="2" customFormat="1" ht="37.8" customHeight="1">
      <c r="A134" s="39"/>
      <c r="B134" s="40"/>
      <c r="C134" s="213" t="s">
        <v>221</v>
      </c>
      <c r="D134" s="213" t="s">
        <v>203</v>
      </c>
      <c r="E134" s="214" t="s">
        <v>472</v>
      </c>
      <c r="F134" s="215" t="s">
        <v>473</v>
      </c>
      <c r="G134" s="216" t="s">
        <v>206</v>
      </c>
      <c r="H134" s="217">
        <v>42.299999999999997</v>
      </c>
      <c r="I134" s="218"/>
      <c r="J134" s="219">
        <f>ROUND(I134*H134,2)</f>
        <v>0</v>
      </c>
      <c r="K134" s="215" t="s">
        <v>207</v>
      </c>
      <c r="L134" s="45"/>
      <c r="M134" s="220" t="s">
        <v>19</v>
      </c>
      <c r="N134" s="221" t="s">
        <v>42</v>
      </c>
      <c r="O134" s="85"/>
      <c r="P134" s="222">
        <f>O134*H134</f>
        <v>0</v>
      </c>
      <c r="Q134" s="222">
        <v>2.4340799999999998</v>
      </c>
      <c r="R134" s="222">
        <f>Q134*H134</f>
        <v>102.96158399999999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208</v>
      </c>
      <c r="AT134" s="224" t="s">
        <v>203</v>
      </c>
      <c r="AU134" s="224" t="s">
        <v>80</v>
      </c>
      <c r="AY134" s="18" t="s">
        <v>201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208</v>
      </c>
      <c r="BM134" s="224" t="s">
        <v>1067</v>
      </c>
    </row>
    <row r="135" s="2" customFormat="1">
      <c r="A135" s="39"/>
      <c r="B135" s="40"/>
      <c r="C135" s="41"/>
      <c r="D135" s="226" t="s">
        <v>210</v>
      </c>
      <c r="E135" s="41"/>
      <c r="F135" s="227" t="s">
        <v>475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210</v>
      </c>
      <c r="AU135" s="18" t="s">
        <v>80</v>
      </c>
    </row>
    <row r="136" s="2" customFormat="1">
      <c r="A136" s="39"/>
      <c r="B136" s="40"/>
      <c r="C136" s="41"/>
      <c r="D136" s="231" t="s">
        <v>212</v>
      </c>
      <c r="E136" s="41"/>
      <c r="F136" s="232" t="s">
        <v>1068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212</v>
      </c>
      <c r="AU136" s="18" t="s">
        <v>80</v>
      </c>
    </row>
    <row r="137" s="13" customFormat="1">
      <c r="A137" s="13"/>
      <c r="B137" s="233"/>
      <c r="C137" s="234"/>
      <c r="D137" s="231" t="s">
        <v>214</v>
      </c>
      <c r="E137" s="235" t="s">
        <v>19</v>
      </c>
      <c r="F137" s="236" t="s">
        <v>1041</v>
      </c>
      <c r="G137" s="234"/>
      <c r="H137" s="237">
        <v>42.299999999999997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214</v>
      </c>
      <c r="AU137" s="243" t="s">
        <v>80</v>
      </c>
      <c r="AV137" s="13" t="s">
        <v>80</v>
      </c>
      <c r="AW137" s="13" t="s">
        <v>33</v>
      </c>
      <c r="AX137" s="13" t="s">
        <v>78</v>
      </c>
      <c r="AY137" s="243" t="s">
        <v>201</v>
      </c>
    </row>
    <row r="138" s="2" customFormat="1" ht="44.25" customHeight="1">
      <c r="A138" s="39"/>
      <c r="B138" s="40"/>
      <c r="C138" s="213" t="s">
        <v>208</v>
      </c>
      <c r="D138" s="213" t="s">
        <v>203</v>
      </c>
      <c r="E138" s="214" t="s">
        <v>482</v>
      </c>
      <c r="F138" s="215" t="s">
        <v>483</v>
      </c>
      <c r="G138" s="216" t="s">
        <v>239</v>
      </c>
      <c r="H138" s="217">
        <v>59</v>
      </c>
      <c r="I138" s="218"/>
      <c r="J138" s="219">
        <f>ROUND(I138*H138,2)</f>
        <v>0</v>
      </c>
      <c r="K138" s="215" t="s">
        <v>207</v>
      </c>
      <c r="L138" s="45"/>
      <c r="M138" s="220" t="s">
        <v>19</v>
      </c>
      <c r="N138" s="221" t="s">
        <v>42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208</v>
      </c>
      <c r="AT138" s="224" t="s">
        <v>203</v>
      </c>
      <c r="AU138" s="224" t="s">
        <v>80</v>
      </c>
      <c r="AY138" s="18" t="s">
        <v>201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78</v>
      </c>
      <c r="BK138" s="225">
        <f>ROUND(I138*H138,2)</f>
        <v>0</v>
      </c>
      <c r="BL138" s="18" t="s">
        <v>208</v>
      </c>
      <c r="BM138" s="224" t="s">
        <v>1069</v>
      </c>
    </row>
    <row r="139" s="2" customFormat="1">
      <c r="A139" s="39"/>
      <c r="B139" s="40"/>
      <c r="C139" s="41"/>
      <c r="D139" s="226" t="s">
        <v>210</v>
      </c>
      <c r="E139" s="41"/>
      <c r="F139" s="227" t="s">
        <v>485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210</v>
      </c>
      <c r="AU139" s="18" t="s">
        <v>80</v>
      </c>
    </row>
    <row r="140" s="13" customFormat="1">
      <c r="A140" s="13"/>
      <c r="B140" s="233"/>
      <c r="C140" s="234"/>
      <c r="D140" s="231" t="s">
        <v>214</v>
      </c>
      <c r="E140" s="235" t="s">
        <v>19</v>
      </c>
      <c r="F140" s="236" t="s">
        <v>766</v>
      </c>
      <c r="G140" s="234"/>
      <c r="H140" s="237">
        <v>59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214</v>
      </c>
      <c r="AU140" s="243" t="s">
        <v>80</v>
      </c>
      <c r="AV140" s="13" t="s">
        <v>80</v>
      </c>
      <c r="AW140" s="13" t="s">
        <v>33</v>
      </c>
      <c r="AX140" s="13" t="s">
        <v>78</v>
      </c>
      <c r="AY140" s="243" t="s">
        <v>201</v>
      </c>
    </row>
    <row r="141" s="2" customFormat="1" ht="49.05" customHeight="1">
      <c r="A141" s="39"/>
      <c r="B141" s="40"/>
      <c r="C141" s="213" t="s">
        <v>288</v>
      </c>
      <c r="D141" s="213" t="s">
        <v>203</v>
      </c>
      <c r="E141" s="214" t="s">
        <v>718</v>
      </c>
      <c r="F141" s="215" t="s">
        <v>719</v>
      </c>
      <c r="G141" s="216" t="s">
        <v>239</v>
      </c>
      <c r="H141" s="217">
        <v>24</v>
      </c>
      <c r="I141" s="218"/>
      <c r="J141" s="219">
        <f>ROUND(I141*H141,2)</f>
        <v>0</v>
      </c>
      <c r="K141" s="215" t="s">
        <v>207</v>
      </c>
      <c r="L141" s="45"/>
      <c r="M141" s="220" t="s">
        <v>19</v>
      </c>
      <c r="N141" s="221" t="s">
        <v>42</v>
      </c>
      <c r="O141" s="85"/>
      <c r="P141" s="222">
        <f>O141*H141</f>
        <v>0</v>
      </c>
      <c r="Q141" s="222">
        <v>0.00027999999999999998</v>
      </c>
      <c r="R141" s="222">
        <f>Q141*H141</f>
        <v>0.0067199999999999994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208</v>
      </c>
      <c r="AT141" s="224" t="s">
        <v>203</v>
      </c>
      <c r="AU141" s="224" t="s">
        <v>80</v>
      </c>
      <c r="AY141" s="18" t="s">
        <v>201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208</v>
      </c>
      <c r="BM141" s="224" t="s">
        <v>1070</v>
      </c>
    </row>
    <row r="142" s="2" customFormat="1">
      <c r="A142" s="39"/>
      <c r="B142" s="40"/>
      <c r="C142" s="41"/>
      <c r="D142" s="226" t="s">
        <v>210</v>
      </c>
      <c r="E142" s="41"/>
      <c r="F142" s="227" t="s">
        <v>721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210</v>
      </c>
      <c r="AU142" s="18" t="s">
        <v>80</v>
      </c>
    </row>
    <row r="143" s="2" customFormat="1">
      <c r="A143" s="39"/>
      <c r="B143" s="40"/>
      <c r="C143" s="41"/>
      <c r="D143" s="231" t="s">
        <v>212</v>
      </c>
      <c r="E143" s="41"/>
      <c r="F143" s="232" t="s">
        <v>722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212</v>
      </c>
      <c r="AU143" s="18" t="s">
        <v>80</v>
      </c>
    </row>
    <row r="144" s="13" customFormat="1">
      <c r="A144" s="13"/>
      <c r="B144" s="233"/>
      <c r="C144" s="234"/>
      <c r="D144" s="231" t="s">
        <v>214</v>
      </c>
      <c r="E144" s="235" t="s">
        <v>19</v>
      </c>
      <c r="F144" s="236" t="s">
        <v>875</v>
      </c>
      <c r="G144" s="234"/>
      <c r="H144" s="237">
        <v>24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214</v>
      </c>
      <c r="AU144" s="243" t="s">
        <v>80</v>
      </c>
      <c r="AV144" s="13" t="s">
        <v>80</v>
      </c>
      <c r="AW144" s="13" t="s">
        <v>33</v>
      </c>
      <c r="AX144" s="13" t="s">
        <v>78</v>
      </c>
      <c r="AY144" s="243" t="s">
        <v>201</v>
      </c>
    </row>
    <row r="145" s="2" customFormat="1" ht="24.15" customHeight="1">
      <c r="A145" s="39"/>
      <c r="B145" s="40"/>
      <c r="C145" s="244" t="s">
        <v>294</v>
      </c>
      <c r="D145" s="244" t="s">
        <v>274</v>
      </c>
      <c r="E145" s="245" t="s">
        <v>724</v>
      </c>
      <c r="F145" s="246" t="s">
        <v>725</v>
      </c>
      <c r="G145" s="247" t="s">
        <v>239</v>
      </c>
      <c r="H145" s="248">
        <v>17.280000000000001</v>
      </c>
      <c r="I145" s="249"/>
      <c r="J145" s="250">
        <f>ROUND(I145*H145,2)</f>
        <v>0</v>
      </c>
      <c r="K145" s="246" t="s">
        <v>207</v>
      </c>
      <c r="L145" s="251"/>
      <c r="M145" s="252" t="s">
        <v>19</v>
      </c>
      <c r="N145" s="253" t="s">
        <v>42</v>
      </c>
      <c r="O145" s="85"/>
      <c r="P145" s="222">
        <f>O145*H145</f>
        <v>0</v>
      </c>
      <c r="Q145" s="222">
        <v>0.00029999999999999997</v>
      </c>
      <c r="R145" s="222">
        <f>Q145*H145</f>
        <v>0.0051840000000000002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243</v>
      </c>
      <c r="AT145" s="224" t="s">
        <v>274</v>
      </c>
      <c r="AU145" s="224" t="s">
        <v>80</v>
      </c>
      <c r="AY145" s="18" t="s">
        <v>201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208</v>
      </c>
      <c r="BM145" s="224" t="s">
        <v>1071</v>
      </c>
    </row>
    <row r="146" s="2" customFormat="1">
      <c r="A146" s="39"/>
      <c r="B146" s="40"/>
      <c r="C146" s="41"/>
      <c r="D146" s="231" t="s">
        <v>212</v>
      </c>
      <c r="E146" s="41"/>
      <c r="F146" s="232" t="s">
        <v>727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212</v>
      </c>
      <c r="AU146" s="18" t="s">
        <v>80</v>
      </c>
    </row>
    <row r="147" s="13" customFormat="1">
      <c r="A147" s="13"/>
      <c r="B147" s="233"/>
      <c r="C147" s="234"/>
      <c r="D147" s="231" t="s">
        <v>214</v>
      </c>
      <c r="E147" s="235" t="s">
        <v>19</v>
      </c>
      <c r="F147" s="236" t="s">
        <v>877</v>
      </c>
      <c r="G147" s="234"/>
      <c r="H147" s="237">
        <v>14.4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214</v>
      </c>
      <c r="AU147" s="243" t="s">
        <v>80</v>
      </c>
      <c r="AV147" s="13" t="s">
        <v>80</v>
      </c>
      <c r="AW147" s="13" t="s">
        <v>33</v>
      </c>
      <c r="AX147" s="13" t="s">
        <v>78</v>
      </c>
      <c r="AY147" s="243" t="s">
        <v>201</v>
      </c>
    </row>
    <row r="148" s="13" customFormat="1">
      <c r="A148" s="13"/>
      <c r="B148" s="233"/>
      <c r="C148" s="234"/>
      <c r="D148" s="231" t="s">
        <v>214</v>
      </c>
      <c r="E148" s="234"/>
      <c r="F148" s="236" t="s">
        <v>878</v>
      </c>
      <c r="G148" s="234"/>
      <c r="H148" s="237">
        <v>17.280000000000001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214</v>
      </c>
      <c r="AU148" s="243" t="s">
        <v>80</v>
      </c>
      <c r="AV148" s="13" t="s">
        <v>80</v>
      </c>
      <c r="AW148" s="13" t="s">
        <v>4</v>
      </c>
      <c r="AX148" s="13" t="s">
        <v>78</v>
      </c>
      <c r="AY148" s="243" t="s">
        <v>201</v>
      </c>
    </row>
    <row r="149" s="2" customFormat="1" ht="33" customHeight="1">
      <c r="A149" s="39"/>
      <c r="B149" s="40"/>
      <c r="C149" s="213" t="s">
        <v>348</v>
      </c>
      <c r="D149" s="213" t="s">
        <v>203</v>
      </c>
      <c r="E149" s="214" t="s">
        <v>730</v>
      </c>
      <c r="F149" s="215" t="s">
        <v>731</v>
      </c>
      <c r="G149" s="216" t="s">
        <v>239</v>
      </c>
      <c r="H149" s="217">
        <v>24</v>
      </c>
      <c r="I149" s="218"/>
      <c r="J149" s="219">
        <f>ROUND(I149*H149,2)</f>
        <v>0</v>
      </c>
      <c r="K149" s="215" t="s">
        <v>207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0.001</v>
      </c>
      <c r="R149" s="222">
        <f>Q149*H149</f>
        <v>0.024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208</v>
      </c>
      <c r="AT149" s="224" t="s">
        <v>203</v>
      </c>
      <c r="AU149" s="224" t="s">
        <v>80</v>
      </c>
      <c r="AY149" s="18" t="s">
        <v>201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208</v>
      </c>
      <c r="BM149" s="224" t="s">
        <v>1072</v>
      </c>
    </row>
    <row r="150" s="2" customFormat="1">
      <c r="A150" s="39"/>
      <c r="B150" s="40"/>
      <c r="C150" s="41"/>
      <c r="D150" s="226" t="s">
        <v>210</v>
      </c>
      <c r="E150" s="41"/>
      <c r="F150" s="227" t="s">
        <v>733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210</v>
      </c>
      <c r="AU150" s="18" t="s">
        <v>80</v>
      </c>
    </row>
    <row r="151" s="2" customFormat="1">
      <c r="A151" s="39"/>
      <c r="B151" s="40"/>
      <c r="C151" s="41"/>
      <c r="D151" s="231" t="s">
        <v>212</v>
      </c>
      <c r="E151" s="41"/>
      <c r="F151" s="232" t="s">
        <v>734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212</v>
      </c>
      <c r="AU151" s="18" t="s">
        <v>80</v>
      </c>
    </row>
    <row r="152" s="13" customFormat="1">
      <c r="A152" s="13"/>
      <c r="B152" s="233"/>
      <c r="C152" s="234"/>
      <c r="D152" s="231" t="s">
        <v>214</v>
      </c>
      <c r="E152" s="235" t="s">
        <v>19</v>
      </c>
      <c r="F152" s="236" t="s">
        <v>875</v>
      </c>
      <c r="G152" s="234"/>
      <c r="H152" s="237">
        <v>24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214</v>
      </c>
      <c r="AU152" s="243" t="s">
        <v>80</v>
      </c>
      <c r="AV152" s="13" t="s">
        <v>80</v>
      </c>
      <c r="AW152" s="13" t="s">
        <v>33</v>
      </c>
      <c r="AX152" s="13" t="s">
        <v>78</v>
      </c>
      <c r="AY152" s="243" t="s">
        <v>201</v>
      </c>
    </row>
    <row r="153" s="2" customFormat="1" ht="24.15" customHeight="1">
      <c r="A153" s="39"/>
      <c r="B153" s="40"/>
      <c r="C153" s="244" t="s">
        <v>353</v>
      </c>
      <c r="D153" s="244" t="s">
        <v>274</v>
      </c>
      <c r="E153" s="245" t="s">
        <v>735</v>
      </c>
      <c r="F153" s="246" t="s">
        <v>736</v>
      </c>
      <c r="G153" s="247" t="s">
        <v>239</v>
      </c>
      <c r="H153" s="248">
        <v>14.4</v>
      </c>
      <c r="I153" s="249"/>
      <c r="J153" s="250">
        <f>ROUND(I153*H153,2)</f>
        <v>0</v>
      </c>
      <c r="K153" s="246" t="s">
        <v>207</v>
      </c>
      <c r="L153" s="251"/>
      <c r="M153" s="252" t="s">
        <v>19</v>
      </c>
      <c r="N153" s="253" t="s">
        <v>42</v>
      </c>
      <c r="O153" s="85"/>
      <c r="P153" s="222">
        <f>O153*H153</f>
        <v>0</v>
      </c>
      <c r="Q153" s="222">
        <v>0.00142</v>
      </c>
      <c r="R153" s="222">
        <f>Q153*H153</f>
        <v>0.020448000000000001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243</v>
      </c>
      <c r="AT153" s="224" t="s">
        <v>274</v>
      </c>
      <c r="AU153" s="224" t="s">
        <v>80</v>
      </c>
      <c r="AY153" s="18" t="s">
        <v>201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78</v>
      </c>
      <c r="BK153" s="225">
        <f>ROUND(I153*H153,2)</f>
        <v>0</v>
      </c>
      <c r="BL153" s="18" t="s">
        <v>208</v>
      </c>
      <c r="BM153" s="224" t="s">
        <v>1073</v>
      </c>
    </row>
    <row r="154" s="2" customFormat="1">
      <c r="A154" s="39"/>
      <c r="B154" s="40"/>
      <c r="C154" s="41"/>
      <c r="D154" s="231" t="s">
        <v>212</v>
      </c>
      <c r="E154" s="41"/>
      <c r="F154" s="232" t="s">
        <v>727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212</v>
      </c>
      <c r="AU154" s="18" t="s">
        <v>80</v>
      </c>
    </row>
    <row r="155" s="13" customFormat="1">
      <c r="A155" s="13"/>
      <c r="B155" s="233"/>
      <c r="C155" s="234"/>
      <c r="D155" s="231" t="s">
        <v>214</v>
      </c>
      <c r="E155" s="235" t="s">
        <v>19</v>
      </c>
      <c r="F155" s="236" t="s">
        <v>877</v>
      </c>
      <c r="G155" s="234"/>
      <c r="H155" s="237">
        <v>14.4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214</v>
      </c>
      <c r="AU155" s="243" t="s">
        <v>80</v>
      </c>
      <c r="AV155" s="13" t="s">
        <v>80</v>
      </c>
      <c r="AW155" s="13" t="s">
        <v>33</v>
      </c>
      <c r="AX155" s="13" t="s">
        <v>78</v>
      </c>
      <c r="AY155" s="243" t="s">
        <v>201</v>
      </c>
    </row>
    <row r="156" s="12" customFormat="1" ht="22.8" customHeight="1">
      <c r="A156" s="12"/>
      <c r="B156" s="197"/>
      <c r="C156" s="198"/>
      <c r="D156" s="199" t="s">
        <v>70</v>
      </c>
      <c r="E156" s="211" t="s">
        <v>259</v>
      </c>
      <c r="F156" s="211" t="s">
        <v>260</v>
      </c>
      <c r="G156" s="198"/>
      <c r="H156" s="198"/>
      <c r="I156" s="201"/>
      <c r="J156" s="212">
        <f>BK156</f>
        <v>0</v>
      </c>
      <c r="K156" s="198"/>
      <c r="L156" s="203"/>
      <c r="M156" s="204"/>
      <c r="N156" s="205"/>
      <c r="O156" s="205"/>
      <c r="P156" s="206">
        <f>SUM(P157:P164)</f>
        <v>0</v>
      </c>
      <c r="Q156" s="205"/>
      <c r="R156" s="206">
        <f>SUM(R157:R164)</f>
        <v>0.0089840000000000007</v>
      </c>
      <c r="S156" s="205"/>
      <c r="T156" s="207">
        <f>SUM(T157:T164)</f>
        <v>0.0047999999999999996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8" t="s">
        <v>78</v>
      </c>
      <c r="AT156" s="209" t="s">
        <v>70</v>
      </c>
      <c r="AU156" s="209" t="s">
        <v>78</v>
      </c>
      <c r="AY156" s="208" t="s">
        <v>201</v>
      </c>
      <c r="BK156" s="210">
        <f>SUM(BK157:BK164)</f>
        <v>0</v>
      </c>
    </row>
    <row r="157" s="2" customFormat="1" ht="24.15" customHeight="1">
      <c r="A157" s="39"/>
      <c r="B157" s="40"/>
      <c r="C157" s="213" t="s">
        <v>261</v>
      </c>
      <c r="D157" s="213" t="s">
        <v>203</v>
      </c>
      <c r="E157" s="214" t="s">
        <v>267</v>
      </c>
      <c r="F157" s="215" t="s">
        <v>268</v>
      </c>
      <c r="G157" s="216" t="s">
        <v>269</v>
      </c>
      <c r="H157" s="217">
        <v>2.3999999999999999</v>
      </c>
      <c r="I157" s="218"/>
      <c r="J157" s="219">
        <f>ROUND(I157*H157,2)</f>
        <v>0</v>
      </c>
      <c r="K157" s="215" t="s">
        <v>207</v>
      </c>
      <c r="L157" s="45"/>
      <c r="M157" s="220" t="s">
        <v>19</v>
      </c>
      <c r="N157" s="221" t="s">
        <v>42</v>
      </c>
      <c r="O157" s="85"/>
      <c r="P157" s="222">
        <f>O157*H157</f>
        <v>0</v>
      </c>
      <c r="Q157" s="222">
        <v>6.0000000000000002E-05</v>
      </c>
      <c r="R157" s="222">
        <f>Q157*H157</f>
        <v>0.000144</v>
      </c>
      <c r="S157" s="222">
        <v>0.002</v>
      </c>
      <c r="T157" s="223">
        <f>S157*H157</f>
        <v>0.0047999999999999996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4" t="s">
        <v>208</v>
      </c>
      <c r="AT157" s="224" t="s">
        <v>203</v>
      </c>
      <c r="AU157" s="224" t="s">
        <v>80</v>
      </c>
      <c r="AY157" s="18" t="s">
        <v>201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8" t="s">
        <v>78</v>
      </c>
      <c r="BK157" s="225">
        <f>ROUND(I157*H157,2)</f>
        <v>0</v>
      </c>
      <c r="BL157" s="18" t="s">
        <v>208</v>
      </c>
      <c r="BM157" s="224" t="s">
        <v>1074</v>
      </c>
    </row>
    <row r="158" s="2" customFormat="1">
      <c r="A158" s="39"/>
      <c r="B158" s="40"/>
      <c r="C158" s="41"/>
      <c r="D158" s="226" t="s">
        <v>210</v>
      </c>
      <c r="E158" s="41"/>
      <c r="F158" s="227" t="s">
        <v>271</v>
      </c>
      <c r="G158" s="41"/>
      <c r="H158" s="41"/>
      <c r="I158" s="228"/>
      <c r="J158" s="41"/>
      <c r="K158" s="41"/>
      <c r="L158" s="45"/>
      <c r="M158" s="229"/>
      <c r="N158" s="230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210</v>
      </c>
      <c r="AU158" s="18" t="s">
        <v>80</v>
      </c>
    </row>
    <row r="159" s="2" customFormat="1">
      <c r="A159" s="39"/>
      <c r="B159" s="40"/>
      <c r="C159" s="41"/>
      <c r="D159" s="231" t="s">
        <v>212</v>
      </c>
      <c r="E159" s="41"/>
      <c r="F159" s="232" t="s">
        <v>980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212</v>
      </c>
      <c r="AU159" s="18" t="s">
        <v>80</v>
      </c>
    </row>
    <row r="160" s="13" customFormat="1">
      <c r="A160" s="13"/>
      <c r="B160" s="233"/>
      <c r="C160" s="234"/>
      <c r="D160" s="231" t="s">
        <v>214</v>
      </c>
      <c r="E160" s="235" t="s">
        <v>19</v>
      </c>
      <c r="F160" s="236" t="s">
        <v>1062</v>
      </c>
      <c r="G160" s="234"/>
      <c r="H160" s="237">
        <v>2.3999999999999999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214</v>
      </c>
      <c r="AU160" s="243" t="s">
        <v>80</v>
      </c>
      <c r="AV160" s="13" t="s">
        <v>80</v>
      </c>
      <c r="AW160" s="13" t="s">
        <v>33</v>
      </c>
      <c r="AX160" s="13" t="s">
        <v>78</v>
      </c>
      <c r="AY160" s="243" t="s">
        <v>201</v>
      </c>
    </row>
    <row r="161" s="2" customFormat="1" ht="24.15" customHeight="1">
      <c r="A161" s="39"/>
      <c r="B161" s="40"/>
      <c r="C161" s="244" t="s">
        <v>229</v>
      </c>
      <c r="D161" s="244" t="s">
        <v>274</v>
      </c>
      <c r="E161" s="245" t="s">
        <v>275</v>
      </c>
      <c r="F161" s="246" t="s">
        <v>276</v>
      </c>
      <c r="G161" s="247" t="s">
        <v>277</v>
      </c>
      <c r="H161" s="248">
        <v>0.0060000000000000001</v>
      </c>
      <c r="I161" s="249"/>
      <c r="J161" s="250">
        <f>ROUND(I161*H161,2)</f>
        <v>0</v>
      </c>
      <c r="K161" s="246" t="s">
        <v>207</v>
      </c>
      <c r="L161" s="251"/>
      <c r="M161" s="252" t="s">
        <v>19</v>
      </c>
      <c r="N161" s="253" t="s">
        <v>42</v>
      </c>
      <c r="O161" s="85"/>
      <c r="P161" s="222">
        <f>O161*H161</f>
        <v>0</v>
      </c>
      <c r="Q161" s="222">
        <v>1</v>
      </c>
      <c r="R161" s="222">
        <f>Q161*H161</f>
        <v>0.0060000000000000001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243</v>
      </c>
      <c r="AT161" s="224" t="s">
        <v>274</v>
      </c>
      <c r="AU161" s="224" t="s">
        <v>80</v>
      </c>
      <c r="AY161" s="18" t="s">
        <v>201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78</v>
      </c>
      <c r="BK161" s="225">
        <f>ROUND(I161*H161,2)</f>
        <v>0</v>
      </c>
      <c r="BL161" s="18" t="s">
        <v>208</v>
      </c>
      <c r="BM161" s="224" t="s">
        <v>1075</v>
      </c>
    </row>
    <row r="162" s="13" customFormat="1">
      <c r="A162" s="13"/>
      <c r="B162" s="233"/>
      <c r="C162" s="234"/>
      <c r="D162" s="231" t="s">
        <v>214</v>
      </c>
      <c r="E162" s="235" t="s">
        <v>19</v>
      </c>
      <c r="F162" s="236" t="s">
        <v>1076</v>
      </c>
      <c r="G162" s="234"/>
      <c r="H162" s="237">
        <v>0.0060000000000000001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214</v>
      </c>
      <c r="AU162" s="243" t="s">
        <v>80</v>
      </c>
      <c r="AV162" s="13" t="s">
        <v>80</v>
      </c>
      <c r="AW162" s="13" t="s">
        <v>33</v>
      </c>
      <c r="AX162" s="13" t="s">
        <v>78</v>
      </c>
      <c r="AY162" s="243" t="s">
        <v>201</v>
      </c>
    </row>
    <row r="163" s="2" customFormat="1" ht="16.5" customHeight="1">
      <c r="A163" s="39"/>
      <c r="B163" s="40"/>
      <c r="C163" s="244" t="s">
        <v>236</v>
      </c>
      <c r="D163" s="244" t="s">
        <v>274</v>
      </c>
      <c r="E163" s="245" t="s">
        <v>282</v>
      </c>
      <c r="F163" s="246" t="s">
        <v>283</v>
      </c>
      <c r="G163" s="247" t="s">
        <v>284</v>
      </c>
      <c r="H163" s="248">
        <v>4</v>
      </c>
      <c r="I163" s="249"/>
      <c r="J163" s="250">
        <f>ROUND(I163*H163,2)</f>
        <v>0</v>
      </c>
      <c r="K163" s="246" t="s">
        <v>207</v>
      </c>
      <c r="L163" s="251"/>
      <c r="M163" s="252" t="s">
        <v>19</v>
      </c>
      <c r="N163" s="253" t="s">
        <v>42</v>
      </c>
      <c r="O163" s="85"/>
      <c r="P163" s="222">
        <f>O163*H163</f>
        <v>0</v>
      </c>
      <c r="Q163" s="222">
        <v>0.00071000000000000002</v>
      </c>
      <c r="R163" s="222">
        <f>Q163*H163</f>
        <v>0.0028400000000000001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243</v>
      </c>
      <c r="AT163" s="224" t="s">
        <v>274</v>
      </c>
      <c r="AU163" s="224" t="s">
        <v>80</v>
      </c>
      <c r="AY163" s="18" t="s">
        <v>201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208</v>
      </c>
      <c r="BM163" s="224" t="s">
        <v>1077</v>
      </c>
    </row>
    <row r="164" s="13" customFormat="1">
      <c r="A164" s="13"/>
      <c r="B164" s="233"/>
      <c r="C164" s="234"/>
      <c r="D164" s="231" t="s">
        <v>214</v>
      </c>
      <c r="E164" s="235" t="s">
        <v>19</v>
      </c>
      <c r="F164" s="236" t="s">
        <v>208</v>
      </c>
      <c r="G164" s="234"/>
      <c r="H164" s="237">
        <v>4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214</v>
      </c>
      <c r="AU164" s="243" t="s">
        <v>80</v>
      </c>
      <c r="AV164" s="13" t="s">
        <v>80</v>
      </c>
      <c r="AW164" s="13" t="s">
        <v>33</v>
      </c>
      <c r="AX164" s="13" t="s">
        <v>78</v>
      </c>
      <c r="AY164" s="243" t="s">
        <v>201</v>
      </c>
    </row>
    <row r="165" s="12" customFormat="1" ht="22.8" customHeight="1">
      <c r="A165" s="12"/>
      <c r="B165" s="197"/>
      <c r="C165" s="198"/>
      <c r="D165" s="199" t="s">
        <v>70</v>
      </c>
      <c r="E165" s="211" t="s">
        <v>306</v>
      </c>
      <c r="F165" s="211" t="s">
        <v>307</v>
      </c>
      <c r="G165" s="198"/>
      <c r="H165" s="198"/>
      <c r="I165" s="201"/>
      <c r="J165" s="212">
        <f>BK165</f>
        <v>0</v>
      </c>
      <c r="K165" s="198"/>
      <c r="L165" s="203"/>
      <c r="M165" s="204"/>
      <c r="N165" s="205"/>
      <c r="O165" s="205"/>
      <c r="P165" s="206">
        <f>SUM(P166:P167)</f>
        <v>0</v>
      </c>
      <c r="Q165" s="205"/>
      <c r="R165" s="206">
        <f>SUM(R166:R167)</f>
        <v>0</v>
      </c>
      <c r="S165" s="205"/>
      <c r="T165" s="207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8" t="s">
        <v>78</v>
      </c>
      <c r="AT165" s="209" t="s">
        <v>70</v>
      </c>
      <c r="AU165" s="209" t="s">
        <v>78</v>
      </c>
      <c r="AY165" s="208" t="s">
        <v>201</v>
      </c>
      <c r="BK165" s="210">
        <f>SUM(BK166:BK167)</f>
        <v>0</v>
      </c>
    </row>
    <row r="166" s="2" customFormat="1" ht="24.15" customHeight="1">
      <c r="A166" s="39"/>
      <c r="B166" s="40"/>
      <c r="C166" s="213" t="s">
        <v>243</v>
      </c>
      <c r="D166" s="213" t="s">
        <v>203</v>
      </c>
      <c r="E166" s="214" t="s">
        <v>309</v>
      </c>
      <c r="F166" s="215" t="s">
        <v>310</v>
      </c>
      <c r="G166" s="216" t="s">
        <v>277</v>
      </c>
      <c r="H166" s="217">
        <v>113.65900000000001</v>
      </c>
      <c r="I166" s="218"/>
      <c r="J166" s="219">
        <f>ROUND(I166*H166,2)</f>
        <v>0</v>
      </c>
      <c r="K166" s="215" t="s">
        <v>207</v>
      </c>
      <c r="L166" s="45"/>
      <c r="M166" s="220" t="s">
        <v>19</v>
      </c>
      <c r="N166" s="221" t="s">
        <v>42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208</v>
      </c>
      <c r="AT166" s="224" t="s">
        <v>203</v>
      </c>
      <c r="AU166" s="224" t="s">
        <v>80</v>
      </c>
      <c r="AY166" s="18" t="s">
        <v>201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78</v>
      </c>
      <c r="BK166" s="225">
        <f>ROUND(I166*H166,2)</f>
        <v>0</v>
      </c>
      <c r="BL166" s="18" t="s">
        <v>208</v>
      </c>
      <c r="BM166" s="224" t="s">
        <v>1078</v>
      </c>
    </row>
    <row r="167" s="2" customFormat="1">
      <c r="A167" s="39"/>
      <c r="B167" s="40"/>
      <c r="C167" s="41"/>
      <c r="D167" s="226" t="s">
        <v>210</v>
      </c>
      <c r="E167" s="41"/>
      <c r="F167" s="227" t="s">
        <v>312</v>
      </c>
      <c r="G167" s="41"/>
      <c r="H167" s="41"/>
      <c r="I167" s="228"/>
      <c r="J167" s="41"/>
      <c r="K167" s="41"/>
      <c r="L167" s="45"/>
      <c r="M167" s="254"/>
      <c r="N167" s="255"/>
      <c r="O167" s="256"/>
      <c r="P167" s="256"/>
      <c r="Q167" s="256"/>
      <c r="R167" s="256"/>
      <c r="S167" s="256"/>
      <c r="T167" s="257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210</v>
      </c>
      <c r="AU167" s="18" t="s">
        <v>80</v>
      </c>
    </row>
    <row r="168" s="2" customFormat="1" ht="6.96" customHeight="1">
      <c r="A168" s="39"/>
      <c r="B168" s="60"/>
      <c r="C168" s="61"/>
      <c r="D168" s="61"/>
      <c r="E168" s="61"/>
      <c r="F168" s="61"/>
      <c r="G168" s="61"/>
      <c r="H168" s="61"/>
      <c r="I168" s="61"/>
      <c r="J168" s="61"/>
      <c r="K168" s="61"/>
      <c r="L168" s="45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sheetProtection sheet="1" autoFilter="0" formatColumns="0" formatRows="0" objects="1" scenarios="1" spinCount="100000" saltValue="33tRPKc1pDs1LKoueHB/vwJfERhMQJ6e3+lyr7tsXG/+oSnv3VlmjXkj6aMv5bfc0TLWaMyJ80/CkHN4FjwcMQ==" hashValue="BvBwZ4tf8qqeh+pIVKvjOypPUSZKmwNoMn6G8Ucr3HnFgOdsWnU72QTH1PQMET/u9xBUYrg1QqaNIJjVlACDPw==" algorithmName="SHA-512" password="CC35"/>
  <autoFilter ref="C90:K16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7751111"/>
    <hyperlink ref="F99" r:id="rId2" display="https://podminky.urs.cz/item/CS_URS_2025_01/171151103"/>
    <hyperlink ref="F103" r:id="rId3" display="https://podminky.urs.cz/item/CS_URS_2025_01/174251101"/>
    <hyperlink ref="F107" r:id="rId4" display="https://podminky.urs.cz/item/CS_URS_2025_01/155135111"/>
    <hyperlink ref="F111" r:id="rId5" display="https://podminky.urs.cz/item/CS_URS_2025_01/155135112"/>
    <hyperlink ref="F114" r:id="rId6" display="https://podminky.urs.cz/item/CS_URS_2025_01/115101201"/>
    <hyperlink ref="F118" r:id="rId7" display="https://podminky.urs.cz/item/CS_URS_2025_01/115101301"/>
    <hyperlink ref="F123" r:id="rId8" display="https://podminky.urs.cz/item/CS_URS_2025_01/321213345"/>
    <hyperlink ref="F127" r:id="rId9" display="https://podminky.urs.cz/item/CS_URS_2025_01/321222111"/>
    <hyperlink ref="F135" r:id="rId10" display="https://podminky.urs.cz/item/CS_URS_2025_01/462512270"/>
    <hyperlink ref="F139" r:id="rId11" display="https://podminky.urs.cz/item/CS_URS_2025_01/462519002"/>
    <hyperlink ref="F142" r:id="rId12" display="https://podminky.urs.cz/item/CS_URS_2025_01/457971121"/>
    <hyperlink ref="F150" r:id="rId13" display="https://podminky.urs.cz/item/CS_URS_2025_01/461991111"/>
    <hyperlink ref="F158" r:id="rId14" display="https://podminky.urs.cz/item/CS_URS_2025_01/977131117"/>
    <hyperlink ref="F167" r:id="rId15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161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1018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1079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ROUND(J91,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ROUND((SUM(BE91:BE191)),  2)</f>
        <v>0</v>
      </c>
      <c r="G35" s="39"/>
      <c r="H35" s="39"/>
      <c r="I35" s="158">
        <v>0.20999999999999999</v>
      </c>
      <c r="J35" s="157">
        <f>ROUND(((SUM(BE91:BE191))*I35),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ROUND((SUM(BF91:BF191)),  2)</f>
        <v>0</v>
      </c>
      <c r="G36" s="39"/>
      <c r="H36" s="39"/>
      <c r="I36" s="158">
        <v>0.12</v>
      </c>
      <c r="J36" s="157">
        <f>ROUND(((SUM(BF91:BF191))*I36),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ROUND((SUM(BG91:BG191)),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ROUND((SUM(BH91:BH191)),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ROUND((SUM(BI91:BI191)),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1018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SO-08-03. - Stupeň km 15,427 (15,420)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J91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J92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J124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J136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183</v>
      </c>
      <c r="E68" s="183"/>
      <c r="F68" s="183"/>
      <c r="G68" s="183"/>
      <c r="H68" s="183"/>
      <c r="I68" s="183"/>
      <c r="J68" s="184">
        <f>J180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185</v>
      </c>
      <c r="E69" s="183"/>
      <c r="F69" s="183"/>
      <c r="G69" s="183"/>
      <c r="H69" s="183"/>
      <c r="I69" s="183"/>
      <c r="J69" s="184">
        <f>J189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186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70" t="str">
        <f>E7</f>
        <v>VT Opavice - M. Albrechtice, km 12,967 - 15,685 PŠ 2024</v>
      </c>
      <c r="F79" s="33"/>
      <c r="G79" s="33"/>
      <c r="H79" s="33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" customFormat="1" ht="12" customHeight="1">
      <c r="B80" s="22"/>
      <c r="C80" s="33" t="s">
        <v>172</v>
      </c>
      <c r="D80" s="23"/>
      <c r="E80" s="23"/>
      <c r="F80" s="23"/>
      <c r="G80" s="23"/>
      <c r="H80" s="23"/>
      <c r="I80" s="23"/>
      <c r="J80" s="23"/>
      <c r="K80" s="23"/>
      <c r="L80" s="21"/>
    </row>
    <row r="81" s="2" customFormat="1" ht="23.25" customHeight="1">
      <c r="A81" s="39"/>
      <c r="B81" s="40"/>
      <c r="C81" s="41"/>
      <c r="D81" s="41"/>
      <c r="E81" s="170" t="s">
        <v>1018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174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E11</f>
        <v>SO-08-03. - Stupeň km 15,427 (15,420)</v>
      </c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F14</f>
        <v>Město Albrechtice</v>
      </c>
      <c r="G85" s="41"/>
      <c r="H85" s="41"/>
      <c r="I85" s="33" t="s">
        <v>23</v>
      </c>
      <c r="J85" s="73" t="str">
        <f>IF(J14="","",J14)</f>
        <v>3. 4. 2025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E17</f>
        <v xml:space="preserve"> </v>
      </c>
      <c r="G87" s="41"/>
      <c r="H87" s="41"/>
      <c r="I87" s="33" t="s">
        <v>31</v>
      </c>
      <c r="J87" s="37" t="str">
        <f>E23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IF(E20="","",E20)</f>
        <v>Vyplň údaj</v>
      </c>
      <c r="G88" s="41"/>
      <c r="H88" s="41"/>
      <c r="I88" s="33" t="s">
        <v>34</v>
      </c>
      <c r="J88" s="37" t="str">
        <f>E26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86"/>
      <c r="B90" s="187"/>
      <c r="C90" s="188" t="s">
        <v>187</v>
      </c>
      <c r="D90" s="189" t="s">
        <v>56</v>
      </c>
      <c r="E90" s="189" t="s">
        <v>52</v>
      </c>
      <c r="F90" s="189" t="s">
        <v>53</v>
      </c>
      <c r="G90" s="189" t="s">
        <v>188</v>
      </c>
      <c r="H90" s="189" t="s">
        <v>189</v>
      </c>
      <c r="I90" s="189" t="s">
        <v>190</v>
      </c>
      <c r="J90" s="189" t="s">
        <v>178</v>
      </c>
      <c r="K90" s="190" t="s">
        <v>191</v>
      </c>
      <c r="L90" s="191"/>
      <c r="M90" s="93" t="s">
        <v>19</v>
      </c>
      <c r="N90" s="94" t="s">
        <v>41</v>
      </c>
      <c r="O90" s="94" t="s">
        <v>192</v>
      </c>
      <c r="P90" s="94" t="s">
        <v>193</v>
      </c>
      <c r="Q90" s="94" t="s">
        <v>194</v>
      </c>
      <c r="R90" s="94" t="s">
        <v>195</v>
      </c>
      <c r="S90" s="94" t="s">
        <v>196</v>
      </c>
      <c r="T90" s="95" t="s">
        <v>197</v>
      </c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</row>
    <row r="91" s="2" customFormat="1" ht="22.8" customHeight="1">
      <c r="A91" s="39"/>
      <c r="B91" s="40"/>
      <c r="C91" s="100" t="s">
        <v>198</v>
      </c>
      <c r="D91" s="41"/>
      <c r="E91" s="41"/>
      <c r="F91" s="41"/>
      <c r="G91" s="41"/>
      <c r="H91" s="41"/>
      <c r="I91" s="41"/>
      <c r="J91" s="192">
        <f>BK91</f>
        <v>0</v>
      </c>
      <c r="K91" s="41"/>
      <c r="L91" s="45"/>
      <c r="M91" s="96"/>
      <c r="N91" s="193"/>
      <c r="O91" s="97"/>
      <c r="P91" s="194">
        <f>P92</f>
        <v>0</v>
      </c>
      <c r="Q91" s="97"/>
      <c r="R91" s="194">
        <f>R92</f>
        <v>166.68501457999994</v>
      </c>
      <c r="S91" s="97"/>
      <c r="T91" s="195">
        <f>T92</f>
        <v>0.0011999999999999999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70</v>
      </c>
      <c r="AU91" s="18" t="s">
        <v>179</v>
      </c>
      <c r="BK91" s="196">
        <f>BK92</f>
        <v>0</v>
      </c>
    </row>
    <row r="92" s="12" customFormat="1" ht="25.92" customHeight="1">
      <c r="A92" s="12"/>
      <c r="B92" s="197"/>
      <c r="C92" s="198"/>
      <c r="D92" s="199" t="s">
        <v>70</v>
      </c>
      <c r="E92" s="200" t="s">
        <v>199</v>
      </c>
      <c r="F92" s="200" t="s">
        <v>200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P93+P124+P136+P180+P189</f>
        <v>0</v>
      </c>
      <c r="Q92" s="205"/>
      <c r="R92" s="206">
        <f>R93+R124+R136+R180+R189</f>
        <v>166.68501457999994</v>
      </c>
      <c r="S92" s="205"/>
      <c r="T92" s="207">
        <f>T93+T124+T136+T180+T189</f>
        <v>0.0011999999999999999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71</v>
      </c>
      <c r="AY92" s="208" t="s">
        <v>201</v>
      </c>
      <c r="BK92" s="210">
        <f>BK93+BK124+BK136+BK180+BK189</f>
        <v>0</v>
      </c>
    </row>
    <row r="93" s="12" customFormat="1" ht="22.8" customHeight="1">
      <c r="A93" s="12"/>
      <c r="B93" s="197"/>
      <c r="C93" s="198"/>
      <c r="D93" s="199" t="s">
        <v>70</v>
      </c>
      <c r="E93" s="211" t="s">
        <v>78</v>
      </c>
      <c r="F93" s="211" t="s">
        <v>202</v>
      </c>
      <c r="G93" s="198"/>
      <c r="H93" s="198"/>
      <c r="I93" s="201"/>
      <c r="J93" s="212">
        <f>BK93</f>
        <v>0</v>
      </c>
      <c r="K93" s="198"/>
      <c r="L93" s="203"/>
      <c r="M93" s="204"/>
      <c r="N93" s="205"/>
      <c r="O93" s="205"/>
      <c r="P93" s="206">
        <f>SUM(P94:P123)</f>
        <v>0</v>
      </c>
      <c r="Q93" s="205"/>
      <c r="R93" s="206">
        <f>SUM(R94:R123)</f>
        <v>0.66390000000000005</v>
      </c>
      <c r="S93" s="205"/>
      <c r="T93" s="207">
        <f>SUM(T94:T123)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78</v>
      </c>
      <c r="AY93" s="208" t="s">
        <v>201</v>
      </c>
      <c r="BK93" s="210">
        <f>SUM(BK94:BK123)</f>
        <v>0</v>
      </c>
    </row>
    <row r="94" s="2" customFormat="1" ht="55.5" customHeight="1">
      <c r="A94" s="39"/>
      <c r="B94" s="40"/>
      <c r="C94" s="213" t="s">
        <v>294</v>
      </c>
      <c r="D94" s="213" t="s">
        <v>203</v>
      </c>
      <c r="E94" s="214" t="s">
        <v>403</v>
      </c>
      <c r="F94" s="215" t="s">
        <v>404</v>
      </c>
      <c r="G94" s="216" t="s">
        <v>206</v>
      </c>
      <c r="H94" s="217">
        <v>89.200000000000003</v>
      </c>
      <c r="I94" s="218"/>
      <c r="J94" s="219">
        <f>ROUND(I94*H94,2)</f>
        <v>0</v>
      </c>
      <c r="K94" s="215" t="s">
        <v>207</v>
      </c>
      <c r="L94" s="45"/>
      <c r="M94" s="220" t="s">
        <v>19</v>
      </c>
      <c r="N94" s="221" t="s">
        <v>42</v>
      </c>
      <c r="O94" s="85"/>
      <c r="P94" s="222">
        <f>O94*H94</f>
        <v>0</v>
      </c>
      <c r="Q94" s="222">
        <v>0</v>
      </c>
      <c r="R94" s="222">
        <f>Q94*H94</f>
        <v>0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208</v>
      </c>
      <c r="AT94" s="224" t="s">
        <v>203</v>
      </c>
      <c r="AU94" s="224" t="s">
        <v>80</v>
      </c>
      <c r="AY94" s="18" t="s">
        <v>201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78</v>
      </c>
      <c r="BK94" s="225">
        <f>ROUND(I94*H94,2)</f>
        <v>0</v>
      </c>
      <c r="BL94" s="18" t="s">
        <v>208</v>
      </c>
      <c r="BM94" s="224" t="s">
        <v>1080</v>
      </c>
    </row>
    <row r="95" s="2" customFormat="1">
      <c r="A95" s="39"/>
      <c r="B95" s="40"/>
      <c r="C95" s="41"/>
      <c r="D95" s="226" t="s">
        <v>210</v>
      </c>
      <c r="E95" s="41"/>
      <c r="F95" s="227" t="s">
        <v>406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210</v>
      </c>
      <c r="AU95" s="18" t="s">
        <v>80</v>
      </c>
    </row>
    <row r="96" s="2" customFormat="1">
      <c r="A96" s="39"/>
      <c r="B96" s="40"/>
      <c r="C96" s="41"/>
      <c r="D96" s="231" t="s">
        <v>212</v>
      </c>
      <c r="E96" s="41"/>
      <c r="F96" s="232" t="s">
        <v>1081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212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1082</v>
      </c>
      <c r="G97" s="234"/>
      <c r="H97" s="237">
        <v>89.200000000000003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44.25" customHeight="1">
      <c r="A98" s="39"/>
      <c r="B98" s="40"/>
      <c r="C98" s="213" t="s">
        <v>348</v>
      </c>
      <c r="D98" s="213" t="s">
        <v>203</v>
      </c>
      <c r="E98" s="214" t="s">
        <v>420</v>
      </c>
      <c r="F98" s="215" t="s">
        <v>421</v>
      </c>
      <c r="G98" s="216" t="s">
        <v>206</v>
      </c>
      <c r="H98" s="217">
        <v>17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1083</v>
      </c>
    </row>
    <row r="99" s="2" customFormat="1">
      <c r="A99" s="39"/>
      <c r="B99" s="40"/>
      <c r="C99" s="41"/>
      <c r="D99" s="226" t="s">
        <v>210</v>
      </c>
      <c r="E99" s="41"/>
      <c r="F99" s="227" t="s">
        <v>423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2" customFormat="1">
      <c r="A100" s="39"/>
      <c r="B100" s="40"/>
      <c r="C100" s="41"/>
      <c r="D100" s="231" t="s">
        <v>212</v>
      </c>
      <c r="E100" s="41"/>
      <c r="F100" s="232" t="s">
        <v>1023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212</v>
      </c>
      <c r="AU100" s="18" t="s">
        <v>80</v>
      </c>
    </row>
    <row r="101" s="13" customFormat="1">
      <c r="A101" s="13"/>
      <c r="B101" s="233"/>
      <c r="C101" s="234"/>
      <c r="D101" s="231" t="s">
        <v>214</v>
      </c>
      <c r="E101" s="235" t="s">
        <v>19</v>
      </c>
      <c r="F101" s="236" t="s">
        <v>294</v>
      </c>
      <c r="G101" s="234"/>
      <c r="H101" s="237">
        <v>17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214</v>
      </c>
      <c r="AU101" s="243" t="s">
        <v>80</v>
      </c>
      <c r="AV101" s="13" t="s">
        <v>80</v>
      </c>
      <c r="AW101" s="13" t="s">
        <v>33</v>
      </c>
      <c r="AX101" s="13" t="s">
        <v>78</v>
      </c>
      <c r="AY101" s="243" t="s">
        <v>201</v>
      </c>
    </row>
    <row r="102" s="2" customFormat="1" ht="44.25" customHeight="1">
      <c r="A102" s="39"/>
      <c r="B102" s="40"/>
      <c r="C102" s="213" t="s">
        <v>398</v>
      </c>
      <c r="D102" s="213" t="s">
        <v>203</v>
      </c>
      <c r="E102" s="214" t="s">
        <v>427</v>
      </c>
      <c r="F102" s="215" t="s">
        <v>428</v>
      </c>
      <c r="G102" s="216" t="s">
        <v>206</v>
      </c>
      <c r="H102" s="217">
        <v>72.200000000000003</v>
      </c>
      <c r="I102" s="218"/>
      <c r="J102" s="219">
        <f>ROUND(I102*H102,2)</f>
        <v>0</v>
      </c>
      <c r="K102" s="215" t="s">
        <v>207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208</v>
      </c>
      <c r="AT102" s="224" t="s">
        <v>203</v>
      </c>
      <c r="AU102" s="224" t="s">
        <v>80</v>
      </c>
      <c r="AY102" s="18" t="s">
        <v>201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208</v>
      </c>
      <c r="BM102" s="224" t="s">
        <v>1084</v>
      </c>
    </row>
    <row r="103" s="2" customFormat="1">
      <c r="A103" s="39"/>
      <c r="B103" s="40"/>
      <c r="C103" s="41"/>
      <c r="D103" s="226" t="s">
        <v>210</v>
      </c>
      <c r="E103" s="41"/>
      <c r="F103" s="227" t="s">
        <v>430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210</v>
      </c>
      <c r="AU103" s="18" t="s">
        <v>80</v>
      </c>
    </row>
    <row r="104" s="2" customFormat="1">
      <c r="A104" s="39"/>
      <c r="B104" s="40"/>
      <c r="C104" s="41"/>
      <c r="D104" s="231" t="s">
        <v>212</v>
      </c>
      <c r="E104" s="41"/>
      <c r="F104" s="232" t="s">
        <v>1025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212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1085</v>
      </c>
      <c r="G105" s="234"/>
      <c r="H105" s="237">
        <v>72.200000000000003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201</v>
      </c>
    </row>
    <row r="106" s="2" customFormat="1" ht="16.5" customHeight="1">
      <c r="A106" s="39"/>
      <c r="B106" s="40"/>
      <c r="C106" s="213" t="s">
        <v>353</v>
      </c>
      <c r="D106" s="213" t="s">
        <v>203</v>
      </c>
      <c r="E106" s="214" t="s">
        <v>647</v>
      </c>
      <c r="F106" s="215" t="s">
        <v>648</v>
      </c>
      <c r="G106" s="216" t="s">
        <v>206</v>
      </c>
      <c r="H106" s="217">
        <v>1.9199999999999999</v>
      </c>
      <c r="I106" s="218"/>
      <c r="J106" s="219">
        <f>ROUND(I106*H106,2)</f>
        <v>0</v>
      </c>
      <c r="K106" s="215" t="s">
        <v>207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208</v>
      </c>
      <c r="AT106" s="224" t="s">
        <v>203</v>
      </c>
      <c r="AU106" s="224" t="s">
        <v>80</v>
      </c>
      <c r="AY106" s="18" t="s">
        <v>201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208</v>
      </c>
      <c r="BM106" s="224" t="s">
        <v>1086</v>
      </c>
    </row>
    <row r="107" s="2" customFormat="1">
      <c r="A107" s="39"/>
      <c r="B107" s="40"/>
      <c r="C107" s="41"/>
      <c r="D107" s="226" t="s">
        <v>210</v>
      </c>
      <c r="E107" s="41"/>
      <c r="F107" s="227" t="s">
        <v>650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210</v>
      </c>
      <c r="AU107" s="18" t="s">
        <v>80</v>
      </c>
    </row>
    <row r="108" s="2" customFormat="1">
      <c r="A108" s="39"/>
      <c r="B108" s="40"/>
      <c r="C108" s="41"/>
      <c r="D108" s="231" t="s">
        <v>212</v>
      </c>
      <c r="E108" s="41"/>
      <c r="F108" s="232" t="s">
        <v>651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212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652</v>
      </c>
      <c r="G109" s="234"/>
      <c r="H109" s="237">
        <v>1.9199999999999999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2" customFormat="1" ht="21.75" customHeight="1">
      <c r="A110" s="39"/>
      <c r="B110" s="40"/>
      <c r="C110" s="213" t="s">
        <v>358</v>
      </c>
      <c r="D110" s="213" t="s">
        <v>203</v>
      </c>
      <c r="E110" s="214" t="s">
        <v>653</v>
      </c>
      <c r="F110" s="215" t="s">
        <v>654</v>
      </c>
      <c r="G110" s="216" t="s">
        <v>206</v>
      </c>
      <c r="H110" s="217">
        <v>1.9199999999999999</v>
      </c>
      <c r="I110" s="218"/>
      <c r="J110" s="219">
        <f>ROUND(I110*H110,2)</f>
        <v>0</v>
      </c>
      <c r="K110" s="215" t="s">
        <v>207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208</v>
      </c>
      <c r="AT110" s="224" t="s">
        <v>203</v>
      </c>
      <c r="AU110" s="224" t="s">
        <v>80</v>
      </c>
      <c r="AY110" s="18" t="s">
        <v>201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208</v>
      </c>
      <c r="BM110" s="224" t="s">
        <v>1087</v>
      </c>
    </row>
    <row r="111" s="2" customFormat="1">
      <c r="A111" s="39"/>
      <c r="B111" s="40"/>
      <c r="C111" s="41"/>
      <c r="D111" s="226" t="s">
        <v>210</v>
      </c>
      <c r="E111" s="41"/>
      <c r="F111" s="227" t="s">
        <v>656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210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657</v>
      </c>
      <c r="G112" s="234"/>
      <c r="H112" s="237">
        <v>1.9199999999999999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2" customFormat="1" ht="21.75" customHeight="1">
      <c r="A113" s="39"/>
      <c r="B113" s="40"/>
      <c r="C113" s="213" t="s">
        <v>7</v>
      </c>
      <c r="D113" s="213" t="s">
        <v>203</v>
      </c>
      <c r="E113" s="214" t="s">
        <v>932</v>
      </c>
      <c r="F113" s="215" t="s">
        <v>933</v>
      </c>
      <c r="G113" s="216" t="s">
        <v>269</v>
      </c>
      <c r="H113" s="217">
        <v>30</v>
      </c>
      <c r="I113" s="218"/>
      <c r="J113" s="219">
        <f>ROUND(I113*H113,2)</f>
        <v>0</v>
      </c>
      <c r="K113" s="215" t="s">
        <v>207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0.021930000000000002</v>
      </c>
      <c r="R113" s="222">
        <f>Q113*H113</f>
        <v>0.65790000000000004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208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1088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935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13" customFormat="1">
      <c r="A115" s="13"/>
      <c r="B115" s="233"/>
      <c r="C115" s="234"/>
      <c r="D115" s="231" t="s">
        <v>214</v>
      </c>
      <c r="E115" s="235" t="s">
        <v>19</v>
      </c>
      <c r="F115" s="236" t="s">
        <v>436</v>
      </c>
      <c r="G115" s="234"/>
      <c r="H115" s="237">
        <v>30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214</v>
      </c>
      <c r="AU115" s="243" t="s">
        <v>80</v>
      </c>
      <c r="AV115" s="13" t="s">
        <v>80</v>
      </c>
      <c r="AW115" s="13" t="s">
        <v>33</v>
      </c>
      <c r="AX115" s="13" t="s">
        <v>78</v>
      </c>
      <c r="AY115" s="243" t="s">
        <v>201</v>
      </c>
    </row>
    <row r="116" s="2" customFormat="1" ht="24.15" customHeight="1">
      <c r="A116" s="39"/>
      <c r="B116" s="40"/>
      <c r="C116" s="213" t="s">
        <v>367</v>
      </c>
      <c r="D116" s="213" t="s">
        <v>203</v>
      </c>
      <c r="E116" s="214" t="s">
        <v>633</v>
      </c>
      <c r="F116" s="215" t="s">
        <v>634</v>
      </c>
      <c r="G116" s="216" t="s">
        <v>635</v>
      </c>
      <c r="H116" s="217">
        <v>200</v>
      </c>
      <c r="I116" s="218"/>
      <c r="J116" s="219">
        <f>ROUND(I116*H116,2)</f>
        <v>0</v>
      </c>
      <c r="K116" s="215" t="s">
        <v>207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3.0000000000000001E-05</v>
      </c>
      <c r="R116" s="222">
        <f>Q116*H116</f>
        <v>0.0060000000000000001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208</v>
      </c>
      <c r="AT116" s="224" t="s">
        <v>203</v>
      </c>
      <c r="AU116" s="224" t="s">
        <v>80</v>
      </c>
      <c r="AY116" s="18" t="s">
        <v>201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208</v>
      </c>
      <c r="BM116" s="224" t="s">
        <v>1089</v>
      </c>
    </row>
    <row r="117" s="2" customFormat="1">
      <c r="A117" s="39"/>
      <c r="B117" s="40"/>
      <c r="C117" s="41"/>
      <c r="D117" s="226" t="s">
        <v>210</v>
      </c>
      <c r="E117" s="41"/>
      <c r="F117" s="227" t="s">
        <v>637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210</v>
      </c>
      <c r="AU117" s="18" t="s">
        <v>80</v>
      </c>
    </row>
    <row r="118" s="2" customFormat="1">
      <c r="A118" s="39"/>
      <c r="B118" s="40"/>
      <c r="C118" s="41"/>
      <c r="D118" s="231" t="s">
        <v>212</v>
      </c>
      <c r="E118" s="41"/>
      <c r="F118" s="232" t="s">
        <v>937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212</v>
      </c>
      <c r="AU118" s="18" t="s">
        <v>80</v>
      </c>
    </row>
    <row r="119" s="13" customFormat="1">
      <c r="A119" s="13"/>
      <c r="B119" s="233"/>
      <c r="C119" s="234"/>
      <c r="D119" s="231" t="s">
        <v>214</v>
      </c>
      <c r="E119" s="235" t="s">
        <v>19</v>
      </c>
      <c r="F119" s="236" t="s">
        <v>938</v>
      </c>
      <c r="G119" s="234"/>
      <c r="H119" s="237">
        <v>200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214</v>
      </c>
      <c r="AU119" s="243" t="s">
        <v>80</v>
      </c>
      <c r="AV119" s="13" t="s">
        <v>80</v>
      </c>
      <c r="AW119" s="13" t="s">
        <v>33</v>
      </c>
      <c r="AX119" s="13" t="s">
        <v>78</v>
      </c>
      <c r="AY119" s="243" t="s">
        <v>201</v>
      </c>
    </row>
    <row r="120" s="2" customFormat="1" ht="37.8" customHeight="1">
      <c r="A120" s="39"/>
      <c r="B120" s="40"/>
      <c r="C120" s="213" t="s">
        <v>372</v>
      </c>
      <c r="D120" s="213" t="s">
        <v>203</v>
      </c>
      <c r="E120" s="214" t="s">
        <v>640</v>
      </c>
      <c r="F120" s="215" t="s">
        <v>641</v>
      </c>
      <c r="G120" s="216" t="s">
        <v>642</v>
      </c>
      <c r="H120" s="217">
        <v>20</v>
      </c>
      <c r="I120" s="218"/>
      <c r="J120" s="219">
        <f>ROUND(I120*H120,2)</f>
        <v>0</v>
      </c>
      <c r="K120" s="215" t="s">
        <v>207</v>
      </c>
      <c r="L120" s="45"/>
      <c r="M120" s="220" t="s">
        <v>19</v>
      </c>
      <c r="N120" s="221" t="s">
        <v>42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208</v>
      </c>
      <c r="AT120" s="224" t="s">
        <v>203</v>
      </c>
      <c r="AU120" s="224" t="s">
        <v>80</v>
      </c>
      <c r="AY120" s="18" t="s">
        <v>201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208</v>
      </c>
      <c r="BM120" s="224" t="s">
        <v>1090</v>
      </c>
    </row>
    <row r="121" s="2" customFormat="1">
      <c r="A121" s="39"/>
      <c r="B121" s="40"/>
      <c r="C121" s="41"/>
      <c r="D121" s="226" t="s">
        <v>210</v>
      </c>
      <c r="E121" s="41"/>
      <c r="F121" s="227" t="s">
        <v>644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210</v>
      </c>
      <c r="AU121" s="18" t="s">
        <v>80</v>
      </c>
    </row>
    <row r="122" s="2" customFormat="1">
      <c r="A122" s="39"/>
      <c r="B122" s="40"/>
      <c r="C122" s="41"/>
      <c r="D122" s="231" t="s">
        <v>212</v>
      </c>
      <c r="E122" s="41"/>
      <c r="F122" s="232" t="s">
        <v>940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212</v>
      </c>
      <c r="AU122" s="18" t="s">
        <v>80</v>
      </c>
    </row>
    <row r="123" s="13" customFormat="1">
      <c r="A123" s="13"/>
      <c r="B123" s="233"/>
      <c r="C123" s="234"/>
      <c r="D123" s="231" t="s">
        <v>214</v>
      </c>
      <c r="E123" s="235" t="s">
        <v>19</v>
      </c>
      <c r="F123" s="236" t="s">
        <v>358</v>
      </c>
      <c r="G123" s="234"/>
      <c r="H123" s="237">
        <v>20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214</v>
      </c>
      <c r="AU123" s="243" t="s">
        <v>80</v>
      </c>
      <c r="AV123" s="13" t="s">
        <v>80</v>
      </c>
      <c r="AW123" s="13" t="s">
        <v>33</v>
      </c>
      <c r="AX123" s="13" t="s">
        <v>78</v>
      </c>
      <c r="AY123" s="243" t="s">
        <v>201</v>
      </c>
    </row>
    <row r="124" s="12" customFormat="1" ht="22.8" customHeight="1">
      <c r="A124" s="12"/>
      <c r="B124" s="197"/>
      <c r="C124" s="198"/>
      <c r="D124" s="199" t="s">
        <v>70</v>
      </c>
      <c r="E124" s="211" t="s">
        <v>221</v>
      </c>
      <c r="F124" s="211" t="s">
        <v>222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SUM(P125:P135)</f>
        <v>0</v>
      </c>
      <c r="Q124" s="205"/>
      <c r="R124" s="206">
        <f>SUM(R125:R135)</f>
        <v>11.687970579999998</v>
      </c>
      <c r="S124" s="205"/>
      <c r="T124" s="207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78</v>
      </c>
      <c r="AT124" s="209" t="s">
        <v>70</v>
      </c>
      <c r="AU124" s="209" t="s">
        <v>78</v>
      </c>
      <c r="AY124" s="208" t="s">
        <v>201</v>
      </c>
      <c r="BK124" s="210">
        <f>SUM(BK125:BK135)</f>
        <v>0</v>
      </c>
    </row>
    <row r="125" s="2" customFormat="1" ht="78" customHeight="1">
      <c r="A125" s="39"/>
      <c r="B125" s="40"/>
      <c r="C125" s="213" t="s">
        <v>78</v>
      </c>
      <c r="D125" s="213" t="s">
        <v>203</v>
      </c>
      <c r="E125" s="214" t="s">
        <v>223</v>
      </c>
      <c r="F125" s="215" t="s">
        <v>224</v>
      </c>
      <c r="G125" s="216" t="s">
        <v>206</v>
      </c>
      <c r="H125" s="217">
        <v>3.5</v>
      </c>
      <c r="I125" s="218"/>
      <c r="J125" s="219">
        <f>ROUND(I125*H125,2)</f>
        <v>0</v>
      </c>
      <c r="K125" s="215" t="s">
        <v>207</v>
      </c>
      <c r="L125" s="45"/>
      <c r="M125" s="220" t="s">
        <v>19</v>
      </c>
      <c r="N125" s="221" t="s">
        <v>42</v>
      </c>
      <c r="O125" s="85"/>
      <c r="P125" s="222">
        <f>O125*H125</f>
        <v>0</v>
      </c>
      <c r="Q125" s="222">
        <v>3.11388</v>
      </c>
      <c r="R125" s="222">
        <f>Q125*H125</f>
        <v>10.898579999999999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208</v>
      </c>
      <c r="AT125" s="224" t="s">
        <v>203</v>
      </c>
      <c r="AU125" s="224" t="s">
        <v>80</v>
      </c>
      <c r="AY125" s="18" t="s">
        <v>201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78</v>
      </c>
      <c r="BK125" s="225">
        <f>ROUND(I125*H125,2)</f>
        <v>0</v>
      </c>
      <c r="BL125" s="18" t="s">
        <v>208</v>
      </c>
      <c r="BM125" s="224" t="s">
        <v>1091</v>
      </c>
    </row>
    <row r="126" s="2" customFormat="1">
      <c r="A126" s="39"/>
      <c r="B126" s="40"/>
      <c r="C126" s="41"/>
      <c r="D126" s="226" t="s">
        <v>210</v>
      </c>
      <c r="E126" s="41"/>
      <c r="F126" s="227" t="s">
        <v>226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210</v>
      </c>
      <c r="AU126" s="18" t="s">
        <v>80</v>
      </c>
    </row>
    <row r="127" s="2" customFormat="1">
      <c r="A127" s="39"/>
      <c r="B127" s="40"/>
      <c r="C127" s="41"/>
      <c r="D127" s="231" t="s">
        <v>212</v>
      </c>
      <c r="E127" s="41"/>
      <c r="F127" s="232" t="s">
        <v>1061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212</v>
      </c>
      <c r="AU127" s="18" t="s">
        <v>80</v>
      </c>
    </row>
    <row r="128" s="13" customFormat="1">
      <c r="A128" s="13"/>
      <c r="B128" s="233"/>
      <c r="C128" s="234"/>
      <c r="D128" s="231" t="s">
        <v>214</v>
      </c>
      <c r="E128" s="235" t="s">
        <v>19</v>
      </c>
      <c r="F128" s="236" t="s">
        <v>1092</v>
      </c>
      <c r="G128" s="234"/>
      <c r="H128" s="237">
        <v>3.5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214</v>
      </c>
      <c r="AU128" s="243" t="s">
        <v>80</v>
      </c>
      <c r="AV128" s="13" t="s">
        <v>80</v>
      </c>
      <c r="AW128" s="13" t="s">
        <v>33</v>
      </c>
      <c r="AX128" s="13" t="s">
        <v>78</v>
      </c>
      <c r="AY128" s="243" t="s">
        <v>201</v>
      </c>
    </row>
    <row r="129" s="2" customFormat="1" ht="66.75" customHeight="1">
      <c r="A129" s="39"/>
      <c r="B129" s="40"/>
      <c r="C129" s="213" t="s">
        <v>80</v>
      </c>
      <c r="D129" s="213" t="s">
        <v>203</v>
      </c>
      <c r="E129" s="214" t="s">
        <v>953</v>
      </c>
      <c r="F129" s="215" t="s">
        <v>954</v>
      </c>
      <c r="G129" s="216" t="s">
        <v>206</v>
      </c>
      <c r="H129" s="217">
        <v>0.106</v>
      </c>
      <c r="I129" s="218"/>
      <c r="J129" s="219">
        <f>ROUND(I129*H129,2)</f>
        <v>0</v>
      </c>
      <c r="K129" s="215" t="s">
        <v>207</v>
      </c>
      <c r="L129" s="45"/>
      <c r="M129" s="220" t="s">
        <v>19</v>
      </c>
      <c r="N129" s="221" t="s">
        <v>42</v>
      </c>
      <c r="O129" s="85"/>
      <c r="P129" s="222">
        <f>O129*H129</f>
        <v>0</v>
      </c>
      <c r="Q129" s="222">
        <v>0.18293000000000001</v>
      </c>
      <c r="R129" s="222">
        <f>Q129*H129</f>
        <v>0.019390580000000001</v>
      </c>
      <c r="S129" s="222">
        <v>0</v>
      </c>
      <c r="T129" s="223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24" t="s">
        <v>208</v>
      </c>
      <c r="AT129" s="224" t="s">
        <v>203</v>
      </c>
      <c r="AU129" s="224" t="s">
        <v>80</v>
      </c>
      <c r="AY129" s="18" t="s">
        <v>201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8" t="s">
        <v>78</v>
      </c>
      <c r="BK129" s="225">
        <f>ROUND(I129*H129,2)</f>
        <v>0</v>
      </c>
      <c r="BL129" s="18" t="s">
        <v>208</v>
      </c>
      <c r="BM129" s="224" t="s">
        <v>1093</v>
      </c>
    </row>
    <row r="130" s="2" customFormat="1">
      <c r="A130" s="39"/>
      <c r="B130" s="40"/>
      <c r="C130" s="41"/>
      <c r="D130" s="226" t="s">
        <v>210</v>
      </c>
      <c r="E130" s="41"/>
      <c r="F130" s="227" t="s">
        <v>956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210</v>
      </c>
      <c r="AU130" s="18" t="s">
        <v>80</v>
      </c>
    </row>
    <row r="131" s="2" customFormat="1">
      <c r="A131" s="39"/>
      <c r="B131" s="40"/>
      <c r="C131" s="41"/>
      <c r="D131" s="231" t="s">
        <v>212</v>
      </c>
      <c r="E131" s="41"/>
      <c r="F131" s="232" t="s">
        <v>957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212</v>
      </c>
      <c r="AU131" s="18" t="s">
        <v>80</v>
      </c>
    </row>
    <row r="132" s="13" customFormat="1">
      <c r="A132" s="13"/>
      <c r="B132" s="233"/>
      <c r="C132" s="234"/>
      <c r="D132" s="231" t="s">
        <v>214</v>
      </c>
      <c r="E132" s="235" t="s">
        <v>19</v>
      </c>
      <c r="F132" s="236" t="s">
        <v>1094</v>
      </c>
      <c r="G132" s="234"/>
      <c r="H132" s="237">
        <v>0.106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214</v>
      </c>
      <c r="AU132" s="243" t="s">
        <v>80</v>
      </c>
      <c r="AV132" s="13" t="s">
        <v>80</v>
      </c>
      <c r="AW132" s="13" t="s">
        <v>33</v>
      </c>
      <c r="AX132" s="13" t="s">
        <v>78</v>
      </c>
      <c r="AY132" s="243" t="s">
        <v>201</v>
      </c>
    </row>
    <row r="133" s="2" customFormat="1" ht="16.5" customHeight="1">
      <c r="A133" s="39"/>
      <c r="B133" s="40"/>
      <c r="C133" s="244" t="s">
        <v>221</v>
      </c>
      <c r="D133" s="244" t="s">
        <v>274</v>
      </c>
      <c r="E133" s="245" t="s">
        <v>959</v>
      </c>
      <c r="F133" s="246" t="s">
        <v>960</v>
      </c>
      <c r="G133" s="247" t="s">
        <v>961</v>
      </c>
      <c r="H133" s="248">
        <v>1</v>
      </c>
      <c r="I133" s="249"/>
      <c r="J133" s="250">
        <f>ROUND(I133*H133,2)</f>
        <v>0</v>
      </c>
      <c r="K133" s="246" t="s">
        <v>19</v>
      </c>
      <c r="L133" s="251"/>
      <c r="M133" s="252" t="s">
        <v>19</v>
      </c>
      <c r="N133" s="253" t="s">
        <v>42</v>
      </c>
      <c r="O133" s="85"/>
      <c r="P133" s="222">
        <f>O133*H133</f>
        <v>0</v>
      </c>
      <c r="Q133" s="222">
        <v>0.77000000000000002</v>
      </c>
      <c r="R133" s="222">
        <f>Q133*H133</f>
        <v>0.77000000000000002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243</v>
      </c>
      <c r="AT133" s="224" t="s">
        <v>274</v>
      </c>
      <c r="AU133" s="224" t="s">
        <v>80</v>
      </c>
      <c r="AY133" s="18" t="s">
        <v>201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78</v>
      </c>
      <c r="BK133" s="225">
        <f>ROUND(I133*H133,2)</f>
        <v>0</v>
      </c>
      <c r="BL133" s="18" t="s">
        <v>208</v>
      </c>
      <c r="BM133" s="224" t="s">
        <v>1095</v>
      </c>
    </row>
    <row r="134" s="2" customFormat="1">
      <c r="A134" s="39"/>
      <c r="B134" s="40"/>
      <c r="C134" s="41"/>
      <c r="D134" s="231" t="s">
        <v>212</v>
      </c>
      <c r="E134" s="41"/>
      <c r="F134" s="232" t="s">
        <v>1066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212</v>
      </c>
      <c r="AU134" s="18" t="s">
        <v>80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78</v>
      </c>
      <c r="G135" s="234"/>
      <c r="H135" s="237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78</v>
      </c>
      <c r="AY135" s="243" t="s">
        <v>201</v>
      </c>
    </row>
    <row r="136" s="12" customFormat="1" ht="22.8" customHeight="1">
      <c r="A136" s="12"/>
      <c r="B136" s="197"/>
      <c r="C136" s="198"/>
      <c r="D136" s="199" t="s">
        <v>70</v>
      </c>
      <c r="E136" s="211" t="s">
        <v>208</v>
      </c>
      <c r="F136" s="211" t="s">
        <v>471</v>
      </c>
      <c r="G136" s="198"/>
      <c r="H136" s="198"/>
      <c r="I136" s="201"/>
      <c r="J136" s="212">
        <f>BK136</f>
        <v>0</v>
      </c>
      <c r="K136" s="198"/>
      <c r="L136" s="203"/>
      <c r="M136" s="204"/>
      <c r="N136" s="205"/>
      <c r="O136" s="205"/>
      <c r="P136" s="206">
        <f>SUM(P137:P179)</f>
        <v>0</v>
      </c>
      <c r="Q136" s="205"/>
      <c r="R136" s="206">
        <f>SUM(R137:R179)</f>
        <v>154.33139799999995</v>
      </c>
      <c r="S136" s="205"/>
      <c r="T136" s="207">
        <f>SUM(T137:T179)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8" t="s">
        <v>78</v>
      </c>
      <c r="AT136" s="209" t="s">
        <v>70</v>
      </c>
      <c r="AU136" s="209" t="s">
        <v>78</v>
      </c>
      <c r="AY136" s="208" t="s">
        <v>201</v>
      </c>
      <c r="BK136" s="210">
        <f>SUM(BK137:BK179)</f>
        <v>0</v>
      </c>
    </row>
    <row r="137" s="2" customFormat="1" ht="49.05" customHeight="1">
      <c r="A137" s="39"/>
      <c r="B137" s="40"/>
      <c r="C137" s="213" t="s">
        <v>377</v>
      </c>
      <c r="D137" s="213" t="s">
        <v>203</v>
      </c>
      <c r="E137" s="214" t="s">
        <v>718</v>
      </c>
      <c r="F137" s="215" t="s">
        <v>719</v>
      </c>
      <c r="G137" s="216" t="s">
        <v>239</v>
      </c>
      <c r="H137" s="217">
        <v>24</v>
      </c>
      <c r="I137" s="218"/>
      <c r="J137" s="219">
        <f>ROUND(I137*H137,2)</f>
        <v>0</v>
      </c>
      <c r="K137" s="215" t="s">
        <v>207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0.00027999999999999998</v>
      </c>
      <c r="R137" s="222">
        <f>Q137*H137</f>
        <v>0.0067199999999999994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208</v>
      </c>
      <c r="AT137" s="224" t="s">
        <v>203</v>
      </c>
      <c r="AU137" s="224" t="s">
        <v>80</v>
      </c>
      <c r="AY137" s="18" t="s">
        <v>201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208</v>
      </c>
      <c r="BM137" s="224" t="s">
        <v>1096</v>
      </c>
    </row>
    <row r="138" s="2" customFormat="1">
      <c r="A138" s="39"/>
      <c r="B138" s="40"/>
      <c r="C138" s="41"/>
      <c r="D138" s="226" t="s">
        <v>210</v>
      </c>
      <c r="E138" s="41"/>
      <c r="F138" s="227" t="s">
        <v>721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210</v>
      </c>
      <c r="AU138" s="18" t="s">
        <v>80</v>
      </c>
    </row>
    <row r="139" s="2" customFormat="1">
      <c r="A139" s="39"/>
      <c r="B139" s="40"/>
      <c r="C139" s="41"/>
      <c r="D139" s="231" t="s">
        <v>212</v>
      </c>
      <c r="E139" s="41"/>
      <c r="F139" s="232" t="s">
        <v>722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212</v>
      </c>
      <c r="AU139" s="18" t="s">
        <v>80</v>
      </c>
    </row>
    <row r="140" s="13" customFormat="1">
      <c r="A140" s="13"/>
      <c r="B140" s="233"/>
      <c r="C140" s="234"/>
      <c r="D140" s="231" t="s">
        <v>214</v>
      </c>
      <c r="E140" s="235" t="s">
        <v>19</v>
      </c>
      <c r="F140" s="236" t="s">
        <v>875</v>
      </c>
      <c r="G140" s="234"/>
      <c r="H140" s="237">
        <v>24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214</v>
      </c>
      <c r="AU140" s="243" t="s">
        <v>80</v>
      </c>
      <c r="AV140" s="13" t="s">
        <v>80</v>
      </c>
      <c r="AW140" s="13" t="s">
        <v>33</v>
      </c>
      <c r="AX140" s="13" t="s">
        <v>78</v>
      </c>
      <c r="AY140" s="243" t="s">
        <v>201</v>
      </c>
    </row>
    <row r="141" s="2" customFormat="1" ht="24.15" customHeight="1">
      <c r="A141" s="39"/>
      <c r="B141" s="40"/>
      <c r="C141" s="244" t="s">
        <v>253</v>
      </c>
      <c r="D141" s="244" t="s">
        <v>274</v>
      </c>
      <c r="E141" s="245" t="s">
        <v>724</v>
      </c>
      <c r="F141" s="246" t="s">
        <v>725</v>
      </c>
      <c r="G141" s="247" t="s">
        <v>239</v>
      </c>
      <c r="H141" s="248">
        <v>17.280000000000001</v>
      </c>
      <c r="I141" s="249"/>
      <c r="J141" s="250">
        <f>ROUND(I141*H141,2)</f>
        <v>0</v>
      </c>
      <c r="K141" s="246" t="s">
        <v>207</v>
      </c>
      <c r="L141" s="251"/>
      <c r="M141" s="252" t="s">
        <v>19</v>
      </c>
      <c r="N141" s="253" t="s">
        <v>42</v>
      </c>
      <c r="O141" s="85"/>
      <c r="P141" s="222">
        <f>O141*H141</f>
        <v>0</v>
      </c>
      <c r="Q141" s="222">
        <v>0.00029999999999999997</v>
      </c>
      <c r="R141" s="222">
        <f>Q141*H141</f>
        <v>0.0051840000000000002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243</v>
      </c>
      <c r="AT141" s="224" t="s">
        <v>274</v>
      </c>
      <c r="AU141" s="224" t="s">
        <v>80</v>
      </c>
      <c r="AY141" s="18" t="s">
        <v>201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78</v>
      </c>
      <c r="BK141" s="225">
        <f>ROUND(I141*H141,2)</f>
        <v>0</v>
      </c>
      <c r="BL141" s="18" t="s">
        <v>208</v>
      </c>
      <c r="BM141" s="224" t="s">
        <v>1097</v>
      </c>
    </row>
    <row r="142" s="2" customFormat="1">
      <c r="A142" s="39"/>
      <c r="B142" s="40"/>
      <c r="C142" s="41"/>
      <c r="D142" s="231" t="s">
        <v>212</v>
      </c>
      <c r="E142" s="41"/>
      <c r="F142" s="232" t="s">
        <v>727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212</v>
      </c>
      <c r="AU142" s="18" t="s">
        <v>80</v>
      </c>
    </row>
    <row r="143" s="13" customFormat="1">
      <c r="A143" s="13"/>
      <c r="B143" s="233"/>
      <c r="C143" s="234"/>
      <c r="D143" s="231" t="s">
        <v>214</v>
      </c>
      <c r="E143" s="235" t="s">
        <v>19</v>
      </c>
      <c r="F143" s="236" t="s">
        <v>877</v>
      </c>
      <c r="G143" s="234"/>
      <c r="H143" s="237">
        <v>14.4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214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201</v>
      </c>
    </row>
    <row r="144" s="13" customFormat="1">
      <c r="A144" s="13"/>
      <c r="B144" s="233"/>
      <c r="C144" s="234"/>
      <c r="D144" s="231" t="s">
        <v>214</v>
      </c>
      <c r="E144" s="234"/>
      <c r="F144" s="236" t="s">
        <v>878</v>
      </c>
      <c r="G144" s="234"/>
      <c r="H144" s="237">
        <v>17.280000000000001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214</v>
      </c>
      <c r="AU144" s="243" t="s">
        <v>80</v>
      </c>
      <c r="AV144" s="13" t="s">
        <v>80</v>
      </c>
      <c r="AW144" s="13" t="s">
        <v>4</v>
      </c>
      <c r="AX144" s="13" t="s">
        <v>78</v>
      </c>
      <c r="AY144" s="243" t="s">
        <v>201</v>
      </c>
    </row>
    <row r="145" s="2" customFormat="1" ht="33" customHeight="1">
      <c r="A145" s="39"/>
      <c r="B145" s="40"/>
      <c r="C145" s="213" t="s">
        <v>335</v>
      </c>
      <c r="D145" s="213" t="s">
        <v>203</v>
      </c>
      <c r="E145" s="214" t="s">
        <v>730</v>
      </c>
      <c r="F145" s="215" t="s">
        <v>731</v>
      </c>
      <c r="G145" s="216" t="s">
        <v>239</v>
      </c>
      <c r="H145" s="217">
        <v>24</v>
      </c>
      <c r="I145" s="218"/>
      <c r="J145" s="219">
        <f>ROUND(I145*H145,2)</f>
        <v>0</v>
      </c>
      <c r="K145" s="215" t="s">
        <v>207</v>
      </c>
      <c r="L145" s="45"/>
      <c r="M145" s="220" t="s">
        <v>19</v>
      </c>
      <c r="N145" s="221" t="s">
        <v>42</v>
      </c>
      <c r="O145" s="85"/>
      <c r="P145" s="222">
        <f>O145*H145</f>
        <v>0</v>
      </c>
      <c r="Q145" s="222">
        <v>0.001</v>
      </c>
      <c r="R145" s="222">
        <f>Q145*H145</f>
        <v>0.024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208</v>
      </c>
      <c r="AT145" s="224" t="s">
        <v>203</v>
      </c>
      <c r="AU145" s="224" t="s">
        <v>80</v>
      </c>
      <c r="AY145" s="18" t="s">
        <v>201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208</v>
      </c>
      <c r="BM145" s="224" t="s">
        <v>1098</v>
      </c>
    </row>
    <row r="146" s="2" customFormat="1">
      <c r="A146" s="39"/>
      <c r="B146" s="40"/>
      <c r="C146" s="41"/>
      <c r="D146" s="226" t="s">
        <v>210</v>
      </c>
      <c r="E146" s="41"/>
      <c r="F146" s="227" t="s">
        <v>733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210</v>
      </c>
      <c r="AU146" s="18" t="s">
        <v>80</v>
      </c>
    </row>
    <row r="147" s="2" customFormat="1">
      <c r="A147" s="39"/>
      <c r="B147" s="40"/>
      <c r="C147" s="41"/>
      <c r="D147" s="231" t="s">
        <v>212</v>
      </c>
      <c r="E147" s="41"/>
      <c r="F147" s="232" t="s">
        <v>734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212</v>
      </c>
      <c r="AU147" s="18" t="s">
        <v>80</v>
      </c>
    </row>
    <row r="148" s="13" customFormat="1">
      <c r="A148" s="13"/>
      <c r="B148" s="233"/>
      <c r="C148" s="234"/>
      <c r="D148" s="231" t="s">
        <v>214</v>
      </c>
      <c r="E148" s="235" t="s">
        <v>19</v>
      </c>
      <c r="F148" s="236" t="s">
        <v>875</v>
      </c>
      <c r="G148" s="234"/>
      <c r="H148" s="237">
        <v>24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214</v>
      </c>
      <c r="AU148" s="243" t="s">
        <v>80</v>
      </c>
      <c r="AV148" s="13" t="s">
        <v>80</v>
      </c>
      <c r="AW148" s="13" t="s">
        <v>33</v>
      </c>
      <c r="AX148" s="13" t="s">
        <v>78</v>
      </c>
      <c r="AY148" s="243" t="s">
        <v>201</v>
      </c>
    </row>
    <row r="149" s="2" customFormat="1" ht="24.15" customHeight="1">
      <c r="A149" s="39"/>
      <c r="B149" s="40"/>
      <c r="C149" s="244" t="s">
        <v>392</v>
      </c>
      <c r="D149" s="244" t="s">
        <v>274</v>
      </c>
      <c r="E149" s="245" t="s">
        <v>735</v>
      </c>
      <c r="F149" s="246" t="s">
        <v>736</v>
      </c>
      <c r="G149" s="247" t="s">
        <v>239</v>
      </c>
      <c r="H149" s="248">
        <v>14.4</v>
      </c>
      <c r="I149" s="249"/>
      <c r="J149" s="250">
        <f>ROUND(I149*H149,2)</f>
        <v>0</v>
      </c>
      <c r="K149" s="246" t="s">
        <v>207</v>
      </c>
      <c r="L149" s="251"/>
      <c r="M149" s="252" t="s">
        <v>19</v>
      </c>
      <c r="N149" s="253" t="s">
        <v>42</v>
      </c>
      <c r="O149" s="85"/>
      <c r="P149" s="222">
        <f>O149*H149</f>
        <v>0</v>
      </c>
      <c r="Q149" s="222">
        <v>0.00142</v>
      </c>
      <c r="R149" s="222">
        <f>Q149*H149</f>
        <v>0.020448000000000001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243</v>
      </c>
      <c r="AT149" s="224" t="s">
        <v>274</v>
      </c>
      <c r="AU149" s="224" t="s">
        <v>80</v>
      </c>
      <c r="AY149" s="18" t="s">
        <v>201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208</v>
      </c>
      <c r="BM149" s="224" t="s">
        <v>1099</v>
      </c>
    </row>
    <row r="150" s="2" customFormat="1">
      <c r="A150" s="39"/>
      <c r="B150" s="40"/>
      <c r="C150" s="41"/>
      <c r="D150" s="231" t="s">
        <v>212</v>
      </c>
      <c r="E150" s="41"/>
      <c r="F150" s="232" t="s">
        <v>727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212</v>
      </c>
      <c r="AU150" s="18" t="s">
        <v>80</v>
      </c>
    </row>
    <row r="151" s="13" customFormat="1">
      <c r="A151" s="13"/>
      <c r="B151" s="233"/>
      <c r="C151" s="234"/>
      <c r="D151" s="231" t="s">
        <v>214</v>
      </c>
      <c r="E151" s="235" t="s">
        <v>19</v>
      </c>
      <c r="F151" s="236" t="s">
        <v>877</v>
      </c>
      <c r="G151" s="234"/>
      <c r="H151" s="237">
        <v>14.4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214</v>
      </c>
      <c r="AU151" s="243" t="s">
        <v>80</v>
      </c>
      <c r="AV151" s="13" t="s">
        <v>80</v>
      </c>
      <c r="AW151" s="13" t="s">
        <v>33</v>
      </c>
      <c r="AX151" s="13" t="s">
        <v>78</v>
      </c>
      <c r="AY151" s="243" t="s">
        <v>201</v>
      </c>
    </row>
    <row r="152" s="2" customFormat="1" ht="37.8" customHeight="1">
      <c r="A152" s="39"/>
      <c r="B152" s="40"/>
      <c r="C152" s="213" t="s">
        <v>208</v>
      </c>
      <c r="D152" s="213" t="s">
        <v>203</v>
      </c>
      <c r="E152" s="214" t="s">
        <v>472</v>
      </c>
      <c r="F152" s="215" t="s">
        <v>473</v>
      </c>
      <c r="G152" s="216" t="s">
        <v>206</v>
      </c>
      <c r="H152" s="217">
        <v>55.200000000000003</v>
      </c>
      <c r="I152" s="218"/>
      <c r="J152" s="219">
        <f>ROUND(I152*H152,2)</f>
        <v>0</v>
      </c>
      <c r="K152" s="215" t="s">
        <v>207</v>
      </c>
      <c r="L152" s="45"/>
      <c r="M152" s="220" t="s">
        <v>19</v>
      </c>
      <c r="N152" s="221" t="s">
        <v>42</v>
      </c>
      <c r="O152" s="85"/>
      <c r="P152" s="222">
        <f>O152*H152</f>
        <v>0</v>
      </c>
      <c r="Q152" s="222">
        <v>2.4340799999999998</v>
      </c>
      <c r="R152" s="222">
        <f>Q152*H152</f>
        <v>134.36121599999999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208</v>
      </c>
      <c r="AT152" s="224" t="s">
        <v>203</v>
      </c>
      <c r="AU152" s="224" t="s">
        <v>80</v>
      </c>
      <c r="AY152" s="18" t="s">
        <v>201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78</v>
      </c>
      <c r="BK152" s="225">
        <f>ROUND(I152*H152,2)</f>
        <v>0</v>
      </c>
      <c r="BL152" s="18" t="s">
        <v>208</v>
      </c>
      <c r="BM152" s="224" t="s">
        <v>1100</v>
      </c>
    </row>
    <row r="153" s="2" customFormat="1">
      <c r="A153" s="39"/>
      <c r="B153" s="40"/>
      <c r="C153" s="41"/>
      <c r="D153" s="226" t="s">
        <v>210</v>
      </c>
      <c r="E153" s="41"/>
      <c r="F153" s="227" t="s">
        <v>475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210</v>
      </c>
      <c r="AU153" s="18" t="s">
        <v>80</v>
      </c>
    </row>
    <row r="154" s="2" customFormat="1">
      <c r="A154" s="39"/>
      <c r="B154" s="40"/>
      <c r="C154" s="41"/>
      <c r="D154" s="231" t="s">
        <v>212</v>
      </c>
      <c r="E154" s="41"/>
      <c r="F154" s="232" t="s">
        <v>1040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212</v>
      </c>
      <c r="AU154" s="18" t="s">
        <v>80</v>
      </c>
    </row>
    <row r="155" s="13" customFormat="1">
      <c r="A155" s="13"/>
      <c r="B155" s="233"/>
      <c r="C155" s="234"/>
      <c r="D155" s="231" t="s">
        <v>214</v>
      </c>
      <c r="E155" s="235" t="s">
        <v>19</v>
      </c>
      <c r="F155" s="236" t="s">
        <v>1101</v>
      </c>
      <c r="G155" s="234"/>
      <c r="H155" s="237">
        <v>55.200000000000003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214</v>
      </c>
      <c r="AU155" s="243" t="s">
        <v>80</v>
      </c>
      <c r="AV155" s="13" t="s">
        <v>80</v>
      </c>
      <c r="AW155" s="13" t="s">
        <v>33</v>
      </c>
      <c r="AX155" s="13" t="s">
        <v>78</v>
      </c>
      <c r="AY155" s="243" t="s">
        <v>201</v>
      </c>
    </row>
    <row r="156" s="2" customFormat="1" ht="44.25" customHeight="1">
      <c r="A156" s="39"/>
      <c r="B156" s="40"/>
      <c r="C156" s="213" t="s">
        <v>261</v>
      </c>
      <c r="D156" s="213" t="s">
        <v>203</v>
      </c>
      <c r="E156" s="214" t="s">
        <v>482</v>
      </c>
      <c r="F156" s="215" t="s">
        <v>483</v>
      </c>
      <c r="G156" s="216" t="s">
        <v>239</v>
      </c>
      <c r="H156" s="217">
        <v>58.799999999999997</v>
      </c>
      <c r="I156" s="218"/>
      <c r="J156" s="219">
        <f>ROUND(I156*H156,2)</f>
        <v>0</v>
      </c>
      <c r="K156" s="215" t="s">
        <v>207</v>
      </c>
      <c r="L156" s="45"/>
      <c r="M156" s="220" t="s">
        <v>19</v>
      </c>
      <c r="N156" s="221" t="s">
        <v>42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208</v>
      </c>
      <c r="AT156" s="224" t="s">
        <v>203</v>
      </c>
      <c r="AU156" s="224" t="s">
        <v>80</v>
      </c>
      <c r="AY156" s="18" t="s">
        <v>201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78</v>
      </c>
      <c r="BK156" s="225">
        <f>ROUND(I156*H156,2)</f>
        <v>0</v>
      </c>
      <c r="BL156" s="18" t="s">
        <v>208</v>
      </c>
      <c r="BM156" s="224" t="s">
        <v>1102</v>
      </c>
    </row>
    <row r="157" s="2" customFormat="1">
      <c r="A157" s="39"/>
      <c r="B157" s="40"/>
      <c r="C157" s="41"/>
      <c r="D157" s="226" t="s">
        <v>210</v>
      </c>
      <c r="E157" s="41"/>
      <c r="F157" s="227" t="s">
        <v>485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210</v>
      </c>
      <c r="AU157" s="18" t="s">
        <v>80</v>
      </c>
    </row>
    <row r="158" s="13" customFormat="1">
      <c r="A158" s="13"/>
      <c r="B158" s="233"/>
      <c r="C158" s="234"/>
      <c r="D158" s="231" t="s">
        <v>214</v>
      </c>
      <c r="E158" s="235" t="s">
        <v>19</v>
      </c>
      <c r="F158" s="236" t="s">
        <v>843</v>
      </c>
      <c r="G158" s="234"/>
      <c r="H158" s="237">
        <v>58.799999999999997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214</v>
      </c>
      <c r="AU158" s="243" t="s">
        <v>80</v>
      </c>
      <c r="AV158" s="13" t="s">
        <v>80</v>
      </c>
      <c r="AW158" s="13" t="s">
        <v>33</v>
      </c>
      <c r="AX158" s="13" t="s">
        <v>78</v>
      </c>
      <c r="AY158" s="243" t="s">
        <v>201</v>
      </c>
    </row>
    <row r="159" s="2" customFormat="1" ht="44.25" customHeight="1">
      <c r="A159" s="39"/>
      <c r="B159" s="40"/>
      <c r="C159" s="213" t="s">
        <v>308</v>
      </c>
      <c r="D159" s="213" t="s">
        <v>203</v>
      </c>
      <c r="E159" s="214" t="s">
        <v>909</v>
      </c>
      <c r="F159" s="215" t="s">
        <v>910</v>
      </c>
      <c r="G159" s="216" t="s">
        <v>239</v>
      </c>
      <c r="H159" s="217">
        <v>3</v>
      </c>
      <c r="I159" s="218"/>
      <c r="J159" s="219">
        <f>ROUND(I159*H159,2)</f>
        <v>0</v>
      </c>
      <c r="K159" s="215" t="s">
        <v>207</v>
      </c>
      <c r="L159" s="45"/>
      <c r="M159" s="220" t="s">
        <v>19</v>
      </c>
      <c r="N159" s="221" t="s">
        <v>42</v>
      </c>
      <c r="O159" s="85"/>
      <c r="P159" s="222">
        <f>O159*H159</f>
        <v>0</v>
      </c>
      <c r="Q159" s="222">
        <v>1.1297900000000001</v>
      </c>
      <c r="R159" s="222">
        <f>Q159*H159</f>
        <v>3.3893700000000004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208</v>
      </c>
      <c r="AT159" s="224" t="s">
        <v>203</v>
      </c>
      <c r="AU159" s="224" t="s">
        <v>80</v>
      </c>
      <c r="AY159" s="18" t="s">
        <v>201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78</v>
      </c>
      <c r="BK159" s="225">
        <f>ROUND(I159*H159,2)</f>
        <v>0</v>
      </c>
      <c r="BL159" s="18" t="s">
        <v>208</v>
      </c>
      <c r="BM159" s="224" t="s">
        <v>1103</v>
      </c>
    </row>
    <row r="160" s="2" customFormat="1">
      <c r="A160" s="39"/>
      <c r="B160" s="40"/>
      <c r="C160" s="41"/>
      <c r="D160" s="226" t="s">
        <v>210</v>
      </c>
      <c r="E160" s="41"/>
      <c r="F160" s="227" t="s">
        <v>912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210</v>
      </c>
      <c r="AU160" s="18" t="s">
        <v>80</v>
      </c>
    </row>
    <row r="161" s="2" customFormat="1">
      <c r="A161" s="39"/>
      <c r="B161" s="40"/>
      <c r="C161" s="41"/>
      <c r="D161" s="231" t="s">
        <v>212</v>
      </c>
      <c r="E161" s="41"/>
      <c r="F161" s="232" t="s">
        <v>913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212</v>
      </c>
      <c r="AU161" s="18" t="s">
        <v>80</v>
      </c>
    </row>
    <row r="162" s="13" customFormat="1">
      <c r="A162" s="13"/>
      <c r="B162" s="233"/>
      <c r="C162" s="234"/>
      <c r="D162" s="231" t="s">
        <v>214</v>
      </c>
      <c r="E162" s="235" t="s">
        <v>19</v>
      </c>
      <c r="F162" s="236" t="s">
        <v>221</v>
      </c>
      <c r="G162" s="234"/>
      <c r="H162" s="237">
        <v>3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214</v>
      </c>
      <c r="AU162" s="243" t="s">
        <v>80</v>
      </c>
      <c r="AV162" s="13" t="s">
        <v>80</v>
      </c>
      <c r="AW162" s="13" t="s">
        <v>33</v>
      </c>
      <c r="AX162" s="13" t="s">
        <v>78</v>
      </c>
      <c r="AY162" s="243" t="s">
        <v>201</v>
      </c>
    </row>
    <row r="163" s="2" customFormat="1" ht="44.25" customHeight="1">
      <c r="A163" s="39"/>
      <c r="B163" s="40"/>
      <c r="C163" s="213" t="s">
        <v>288</v>
      </c>
      <c r="D163" s="213" t="s">
        <v>203</v>
      </c>
      <c r="E163" s="214" t="s">
        <v>1104</v>
      </c>
      <c r="F163" s="215" t="s">
        <v>1105</v>
      </c>
      <c r="G163" s="216" t="s">
        <v>239</v>
      </c>
      <c r="H163" s="217">
        <v>8</v>
      </c>
      <c r="I163" s="218"/>
      <c r="J163" s="219">
        <f>ROUND(I163*H163,2)</f>
        <v>0</v>
      </c>
      <c r="K163" s="215" t="s">
        <v>207</v>
      </c>
      <c r="L163" s="45"/>
      <c r="M163" s="220" t="s">
        <v>19</v>
      </c>
      <c r="N163" s="221" t="s">
        <v>42</v>
      </c>
      <c r="O163" s="85"/>
      <c r="P163" s="222">
        <f>O163*H163</f>
        <v>0</v>
      </c>
      <c r="Q163" s="222">
        <v>0.93779000000000001</v>
      </c>
      <c r="R163" s="222">
        <f>Q163*H163</f>
        <v>7.5023200000000001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208</v>
      </c>
      <c r="AT163" s="224" t="s">
        <v>203</v>
      </c>
      <c r="AU163" s="224" t="s">
        <v>80</v>
      </c>
      <c r="AY163" s="18" t="s">
        <v>201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208</v>
      </c>
      <c r="BM163" s="224" t="s">
        <v>1106</v>
      </c>
    </row>
    <row r="164" s="2" customFormat="1">
      <c r="A164" s="39"/>
      <c r="B164" s="40"/>
      <c r="C164" s="41"/>
      <c r="D164" s="226" t="s">
        <v>210</v>
      </c>
      <c r="E164" s="41"/>
      <c r="F164" s="227" t="s">
        <v>1107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210</v>
      </c>
      <c r="AU164" s="18" t="s">
        <v>80</v>
      </c>
    </row>
    <row r="165" s="2" customFormat="1">
      <c r="A165" s="39"/>
      <c r="B165" s="40"/>
      <c r="C165" s="41"/>
      <c r="D165" s="231" t="s">
        <v>212</v>
      </c>
      <c r="E165" s="41"/>
      <c r="F165" s="232" t="s">
        <v>1108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212</v>
      </c>
      <c r="AU165" s="18" t="s">
        <v>80</v>
      </c>
    </row>
    <row r="166" s="13" customFormat="1">
      <c r="A166" s="13"/>
      <c r="B166" s="233"/>
      <c r="C166" s="234"/>
      <c r="D166" s="231" t="s">
        <v>214</v>
      </c>
      <c r="E166" s="235" t="s">
        <v>19</v>
      </c>
      <c r="F166" s="236" t="s">
        <v>243</v>
      </c>
      <c r="G166" s="234"/>
      <c r="H166" s="237">
        <v>8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214</v>
      </c>
      <c r="AU166" s="243" t="s">
        <v>80</v>
      </c>
      <c r="AV166" s="13" t="s">
        <v>80</v>
      </c>
      <c r="AW166" s="13" t="s">
        <v>33</v>
      </c>
      <c r="AX166" s="13" t="s">
        <v>78</v>
      </c>
      <c r="AY166" s="243" t="s">
        <v>201</v>
      </c>
    </row>
    <row r="167" s="2" customFormat="1" ht="33" customHeight="1">
      <c r="A167" s="39"/>
      <c r="B167" s="40"/>
      <c r="C167" s="213" t="s">
        <v>273</v>
      </c>
      <c r="D167" s="213" t="s">
        <v>203</v>
      </c>
      <c r="E167" s="214" t="s">
        <v>545</v>
      </c>
      <c r="F167" s="215" t="s">
        <v>546</v>
      </c>
      <c r="G167" s="216" t="s">
        <v>239</v>
      </c>
      <c r="H167" s="217">
        <v>11</v>
      </c>
      <c r="I167" s="218"/>
      <c r="J167" s="219">
        <f>ROUND(I167*H167,2)</f>
        <v>0</v>
      </c>
      <c r="K167" s="215" t="s">
        <v>207</v>
      </c>
      <c r="L167" s="45"/>
      <c r="M167" s="220" t="s">
        <v>19</v>
      </c>
      <c r="N167" s="221" t="s">
        <v>42</v>
      </c>
      <c r="O167" s="85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208</v>
      </c>
      <c r="AT167" s="224" t="s">
        <v>203</v>
      </c>
      <c r="AU167" s="224" t="s">
        <v>80</v>
      </c>
      <c r="AY167" s="18" t="s">
        <v>201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78</v>
      </c>
      <c r="BK167" s="225">
        <f>ROUND(I167*H167,2)</f>
        <v>0</v>
      </c>
      <c r="BL167" s="18" t="s">
        <v>208</v>
      </c>
      <c r="BM167" s="224" t="s">
        <v>1109</v>
      </c>
    </row>
    <row r="168" s="2" customFormat="1">
      <c r="A168" s="39"/>
      <c r="B168" s="40"/>
      <c r="C168" s="41"/>
      <c r="D168" s="226" t="s">
        <v>210</v>
      </c>
      <c r="E168" s="41"/>
      <c r="F168" s="227" t="s">
        <v>548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210</v>
      </c>
      <c r="AU168" s="18" t="s">
        <v>80</v>
      </c>
    </row>
    <row r="169" s="13" customFormat="1">
      <c r="A169" s="13"/>
      <c r="B169" s="233"/>
      <c r="C169" s="234"/>
      <c r="D169" s="231" t="s">
        <v>214</v>
      </c>
      <c r="E169" s="235" t="s">
        <v>19</v>
      </c>
      <c r="F169" s="236" t="s">
        <v>243</v>
      </c>
      <c r="G169" s="234"/>
      <c r="H169" s="237">
        <v>8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214</v>
      </c>
      <c r="AU169" s="243" t="s">
        <v>80</v>
      </c>
      <c r="AV169" s="13" t="s">
        <v>80</v>
      </c>
      <c r="AW169" s="13" t="s">
        <v>33</v>
      </c>
      <c r="AX169" s="13" t="s">
        <v>71</v>
      </c>
      <c r="AY169" s="243" t="s">
        <v>201</v>
      </c>
    </row>
    <row r="170" s="13" customFormat="1">
      <c r="A170" s="13"/>
      <c r="B170" s="233"/>
      <c r="C170" s="234"/>
      <c r="D170" s="231" t="s">
        <v>214</v>
      </c>
      <c r="E170" s="235" t="s">
        <v>19</v>
      </c>
      <c r="F170" s="236" t="s">
        <v>221</v>
      </c>
      <c r="G170" s="234"/>
      <c r="H170" s="237">
        <v>3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214</v>
      </c>
      <c r="AU170" s="243" t="s">
        <v>80</v>
      </c>
      <c r="AV170" s="13" t="s">
        <v>80</v>
      </c>
      <c r="AW170" s="13" t="s">
        <v>33</v>
      </c>
      <c r="AX170" s="13" t="s">
        <v>71</v>
      </c>
      <c r="AY170" s="243" t="s">
        <v>201</v>
      </c>
    </row>
    <row r="171" s="14" customFormat="1">
      <c r="A171" s="14"/>
      <c r="B171" s="258"/>
      <c r="C171" s="259"/>
      <c r="D171" s="231" t="s">
        <v>214</v>
      </c>
      <c r="E171" s="260" t="s">
        <v>19</v>
      </c>
      <c r="F171" s="261" t="s">
        <v>410</v>
      </c>
      <c r="G171" s="259"/>
      <c r="H171" s="262">
        <v>11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8" t="s">
        <v>214</v>
      </c>
      <c r="AU171" s="268" t="s">
        <v>80</v>
      </c>
      <c r="AV171" s="14" t="s">
        <v>208</v>
      </c>
      <c r="AW171" s="14" t="s">
        <v>33</v>
      </c>
      <c r="AX171" s="14" t="s">
        <v>78</v>
      </c>
      <c r="AY171" s="268" t="s">
        <v>201</v>
      </c>
    </row>
    <row r="172" s="2" customFormat="1" ht="21.75" customHeight="1">
      <c r="A172" s="39"/>
      <c r="B172" s="40"/>
      <c r="C172" s="213" t="s">
        <v>299</v>
      </c>
      <c r="D172" s="213" t="s">
        <v>203</v>
      </c>
      <c r="E172" s="214" t="s">
        <v>550</v>
      </c>
      <c r="F172" s="215" t="s">
        <v>551</v>
      </c>
      <c r="G172" s="216" t="s">
        <v>239</v>
      </c>
      <c r="H172" s="217">
        <v>8</v>
      </c>
      <c r="I172" s="218"/>
      <c r="J172" s="219">
        <f>ROUND(I172*H172,2)</f>
        <v>0</v>
      </c>
      <c r="K172" s="215" t="s">
        <v>207</v>
      </c>
      <c r="L172" s="45"/>
      <c r="M172" s="220" t="s">
        <v>19</v>
      </c>
      <c r="N172" s="221" t="s">
        <v>42</v>
      </c>
      <c r="O172" s="85"/>
      <c r="P172" s="222">
        <f>O172*H172</f>
        <v>0</v>
      </c>
      <c r="Q172" s="222">
        <v>0.21251999999999999</v>
      </c>
      <c r="R172" s="222">
        <f>Q172*H172</f>
        <v>1.7001599999999999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208</v>
      </c>
      <c r="AT172" s="224" t="s">
        <v>203</v>
      </c>
      <c r="AU172" s="224" t="s">
        <v>80</v>
      </c>
      <c r="AY172" s="18" t="s">
        <v>201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78</v>
      </c>
      <c r="BK172" s="225">
        <f>ROUND(I172*H172,2)</f>
        <v>0</v>
      </c>
      <c r="BL172" s="18" t="s">
        <v>208</v>
      </c>
      <c r="BM172" s="224" t="s">
        <v>1110</v>
      </c>
    </row>
    <row r="173" s="2" customFormat="1">
      <c r="A173" s="39"/>
      <c r="B173" s="40"/>
      <c r="C173" s="41"/>
      <c r="D173" s="226" t="s">
        <v>210</v>
      </c>
      <c r="E173" s="41"/>
      <c r="F173" s="227" t="s">
        <v>553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210</v>
      </c>
      <c r="AU173" s="18" t="s">
        <v>80</v>
      </c>
    </row>
    <row r="174" s="13" customFormat="1">
      <c r="A174" s="13"/>
      <c r="B174" s="233"/>
      <c r="C174" s="234"/>
      <c r="D174" s="231" t="s">
        <v>214</v>
      </c>
      <c r="E174" s="235" t="s">
        <v>19</v>
      </c>
      <c r="F174" s="236" t="s">
        <v>243</v>
      </c>
      <c r="G174" s="234"/>
      <c r="H174" s="237">
        <v>8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214</v>
      </c>
      <c r="AU174" s="243" t="s">
        <v>80</v>
      </c>
      <c r="AV174" s="13" t="s">
        <v>80</v>
      </c>
      <c r="AW174" s="13" t="s">
        <v>33</v>
      </c>
      <c r="AX174" s="13" t="s">
        <v>78</v>
      </c>
      <c r="AY174" s="243" t="s">
        <v>201</v>
      </c>
    </row>
    <row r="175" s="2" customFormat="1" ht="24.15" customHeight="1">
      <c r="A175" s="39"/>
      <c r="B175" s="40"/>
      <c r="C175" s="213" t="s">
        <v>281</v>
      </c>
      <c r="D175" s="213" t="s">
        <v>203</v>
      </c>
      <c r="E175" s="214" t="s">
        <v>916</v>
      </c>
      <c r="F175" s="215" t="s">
        <v>917</v>
      </c>
      <c r="G175" s="216" t="s">
        <v>206</v>
      </c>
      <c r="H175" s="217">
        <v>3</v>
      </c>
      <c r="I175" s="218"/>
      <c r="J175" s="219">
        <f>ROUND(I175*H175,2)</f>
        <v>0</v>
      </c>
      <c r="K175" s="215" t="s">
        <v>207</v>
      </c>
      <c r="L175" s="45"/>
      <c r="M175" s="220" t="s">
        <v>19</v>
      </c>
      <c r="N175" s="221" t="s">
        <v>42</v>
      </c>
      <c r="O175" s="85"/>
      <c r="P175" s="222">
        <f>O175*H175</f>
        <v>0</v>
      </c>
      <c r="Q175" s="222">
        <v>2.4327899999999998</v>
      </c>
      <c r="R175" s="222">
        <f>Q175*H175</f>
        <v>7.2983699999999994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208</v>
      </c>
      <c r="AT175" s="224" t="s">
        <v>203</v>
      </c>
      <c r="AU175" s="224" t="s">
        <v>80</v>
      </c>
      <c r="AY175" s="18" t="s">
        <v>201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78</v>
      </c>
      <c r="BK175" s="225">
        <f>ROUND(I175*H175,2)</f>
        <v>0</v>
      </c>
      <c r="BL175" s="18" t="s">
        <v>208</v>
      </c>
      <c r="BM175" s="224" t="s">
        <v>1111</v>
      </c>
    </row>
    <row r="176" s="2" customFormat="1">
      <c r="A176" s="39"/>
      <c r="B176" s="40"/>
      <c r="C176" s="41"/>
      <c r="D176" s="226" t="s">
        <v>210</v>
      </c>
      <c r="E176" s="41"/>
      <c r="F176" s="227" t="s">
        <v>919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210</v>
      </c>
      <c r="AU176" s="18" t="s">
        <v>80</v>
      </c>
    </row>
    <row r="177" s="13" customFormat="1">
      <c r="A177" s="13"/>
      <c r="B177" s="233"/>
      <c r="C177" s="234"/>
      <c r="D177" s="231" t="s">
        <v>214</v>
      </c>
      <c r="E177" s="235" t="s">
        <v>19</v>
      </c>
      <c r="F177" s="236" t="s">
        <v>221</v>
      </c>
      <c r="G177" s="234"/>
      <c r="H177" s="237">
        <v>3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214</v>
      </c>
      <c r="AU177" s="243" t="s">
        <v>80</v>
      </c>
      <c r="AV177" s="13" t="s">
        <v>80</v>
      </c>
      <c r="AW177" s="13" t="s">
        <v>33</v>
      </c>
      <c r="AX177" s="13" t="s">
        <v>78</v>
      </c>
      <c r="AY177" s="243" t="s">
        <v>201</v>
      </c>
    </row>
    <row r="178" s="2" customFormat="1" ht="24.15" customHeight="1">
      <c r="A178" s="39"/>
      <c r="B178" s="40"/>
      <c r="C178" s="244" t="s">
        <v>8</v>
      </c>
      <c r="D178" s="244" t="s">
        <v>274</v>
      </c>
      <c r="E178" s="245" t="s">
        <v>921</v>
      </c>
      <c r="F178" s="246" t="s">
        <v>922</v>
      </c>
      <c r="G178" s="247" t="s">
        <v>239</v>
      </c>
      <c r="H178" s="248">
        <v>3</v>
      </c>
      <c r="I178" s="249"/>
      <c r="J178" s="250">
        <f>ROUND(I178*H178,2)</f>
        <v>0</v>
      </c>
      <c r="K178" s="246" t="s">
        <v>207</v>
      </c>
      <c r="L178" s="251"/>
      <c r="M178" s="252" t="s">
        <v>19</v>
      </c>
      <c r="N178" s="253" t="s">
        <v>42</v>
      </c>
      <c r="O178" s="85"/>
      <c r="P178" s="222">
        <f>O178*H178</f>
        <v>0</v>
      </c>
      <c r="Q178" s="222">
        <v>0.0078700000000000003</v>
      </c>
      <c r="R178" s="222">
        <f>Q178*H178</f>
        <v>0.023609999999999999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243</v>
      </c>
      <c r="AT178" s="224" t="s">
        <v>274</v>
      </c>
      <c r="AU178" s="224" t="s">
        <v>80</v>
      </c>
      <c r="AY178" s="18" t="s">
        <v>201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78</v>
      </c>
      <c r="BK178" s="225">
        <f>ROUND(I178*H178,2)</f>
        <v>0</v>
      </c>
      <c r="BL178" s="18" t="s">
        <v>208</v>
      </c>
      <c r="BM178" s="224" t="s">
        <v>1112</v>
      </c>
    </row>
    <row r="179" s="13" customFormat="1">
      <c r="A179" s="13"/>
      <c r="B179" s="233"/>
      <c r="C179" s="234"/>
      <c r="D179" s="231" t="s">
        <v>214</v>
      </c>
      <c r="E179" s="235" t="s">
        <v>19</v>
      </c>
      <c r="F179" s="236" t="s">
        <v>221</v>
      </c>
      <c r="G179" s="234"/>
      <c r="H179" s="237">
        <v>3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214</v>
      </c>
      <c r="AU179" s="243" t="s">
        <v>80</v>
      </c>
      <c r="AV179" s="13" t="s">
        <v>80</v>
      </c>
      <c r="AW179" s="13" t="s">
        <v>33</v>
      </c>
      <c r="AX179" s="13" t="s">
        <v>78</v>
      </c>
      <c r="AY179" s="243" t="s">
        <v>201</v>
      </c>
    </row>
    <row r="180" s="12" customFormat="1" ht="22.8" customHeight="1">
      <c r="A180" s="12"/>
      <c r="B180" s="197"/>
      <c r="C180" s="198"/>
      <c r="D180" s="199" t="s">
        <v>70</v>
      </c>
      <c r="E180" s="211" t="s">
        <v>259</v>
      </c>
      <c r="F180" s="211" t="s">
        <v>260</v>
      </c>
      <c r="G180" s="198"/>
      <c r="H180" s="198"/>
      <c r="I180" s="201"/>
      <c r="J180" s="212">
        <f>BK180</f>
        <v>0</v>
      </c>
      <c r="K180" s="198"/>
      <c r="L180" s="203"/>
      <c r="M180" s="204"/>
      <c r="N180" s="205"/>
      <c r="O180" s="205"/>
      <c r="P180" s="206">
        <f>SUM(P181:P188)</f>
        <v>0</v>
      </c>
      <c r="Q180" s="205"/>
      <c r="R180" s="206">
        <f>SUM(R181:R188)</f>
        <v>0.0017460000000000002</v>
      </c>
      <c r="S180" s="205"/>
      <c r="T180" s="207">
        <f>SUM(T181:T188)</f>
        <v>0.0011999999999999999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8" t="s">
        <v>78</v>
      </c>
      <c r="AT180" s="209" t="s">
        <v>70</v>
      </c>
      <c r="AU180" s="209" t="s">
        <v>78</v>
      </c>
      <c r="AY180" s="208" t="s">
        <v>201</v>
      </c>
      <c r="BK180" s="210">
        <f>SUM(BK181:BK188)</f>
        <v>0</v>
      </c>
    </row>
    <row r="181" s="2" customFormat="1" ht="24.15" customHeight="1">
      <c r="A181" s="39"/>
      <c r="B181" s="40"/>
      <c r="C181" s="213" t="s">
        <v>229</v>
      </c>
      <c r="D181" s="213" t="s">
        <v>203</v>
      </c>
      <c r="E181" s="214" t="s">
        <v>267</v>
      </c>
      <c r="F181" s="215" t="s">
        <v>268</v>
      </c>
      <c r="G181" s="216" t="s">
        <v>269</v>
      </c>
      <c r="H181" s="217">
        <v>0.59999999999999998</v>
      </c>
      <c r="I181" s="218"/>
      <c r="J181" s="219">
        <f>ROUND(I181*H181,2)</f>
        <v>0</v>
      </c>
      <c r="K181" s="215" t="s">
        <v>207</v>
      </c>
      <c r="L181" s="45"/>
      <c r="M181" s="220" t="s">
        <v>19</v>
      </c>
      <c r="N181" s="221" t="s">
        <v>42</v>
      </c>
      <c r="O181" s="85"/>
      <c r="P181" s="222">
        <f>O181*H181</f>
        <v>0</v>
      </c>
      <c r="Q181" s="222">
        <v>6.0000000000000002E-05</v>
      </c>
      <c r="R181" s="222">
        <f>Q181*H181</f>
        <v>3.6000000000000001E-05</v>
      </c>
      <c r="S181" s="222">
        <v>0.002</v>
      </c>
      <c r="T181" s="223">
        <f>S181*H181</f>
        <v>0.0011999999999999999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208</v>
      </c>
      <c r="AT181" s="224" t="s">
        <v>203</v>
      </c>
      <c r="AU181" s="224" t="s">
        <v>80</v>
      </c>
      <c r="AY181" s="18" t="s">
        <v>201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78</v>
      </c>
      <c r="BK181" s="225">
        <f>ROUND(I181*H181,2)</f>
        <v>0</v>
      </c>
      <c r="BL181" s="18" t="s">
        <v>208</v>
      </c>
      <c r="BM181" s="224" t="s">
        <v>1113</v>
      </c>
    </row>
    <row r="182" s="2" customFormat="1">
      <c r="A182" s="39"/>
      <c r="B182" s="40"/>
      <c r="C182" s="41"/>
      <c r="D182" s="226" t="s">
        <v>210</v>
      </c>
      <c r="E182" s="41"/>
      <c r="F182" s="227" t="s">
        <v>271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210</v>
      </c>
      <c r="AU182" s="18" t="s">
        <v>80</v>
      </c>
    </row>
    <row r="183" s="2" customFormat="1">
      <c r="A183" s="39"/>
      <c r="B183" s="40"/>
      <c r="C183" s="41"/>
      <c r="D183" s="231" t="s">
        <v>212</v>
      </c>
      <c r="E183" s="41"/>
      <c r="F183" s="232" t="s">
        <v>980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212</v>
      </c>
      <c r="AU183" s="18" t="s">
        <v>80</v>
      </c>
    </row>
    <row r="184" s="13" customFormat="1">
      <c r="A184" s="13"/>
      <c r="B184" s="233"/>
      <c r="C184" s="234"/>
      <c r="D184" s="231" t="s">
        <v>214</v>
      </c>
      <c r="E184" s="235" t="s">
        <v>19</v>
      </c>
      <c r="F184" s="236" t="s">
        <v>1114</v>
      </c>
      <c r="G184" s="234"/>
      <c r="H184" s="237">
        <v>0.59999999999999998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214</v>
      </c>
      <c r="AU184" s="243" t="s">
        <v>80</v>
      </c>
      <c r="AV184" s="13" t="s">
        <v>80</v>
      </c>
      <c r="AW184" s="13" t="s">
        <v>33</v>
      </c>
      <c r="AX184" s="13" t="s">
        <v>78</v>
      </c>
      <c r="AY184" s="243" t="s">
        <v>201</v>
      </c>
    </row>
    <row r="185" s="2" customFormat="1" ht="24.15" customHeight="1">
      <c r="A185" s="39"/>
      <c r="B185" s="40"/>
      <c r="C185" s="244" t="s">
        <v>236</v>
      </c>
      <c r="D185" s="244" t="s">
        <v>274</v>
      </c>
      <c r="E185" s="245" t="s">
        <v>275</v>
      </c>
      <c r="F185" s="246" t="s">
        <v>276</v>
      </c>
      <c r="G185" s="247" t="s">
        <v>277</v>
      </c>
      <c r="H185" s="248">
        <v>0.001</v>
      </c>
      <c r="I185" s="249"/>
      <c r="J185" s="250">
        <f>ROUND(I185*H185,2)</f>
        <v>0</v>
      </c>
      <c r="K185" s="246" t="s">
        <v>207</v>
      </c>
      <c r="L185" s="251"/>
      <c r="M185" s="252" t="s">
        <v>19</v>
      </c>
      <c r="N185" s="253" t="s">
        <v>42</v>
      </c>
      <c r="O185" s="85"/>
      <c r="P185" s="222">
        <f>O185*H185</f>
        <v>0</v>
      </c>
      <c r="Q185" s="222">
        <v>1</v>
      </c>
      <c r="R185" s="222">
        <f>Q185*H185</f>
        <v>0.001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243</v>
      </c>
      <c r="AT185" s="224" t="s">
        <v>274</v>
      </c>
      <c r="AU185" s="224" t="s">
        <v>80</v>
      </c>
      <c r="AY185" s="18" t="s">
        <v>201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208</v>
      </c>
      <c r="BM185" s="224" t="s">
        <v>1115</v>
      </c>
    </row>
    <row r="186" s="13" customFormat="1">
      <c r="A186" s="13"/>
      <c r="B186" s="233"/>
      <c r="C186" s="234"/>
      <c r="D186" s="231" t="s">
        <v>214</v>
      </c>
      <c r="E186" s="235" t="s">
        <v>19</v>
      </c>
      <c r="F186" s="236" t="s">
        <v>1116</v>
      </c>
      <c r="G186" s="234"/>
      <c r="H186" s="237">
        <v>0.001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214</v>
      </c>
      <c r="AU186" s="243" t="s">
        <v>80</v>
      </c>
      <c r="AV186" s="13" t="s">
        <v>80</v>
      </c>
      <c r="AW186" s="13" t="s">
        <v>33</v>
      </c>
      <c r="AX186" s="13" t="s">
        <v>78</v>
      </c>
      <c r="AY186" s="243" t="s">
        <v>201</v>
      </c>
    </row>
    <row r="187" s="2" customFormat="1" ht="16.5" customHeight="1">
      <c r="A187" s="39"/>
      <c r="B187" s="40"/>
      <c r="C187" s="244" t="s">
        <v>243</v>
      </c>
      <c r="D187" s="244" t="s">
        <v>274</v>
      </c>
      <c r="E187" s="245" t="s">
        <v>282</v>
      </c>
      <c r="F187" s="246" t="s">
        <v>283</v>
      </c>
      <c r="G187" s="247" t="s">
        <v>284</v>
      </c>
      <c r="H187" s="248">
        <v>1</v>
      </c>
      <c r="I187" s="249"/>
      <c r="J187" s="250">
        <f>ROUND(I187*H187,2)</f>
        <v>0</v>
      </c>
      <c r="K187" s="246" t="s">
        <v>207</v>
      </c>
      <c r="L187" s="251"/>
      <c r="M187" s="252" t="s">
        <v>19</v>
      </c>
      <c r="N187" s="253" t="s">
        <v>42</v>
      </c>
      <c r="O187" s="85"/>
      <c r="P187" s="222">
        <f>O187*H187</f>
        <v>0</v>
      </c>
      <c r="Q187" s="222">
        <v>0.00071000000000000002</v>
      </c>
      <c r="R187" s="222">
        <f>Q187*H187</f>
        <v>0.00071000000000000002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243</v>
      </c>
      <c r="AT187" s="224" t="s">
        <v>274</v>
      </c>
      <c r="AU187" s="224" t="s">
        <v>80</v>
      </c>
      <c r="AY187" s="18" t="s">
        <v>201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78</v>
      </c>
      <c r="BK187" s="225">
        <f>ROUND(I187*H187,2)</f>
        <v>0</v>
      </c>
      <c r="BL187" s="18" t="s">
        <v>208</v>
      </c>
      <c r="BM187" s="224" t="s">
        <v>1117</v>
      </c>
    </row>
    <row r="188" s="13" customFormat="1">
      <c r="A188" s="13"/>
      <c r="B188" s="233"/>
      <c r="C188" s="234"/>
      <c r="D188" s="231" t="s">
        <v>214</v>
      </c>
      <c r="E188" s="235" t="s">
        <v>19</v>
      </c>
      <c r="F188" s="236" t="s">
        <v>78</v>
      </c>
      <c r="G188" s="234"/>
      <c r="H188" s="237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214</v>
      </c>
      <c r="AU188" s="243" t="s">
        <v>80</v>
      </c>
      <c r="AV188" s="13" t="s">
        <v>80</v>
      </c>
      <c r="AW188" s="13" t="s">
        <v>33</v>
      </c>
      <c r="AX188" s="13" t="s">
        <v>78</v>
      </c>
      <c r="AY188" s="243" t="s">
        <v>201</v>
      </c>
    </row>
    <row r="189" s="12" customFormat="1" ht="22.8" customHeight="1">
      <c r="A189" s="12"/>
      <c r="B189" s="197"/>
      <c r="C189" s="198"/>
      <c r="D189" s="199" t="s">
        <v>70</v>
      </c>
      <c r="E189" s="211" t="s">
        <v>306</v>
      </c>
      <c r="F189" s="211" t="s">
        <v>307</v>
      </c>
      <c r="G189" s="198"/>
      <c r="H189" s="198"/>
      <c r="I189" s="201"/>
      <c r="J189" s="212">
        <f>BK189</f>
        <v>0</v>
      </c>
      <c r="K189" s="198"/>
      <c r="L189" s="203"/>
      <c r="M189" s="204"/>
      <c r="N189" s="205"/>
      <c r="O189" s="205"/>
      <c r="P189" s="206">
        <f>SUM(P190:P191)</f>
        <v>0</v>
      </c>
      <c r="Q189" s="205"/>
      <c r="R189" s="206">
        <f>SUM(R190:R191)</f>
        <v>0</v>
      </c>
      <c r="S189" s="205"/>
      <c r="T189" s="207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8" t="s">
        <v>78</v>
      </c>
      <c r="AT189" s="209" t="s">
        <v>70</v>
      </c>
      <c r="AU189" s="209" t="s">
        <v>78</v>
      </c>
      <c r="AY189" s="208" t="s">
        <v>201</v>
      </c>
      <c r="BK189" s="210">
        <f>SUM(BK190:BK191)</f>
        <v>0</v>
      </c>
    </row>
    <row r="190" s="2" customFormat="1" ht="24.15" customHeight="1">
      <c r="A190" s="39"/>
      <c r="B190" s="40"/>
      <c r="C190" s="213" t="s">
        <v>259</v>
      </c>
      <c r="D190" s="213" t="s">
        <v>203</v>
      </c>
      <c r="E190" s="214" t="s">
        <v>309</v>
      </c>
      <c r="F190" s="215" t="s">
        <v>310</v>
      </c>
      <c r="G190" s="216" t="s">
        <v>277</v>
      </c>
      <c r="H190" s="217">
        <v>166.685</v>
      </c>
      <c r="I190" s="218"/>
      <c r="J190" s="219">
        <f>ROUND(I190*H190,2)</f>
        <v>0</v>
      </c>
      <c r="K190" s="215" t="s">
        <v>207</v>
      </c>
      <c r="L190" s="45"/>
      <c r="M190" s="220" t="s">
        <v>19</v>
      </c>
      <c r="N190" s="221" t="s">
        <v>42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208</v>
      </c>
      <c r="AT190" s="224" t="s">
        <v>203</v>
      </c>
      <c r="AU190" s="224" t="s">
        <v>80</v>
      </c>
      <c r="AY190" s="18" t="s">
        <v>201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78</v>
      </c>
      <c r="BK190" s="225">
        <f>ROUND(I190*H190,2)</f>
        <v>0</v>
      </c>
      <c r="BL190" s="18" t="s">
        <v>208</v>
      </c>
      <c r="BM190" s="224" t="s">
        <v>1118</v>
      </c>
    </row>
    <row r="191" s="2" customFormat="1">
      <c r="A191" s="39"/>
      <c r="B191" s="40"/>
      <c r="C191" s="41"/>
      <c r="D191" s="226" t="s">
        <v>210</v>
      </c>
      <c r="E191" s="41"/>
      <c r="F191" s="227" t="s">
        <v>312</v>
      </c>
      <c r="G191" s="41"/>
      <c r="H191" s="41"/>
      <c r="I191" s="228"/>
      <c r="J191" s="41"/>
      <c r="K191" s="41"/>
      <c r="L191" s="45"/>
      <c r="M191" s="254"/>
      <c r="N191" s="255"/>
      <c r="O191" s="256"/>
      <c r="P191" s="256"/>
      <c r="Q191" s="256"/>
      <c r="R191" s="256"/>
      <c r="S191" s="256"/>
      <c r="T191" s="257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210</v>
      </c>
      <c r="AU191" s="18" t="s">
        <v>80</v>
      </c>
    </row>
    <row r="192" s="2" customFormat="1" ht="6.96" customHeight="1">
      <c r="A192" s="39"/>
      <c r="B192" s="60"/>
      <c r="C192" s="61"/>
      <c r="D192" s="61"/>
      <c r="E192" s="61"/>
      <c r="F192" s="61"/>
      <c r="G192" s="61"/>
      <c r="H192" s="61"/>
      <c r="I192" s="61"/>
      <c r="J192" s="61"/>
      <c r="K192" s="61"/>
      <c r="L192" s="45"/>
      <c r="M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</row>
  </sheetData>
  <sheetProtection sheet="1" autoFilter="0" formatColumns="0" formatRows="0" objects="1" scenarios="1" spinCount="100000" saltValue="OadXRnOvgnG9AdJROWF3s/RztUH4c0VNZVy+hGGg6S9G35mrJV26/87HwCQN9mvdYKs+CHv/Nc/qOo25yqlgiQ==" hashValue="FJ7nf8y6rj328uoVafOe0ciZyqZ5nC+l2WJLJVz2ox5eLklPff8uUkZ71PzMxzQyQZZBgcbZA0tDHS/OdG44Pg==" algorithmName="SHA-512" password="CC35"/>
  <autoFilter ref="C90:K1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127751111"/>
    <hyperlink ref="F99" r:id="rId2" display="https://podminky.urs.cz/item/CS_URS_2025_01/171151103"/>
    <hyperlink ref="F103" r:id="rId3" display="https://podminky.urs.cz/item/CS_URS_2025_01/174251101"/>
    <hyperlink ref="F107" r:id="rId4" display="https://podminky.urs.cz/item/CS_URS_2025_01/155135111"/>
    <hyperlink ref="F111" r:id="rId5" display="https://podminky.urs.cz/item/CS_URS_2025_01/155135112"/>
    <hyperlink ref="F114" r:id="rId6" display="https://podminky.urs.cz/item/CS_URS_2025_01/115001105"/>
    <hyperlink ref="F117" r:id="rId7" display="https://podminky.urs.cz/item/CS_URS_2025_01/115101201"/>
    <hyperlink ref="F121" r:id="rId8" display="https://podminky.urs.cz/item/CS_URS_2025_01/115101301"/>
    <hyperlink ref="F126" r:id="rId9" display="https://podminky.urs.cz/item/CS_URS_2025_01/321213345"/>
    <hyperlink ref="F130" r:id="rId10" display="https://podminky.urs.cz/item/CS_URS_2025_01/321222111"/>
    <hyperlink ref="F138" r:id="rId11" display="https://podminky.urs.cz/item/CS_URS_2025_01/457971121"/>
    <hyperlink ref="F146" r:id="rId12" display="https://podminky.urs.cz/item/CS_URS_2025_01/461991111"/>
    <hyperlink ref="F153" r:id="rId13" display="https://podminky.urs.cz/item/CS_URS_2025_01/462512270"/>
    <hyperlink ref="F157" r:id="rId14" display="https://podminky.urs.cz/item/CS_URS_2025_01/462519002"/>
    <hyperlink ref="F160" r:id="rId15" display="https://podminky.urs.cz/item/CS_URS_2025_01/465513427"/>
    <hyperlink ref="F164" r:id="rId16" display="https://podminky.urs.cz/item/CS_URS_2025_01/465513327"/>
    <hyperlink ref="F168" r:id="rId17" display="https://podminky.urs.cz/item/CS_URS_2025_01/451313521"/>
    <hyperlink ref="F173" r:id="rId18" display="https://podminky.urs.cz/item/CS_URS_2025_01/451571111"/>
    <hyperlink ref="F176" r:id="rId19" display="https://podminky.urs.cz/item/CS_URS_2025_01/464451114"/>
    <hyperlink ref="F182" r:id="rId20" display="https://podminky.urs.cz/item/CS_URS_2025_01/977131117"/>
    <hyperlink ref="F191" r:id="rId21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167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1119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1120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ROUND((SUM(BE89:BE126)),  2)</f>
        <v>0</v>
      </c>
      <c r="G35" s="39"/>
      <c r="H35" s="39"/>
      <c r="I35" s="158">
        <v>0.20999999999999999</v>
      </c>
      <c r="J35" s="157">
        <f>ROUND(((SUM(BE89:BE126))*I35),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ROUND((SUM(BF89:BF126)),  2)</f>
        <v>0</v>
      </c>
      <c r="G36" s="39"/>
      <c r="H36" s="39"/>
      <c r="I36" s="158">
        <v>0.12</v>
      </c>
      <c r="J36" s="157">
        <f>ROUND(((SUM(BF89:BF126))*I36),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ROUND((SUM(BG89:BG126)),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ROUND((SUM(BH89:BH126)),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ROUND((SUM(BI89:BI126)),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1119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SO-09-01. - Úprava km 15,500 - 15,685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J116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J124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1119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SO-09-01. - Úprava km 15,500 - 15,685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1029.8686479999999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P91+P116+P124</f>
        <v>0</v>
      </c>
      <c r="Q90" s="205"/>
      <c r="R90" s="206">
        <f>R91+R116+R124</f>
        <v>1029.8686479999999</v>
      </c>
      <c r="S90" s="205"/>
      <c r="T90" s="207">
        <f>T91+T116+T124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BK91+BK116+BK124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SUM(P92:P115)</f>
        <v>0</v>
      </c>
      <c r="Q91" s="205"/>
      <c r="R91" s="206">
        <f>SUM(R92:R115)</f>
        <v>0.0094000000000000004</v>
      </c>
      <c r="S91" s="205"/>
      <c r="T91" s="207">
        <f>SUM(T92:T115)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SUM(BK92:BK115)</f>
        <v>0</v>
      </c>
    </row>
    <row r="92" s="2" customFormat="1" ht="55.5" customHeight="1">
      <c r="A92" s="39"/>
      <c r="B92" s="40"/>
      <c r="C92" s="213" t="s">
        <v>78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345.39999999999998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1121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407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1122</v>
      </c>
      <c r="G95" s="234"/>
      <c r="H95" s="237">
        <v>345.39999999999998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2" customFormat="1" ht="66.75" customHeight="1">
      <c r="A96" s="39"/>
      <c r="B96" s="40"/>
      <c r="C96" s="213" t="s">
        <v>80</v>
      </c>
      <c r="D96" s="213" t="s">
        <v>203</v>
      </c>
      <c r="E96" s="214" t="s">
        <v>411</v>
      </c>
      <c r="F96" s="215" t="s">
        <v>412</v>
      </c>
      <c r="G96" s="216" t="s">
        <v>206</v>
      </c>
      <c r="H96" s="217">
        <v>423.10000000000002</v>
      </c>
      <c r="I96" s="218"/>
      <c r="J96" s="219">
        <f>ROUND(I96*H96,2)</f>
        <v>0</v>
      </c>
      <c r="K96" s="215" t="s">
        <v>207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208</v>
      </c>
      <c r="AT96" s="224" t="s">
        <v>203</v>
      </c>
      <c r="AU96" s="224" t="s">
        <v>80</v>
      </c>
      <c r="AY96" s="18" t="s">
        <v>201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208</v>
      </c>
      <c r="BM96" s="224" t="s">
        <v>1123</v>
      </c>
    </row>
    <row r="97" s="2" customFormat="1">
      <c r="A97" s="39"/>
      <c r="B97" s="40"/>
      <c r="C97" s="41"/>
      <c r="D97" s="226" t="s">
        <v>210</v>
      </c>
      <c r="E97" s="41"/>
      <c r="F97" s="227" t="s">
        <v>414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210</v>
      </c>
      <c r="AU97" s="18" t="s">
        <v>80</v>
      </c>
    </row>
    <row r="98" s="2" customFormat="1">
      <c r="A98" s="39"/>
      <c r="B98" s="40"/>
      <c r="C98" s="41"/>
      <c r="D98" s="231" t="s">
        <v>212</v>
      </c>
      <c r="E98" s="41"/>
      <c r="F98" s="232" t="s">
        <v>415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212</v>
      </c>
      <c r="AU98" s="18" t="s">
        <v>80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1124</v>
      </c>
      <c r="G99" s="234"/>
      <c r="H99" s="237">
        <v>423.10000000000002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201</v>
      </c>
    </row>
    <row r="100" s="2" customFormat="1" ht="62.7" customHeight="1">
      <c r="A100" s="39"/>
      <c r="B100" s="40"/>
      <c r="C100" s="213" t="s">
        <v>221</v>
      </c>
      <c r="D100" s="213" t="s">
        <v>203</v>
      </c>
      <c r="E100" s="214" t="s">
        <v>216</v>
      </c>
      <c r="F100" s="215" t="s">
        <v>217</v>
      </c>
      <c r="G100" s="216" t="s">
        <v>206</v>
      </c>
      <c r="H100" s="217">
        <v>561.5</v>
      </c>
      <c r="I100" s="218"/>
      <c r="J100" s="219">
        <f>ROUND(I100*H100,2)</f>
        <v>0</v>
      </c>
      <c r="K100" s="215" t="s">
        <v>207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208</v>
      </c>
      <c r="AT100" s="224" t="s">
        <v>203</v>
      </c>
      <c r="AU100" s="224" t="s">
        <v>80</v>
      </c>
      <c r="AY100" s="18" t="s">
        <v>201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208</v>
      </c>
      <c r="BM100" s="224" t="s">
        <v>1125</v>
      </c>
    </row>
    <row r="101" s="2" customFormat="1">
      <c r="A101" s="39"/>
      <c r="B101" s="40"/>
      <c r="C101" s="41"/>
      <c r="D101" s="226" t="s">
        <v>210</v>
      </c>
      <c r="E101" s="41"/>
      <c r="F101" s="227" t="s">
        <v>219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210</v>
      </c>
      <c r="AU101" s="18" t="s">
        <v>80</v>
      </c>
    </row>
    <row r="102" s="2" customFormat="1">
      <c r="A102" s="39"/>
      <c r="B102" s="40"/>
      <c r="C102" s="41"/>
      <c r="D102" s="231" t="s">
        <v>212</v>
      </c>
      <c r="E102" s="41"/>
      <c r="F102" s="232" t="s">
        <v>994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212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1126</v>
      </c>
      <c r="G103" s="234"/>
      <c r="H103" s="237">
        <v>561.5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2" customFormat="1" ht="44.25" customHeight="1">
      <c r="A104" s="39"/>
      <c r="B104" s="40"/>
      <c r="C104" s="213" t="s">
        <v>208</v>
      </c>
      <c r="D104" s="213" t="s">
        <v>203</v>
      </c>
      <c r="E104" s="214" t="s">
        <v>427</v>
      </c>
      <c r="F104" s="215" t="s">
        <v>428</v>
      </c>
      <c r="G104" s="216" t="s">
        <v>206</v>
      </c>
      <c r="H104" s="217">
        <v>207</v>
      </c>
      <c r="I104" s="218"/>
      <c r="J104" s="219">
        <f>ROUND(I104*H104,2)</f>
        <v>0</v>
      </c>
      <c r="K104" s="215" t="s">
        <v>207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208</v>
      </c>
      <c r="AT104" s="224" t="s">
        <v>203</v>
      </c>
      <c r="AU104" s="224" t="s">
        <v>80</v>
      </c>
      <c r="AY104" s="18" t="s">
        <v>201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208</v>
      </c>
      <c r="BM104" s="224" t="s">
        <v>1127</v>
      </c>
    </row>
    <row r="105" s="2" customFormat="1">
      <c r="A105" s="39"/>
      <c r="B105" s="40"/>
      <c r="C105" s="41"/>
      <c r="D105" s="226" t="s">
        <v>210</v>
      </c>
      <c r="E105" s="41"/>
      <c r="F105" s="227" t="s">
        <v>430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210</v>
      </c>
      <c r="AU105" s="18" t="s">
        <v>80</v>
      </c>
    </row>
    <row r="106" s="2" customFormat="1">
      <c r="A106" s="39"/>
      <c r="B106" s="40"/>
      <c r="C106" s="41"/>
      <c r="D106" s="231" t="s">
        <v>212</v>
      </c>
      <c r="E106" s="41"/>
      <c r="F106" s="232" t="s">
        <v>997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212</v>
      </c>
      <c r="AU106" s="18" t="s">
        <v>80</v>
      </c>
    </row>
    <row r="107" s="13" customFormat="1">
      <c r="A107" s="13"/>
      <c r="B107" s="233"/>
      <c r="C107" s="234"/>
      <c r="D107" s="231" t="s">
        <v>214</v>
      </c>
      <c r="E107" s="235" t="s">
        <v>19</v>
      </c>
      <c r="F107" s="236" t="s">
        <v>1128</v>
      </c>
      <c r="G107" s="234"/>
      <c r="H107" s="237">
        <v>207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214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201</v>
      </c>
    </row>
    <row r="108" s="2" customFormat="1" ht="37.8" customHeight="1">
      <c r="A108" s="39"/>
      <c r="B108" s="40"/>
      <c r="C108" s="213" t="s">
        <v>243</v>
      </c>
      <c r="D108" s="213" t="s">
        <v>203</v>
      </c>
      <c r="E108" s="214" t="s">
        <v>667</v>
      </c>
      <c r="F108" s="215" t="s">
        <v>668</v>
      </c>
      <c r="G108" s="216" t="s">
        <v>239</v>
      </c>
      <c r="H108" s="217">
        <v>470</v>
      </c>
      <c r="I108" s="218"/>
      <c r="J108" s="219">
        <f>ROUND(I108*H108,2)</f>
        <v>0</v>
      </c>
      <c r="K108" s="215" t="s">
        <v>207</v>
      </c>
      <c r="L108" s="45"/>
      <c r="M108" s="220" t="s">
        <v>19</v>
      </c>
      <c r="N108" s="221" t="s">
        <v>42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208</v>
      </c>
      <c r="AT108" s="224" t="s">
        <v>203</v>
      </c>
      <c r="AU108" s="224" t="s">
        <v>80</v>
      </c>
      <c r="AY108" s="18" t="s">
        <v>201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78</v>
      </c>
      <c r="BK108" s="225">
        <f>ROUND(I108*H108,2)</f>
        <v>0</v>
      </c>
      <c r="BL108" s="18" t="s">
        <v>208</v>
      </c>
      <c r="BM108" s="224" t="s">
        <v>1129</v>
      </c>
    </row>
    <row r="109" s="2" customFormat="1">
      <c r="A109" s="39"/>
      <c r="B109" s="40"/>
      <c r="C109" s="41"/>
      <c r="D109" s="226" t="s">
        <v>210</v>
      </c>
      <c r="E109" s="41"/>
      <c r="F109" s="227" t="s">
        <v>670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210</v>
      </c>
      <c r="AU109" s="18" t="s">
        <v>80</v>
      </c>
    </row>
    <row r="110" s="13" customFormat="1">
      <c r="A110" s="13"/>
      <c r="B110" s="233"/>
      <c r="C110" s="234"/>
      <c r="D110" s="231" t="s">
        <v>214</v>
      </c>
      <c r="E110" s="235" t="s">
        <v>19</v>
      </c>
      <c r="F110" s="236" t="s">
        <v>1130</v>
      </c>
      <c r="G110" s="234"/>
      <c r="H110" s="237">
        <v>470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214</v>
      </c>
      <c r="AU110" s="243" t="s">
        <v>80</v>
      </c>
      <c r="AV110" s="13" t="s">
        <v>80</v>
      </c>
      <c r="AW110" s="13" t="s">
        <v>33</v>
      </c>
      <c r="AX110" s="13" t="s">
        <v>78</v>
      </c>
      <c r="AY110" s="243" t="s">
        <v>201</v>
      </c>
    </row>
    <row r="111" s="2" customFormat="1" ht="16.5" customHeight="1">
      <c r="A111" s="39"/>
      <c r="B111" s="40"/>
      <c r="C111" s="244" t="s">
        <v>259</v>
      </c>
      <c r="D111" s="244" t="s">
        <v>274</v>
      </c>
      <c r="E111" s="245" t="s">
        <v>455</v>
      </c>
      <c r="F111" s="246" t="s">
        <v>456</v>
      </c>
      <c r="G111" s="247" t="s">
        <v>445</v>
      </c>
      <c r="H111" s="248">
        <v>9.4000000000000004</v>
      </c>
      <c r="I111" s="249"/>
      <c r="J111" s="250">
        <f>ROUND(I111*H111,2)</f>
        <v>0</v>
      </c>
      <c r="K111" s="246" t="s">
        <v>207</v>
      </c>
      <c r="L111" s="251"/>
      <c r="M111" s="252" t="s">
        <v>19</v>
      </c>
      <c r="N111" s="253" t="s">
        <v>42</v>
      </c>
      <c r="O111" s="85"/>
      <c r="P111" s="222">
        <f>O111*H111</f>
        <v>0</v>
      </c>
      <c r="Q111" s="222">
        <v>0.001</v>
      </c>
      <c r="R111" s="222">
        <f>Q111*H111</f>
        <v>0.0094000000000000004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243</v>
      </c>
      <c r="AT111" s="224" t="s">
        <v>274</v>
      </c>
      <c r="AU111" s="224" t="s">
        <v>80</v>
      </c>
      <c r="AY111" s="18" t="s">
        <v>201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78</v>
      </c>
      <c r="BK111" s="225">
        <f>ROUND(I111*H111,2)</f>
        <v>0</v>
      </c>
      <c r="BL111" s="18" t="s">
        <v>208</v>
      </c>
      <c r="BM111" s="224" t="s">
        <v>1131</v>
      </c>
    </row>
    <row r="112" s="13" customFormat="1">
      <c r="A112" s="13"/>
      <c r="B112" s="233"/>
      <c r="C112" s="234"/>
      <c r="D112" s="231" t="s">
        <v>214</v>
      </c>
      <c r="E112" s="234"/>
      <c r="F112" s="236" t="s">
        <v>1132</v>
      </c>
      <c r="G112" s="234"/>
      <c r="H112" s="237">
        <v>9.4000000000000004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4</v>
      </c>
      <c r="AX112" s="13" t="s">
        <v>78</v>
      </c>
      <c r="AY112" s="243" t="s">
        <v>201</v>
      </c>
    </row>
    <row r="113" s="2" customFormat="1" ht="49.05" customHeight="1">
      <c r="A113" s="39"/>
      <c r="B113" s="40"/>
      <c r="C113" s="213" t="s">
        <v>273</v>
      </c>
      <c r="D113" s="213" t="s">
        <v>203</v>
      </c>
      <c r="E113" s="214" t="s">
        <v>465</v>
      </c>
      <c r="F113" s="215" t="s">
        <v>466</v>
      </c>
      <c r="G113" s="216" t="s">
        <v>239</v>
      </c>
      <c r="H113" s="217">
        <v>470</v>
      </c>
      <c r="I113" s="218"/>
      <c r="J113" s="219">
        <f>ROUND(I113*H113,2)</f>
        <v>0</v>
      </c>
      <c r="K113" s="215" t="s">
        <v>207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208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1133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468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13" customFormat="1">
      <c r="A115" s="13"/>
      <c r="B115" s="233"/>
      <c r="C115" s="234"/>
      <c r="D115" s="231" t="s">
        <v>214</v>
      </c>
      <c r="E115" s="235" t="s">
        <v>19</v>
      </c>
      <c r="F115" s="236" t="s">
        <v>1130</v>
      </c>
      <c r="G115" s="234"/>
      <c r="H115" s="237">
        <v>470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214</v>
      </c>
      <c r="AU115" s="243" t="s">
        <v>80</v>
      </c>
      <c r="AV115" s="13" t="s">
        <v>80</v>
      </c>
      <c r="AW115" s="13" t="s">
        <v>33</v>
      </c>
      <c r="AX115" s="13" t="s">
        <v>78</v>
      </c>
      <c r="AY115" s="243" t="s">
        <v>201</v>
      </c>
    </row>
    <row r="116" s="12" customFormat="1" ht="22.8" customHeight="1">
      <c r="A116" s="12"/>
      <c r="B116" s="197"/>
      <c r="C116" s="198"/>
      <c r="D116" s="199" t="s">
        <v>70</v>
      </c>
      <c r="E116" s="211" t="s">
        <v>208</v>
      </c>
      <c r="F116" s="211" t="s">
        <v>471</v>
      </c>
      <c r="G116" s="198"/>
      <c r="H116" s="198"/>
      <c r="I116" s="201"/>
      <c r="J116" s="212">
        <f>BK116</f>
        <v>0</v>
      </c>
      <c r="K116" s="198"/>
      <c r="L116" s="203"/>
      <c r="M116" s="204"/>
      <c r="N116" s="205"/>
      <c r="O116" s="205"/>
      <c r="P116" s="206">
        <f>SUM(P117:P123)</f>
        <v>0</v>
      </c>
      <c r="Q116" s="205"/>
      <c r="R116" s="206">
        <f>SUM(R117:R123)</f>
        <v>1029.859248</v>
      </c>
      <c r="S116" s="205"/>
      <c r="T116" s="207">
        <f>SUM(T117:T123)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8" t="s">
        <v>78</v>
      </c>
      <c r="AT116" s="209" t="s">
        <v>70</v>
      </c>
      <c r="AU116" s="209" t="s">
        <v>78</v>
      </c>
      <c r="AY116" s="208" t="s">
        <v>201</v>
      </c>
      <c r="BK116" s="210">
        <f>SUM(BK117:BK123)</f>
        <v>0</v>
      </c>
    </row>
    <row r="117" s="2" customFormat="1" ht="37.8" customHeight="1">
      <c r="A117" s="39"/>
      <c r="B117" s="40"/>
      <c r="C117" s="213" t="s">
        <v>261</v>
      </c>
      <c r="D117" s="213" t="s">
        <v>203</v>
      </c>
      <c r="E117" s="214" t="s">
        <v>472</v>
      </c>
      <c r="F117" s="215" t="s">
        <v>473</v>
      </c>
      <c r="G117" s="216" t="s">
        <v>206</v>
      </c>
      <c r="H117" s="217">
        <v>423.10000000000002</v>
      </c>
      <c r="I117" s="218"/>
      <c r="J117" s="219">
        <f>ROUND(I117*H117,2)</f>
        <v>0</v>
      </c>
      <c r="K117" s="215" t="s">
        <v>207</v>
      </c>
      <c r="L117" s="45"/>
      <c r="M117" s="220" t="s">
        <v>19</v>
      </c>
      <c r="N117" s="221" t="s">
        <v>42</v>
      </c>
      <c r="O117" s="85"/>
      <c r="P117" s="222">
        <f>O117*H117</f>
        <v>0</v>
      </c>
      <c r="Q117" s="222">
        <v>2.4340799999999998</v>
      </c>
      <c r="R117" s="222">
        <f>Q117*H117</f>
        <v>1029.859248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208</v>
      </c>
      <c r="AT117" s="224" t="s">
        <v>203</v>
      </c>
      <c r="AU117" s="224" t="s">
        <v>80</v>
      </c>
      <c r="AY117" s="18" t="s">
        <v>201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78</v>
      </c>
      <c r="BK117" s="225">
        <f>ROUND(I117*H117,2)</f>
        <v>0</v>
      </c>
      <c r="BL117" s="18" t="s">
        <v>208</v>
      </c>
      <c r="BM117" s="224" t="s">
        <v>1134</v>
      </c>
    </row>
    <row r="118" s="2" customFormat="1">
      <c r="A118" s="39"/>
      <c r="B118" s="40"/>
      <c r="C118" s="41"/>
      <c r="D118" s="226" t="s">
        <v>210</v>
      </c>
      <c r="E118" s="41"/>
      <c r="F118" s="227" t="s">
        <v>475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210</v>
      </c>
      <c r="AU118" s="18" t="s">
        <v>80</v>
      </c>
    </row>
    <row r="119" s="2" customFormat="1">
      <c r="A119" s="39"/>
      <c r="B119" s="40"/>
      <c r="C119" s="41"/>
      <c r="D119" s="231" t="s">
        <v>212</v>
      </c>
      <c r="E119" s="41"/>
      <c r="F119" s="232" t="s">
        <v>739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212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1124</v>
      </c>
      <c r="G120" s="234"/>
      <c r="H120" s="237">
        <v>423.10000000000002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2" customFormat="1" ht="44.25" customHeight="1">
      <c r="A121" s="39"/>
      <c r="B121" s="40"/>
      <c r="C121" s="213" t="s">
        <v>229</v>
      </c>
      <c r="D121" s="213" t="s">
        <v>203</v>
      </c>
      <c r="E121" s="214" t="s">
        <v>482</v>
      </c>
      <c r="F121" s="215" t="s">
        <v>483</v>
      </c>
      <c r="G121" s="216" t="s">
        <v>239</v>
      </c>
      <c r="H121" s="217">
        <v>550.64999999999998</v>
      </c>
      <c r="I121" s="218"/>
      <c r="J121" s="219">
        <f>ROUND(I121*H121,2)</f>
        <v>0</v>
      </c>
      <c r="K121" s="215" t="s">
        <v>207</v>
      </c>
      <c r="L121" s="45"/>
      <c r="M121" s="220" t="s">
        <v>19</v>
      </c>
      <c r="N121" s="221" t="s">
        <v>42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208</v>
      </c>
      <c r="AT121" s="224" t="s">
        <v>203</v>
      </c>
      <c r="AU121" s="224" t="s">
        <v>80</v>
      </c>
      <c r="AY121" s="18" t="s">
        <v>201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78</v>
      </c>
      <c r="BK121" s="225">
        <f>ROUND(I121*H121,2)</f>
        <v>0</v>
      </c>
      <c r="BL121" s="18" t="s">
        <v>208</v>
      </c>
      <c r="BM121" s="224" t="s">
        <v>1135</v>
      </c>
    </row>
    <row r="122" s="2" customFormat="1">
      <c r="A122" s="39"/>
      <c r="B122" s="40"/>
      <c r="C122" s="41"/>
      <c r="D122" s="226" t="s">
        <v>210</v>
      </c>
      <c r="E122" s="41"/>
      <c r="F122" s="227" t="s">
        <v>485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210</v>
      </c>
      <c r="AU122" s="18" t="s">
        <v>80</v>
      </c>
    </row>
    <row r="123" s="13" customFormat="1">
      <c r="A123" s="13"/>
      <c r="B123" s="233"/>
      <c r="C123" s="234"/>
      <c r="D123" s="231" t="s">
        <v>214</v>
      </c>
      <c r="E123" s="235" t="s">
        <v>19</v>
      </c>
      <c r="F123" s="236" t="s">
        <v>1136</v>
      </c>
      <c r="G123" s="234"/>
      <c r="H123" s="237">
        <v>550.64999999999998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214</v>
      </c>
      <c r="AU123" s="243" t="s">
        <v>80</v>
      </c>
      <c r="AV123" s="13" t="s">
        <v>80</v>
      </c>
      <c r="AW123" s="13" t="s">
        <v>33</v>
      </c>
      <c r="AX123" s="13" t="s">
        <v>78</v>
      </c>
      <c r="AY123" s="243" t="s">
        <v>201</v>
      </c>
    </row>
    <row r="124" s="12" customFormat="1" ht="22.8" customHeight="1">
      <c r="A124" s="12"/>
      <c r="B124" s="197"/>
      <c r="C124" s="198"/>
      <c r="D124" s="199" t="s">
        <v>70</v>
      </c>
      <c r="E124" s="211" t="s">
        <v>306</v>
      </c>
      <c r="F124" s="211" t="s">
        <v>307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SUM(P125:P126)</f>
        <v>0</v>
      </c>
      <c r="Q124" s="205"/>
      <c r="R124" s="206">
        <f>SUM(R125:R126)</f>
        <v>0</v>
      </c>
      <c r="S124" s="205"/>
      <c r="T124" s="207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78</v>
      </c>
      <c r="AT124" s="209" t="s">
        <v>70</v>
      </c>
      <c r="AU124" s="209" t="s">
        <v>78</v>
      </c>
      <c r="AY124" s="208" t="s">
        <v>201</v>
      </c>
      <c r="BK124" s="210">
        <f>SUM(BK125:BK126)</f>
        <v>0</v>
      </c>
    </row>
    <row r="125" s="2" customFormat="1" ht="33" customHeight="1">
      <c r="A125" s="39"/>
      <c r="B125" s="40"/>
      <c r="C125" s="213" t="s">
        <v>236</v>
      </c>
      <c r="D125" s="213" t="s">
        <v>203</v>
      </c>
      <c r="E125" s="214" t="s">
        <v>512</v>
      </c>
      <c r="F125" s="215" t="s">
        <v>513</v>
      </c>
      <c r="G125" s="216" t="s">
        <v>277</v>
      </c>
      <c r="H125" s="217">
        <v>1029.8689999999999</v>
      </c>
      <c r="I125" s="218"/>
      <c r="J125" s="219">
        <f>ROUND(I125*H125,2)</f>
        <v>0</v>
      </c>
      <c r="K125" s="215" t="s">
        <v>207</v>
      </c>
      <c r="L125" s="45"/>
      <c r="M125" s="220" t="s">
        <v>19</v>
      </c>
      <c r="N125" s="221" t="s">
        <v>42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208</v>
      </c>
      <c r="AT125" s="224" t="s">
        <v>203</v>
      </c>
      <c r="AU125" s="224" t="s">
        <v>80</v>
      </c>
      <c r="AY125" s="18" t="s">
        <v>201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78</v>
      </c>
      <c r="BK125" s="225">
        <f>ROUND(I125*H125,2)</f>
        <v>0</v>
      </c>
      <c r="BL125" s="18" t="s">
        <v>208</v>
      </c>
      <c r="BM125" s="224" t="s">
        <v>1137</v>
      </c>
    </row>
    <row r="126" s="2" customFormat="1">
      <c r="A126" s="39"/>
      <c r="B126" s="40"/>
      <c r="C126" s="41"/>
      <c r="D126" s="226" t="s">
        <v>210</v>
      </c>
      <c r="E126" s="41"/>
      <c r="F126" s="227" t="s">
        <v>515</v>
      </c>
      <c r="G126" s="41"/>
      <c r="H126" s="41"/>
      <c r="I126" s="228"/>
      <c r="J126" s="41"/>
      <c r="K126" s="41"/>
      <c r="L126" s="45"/>
      <c r="M126" s="254"/>
      <c r="N126" s="255"/>
      <c r="O126" s="256"/>
      <c r="P126" s="256"/>
      <c r="Q126" s="256"/>
      <c r="R126" s="256"/>
      <c r="S126" s="256"/>
      <c r="T126" s="257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210</v>
      </c>
      <c r="AU126" s="18" t="s">
        <v>80</v>
      </c>
    </row>
    <row r="127" s="2" customFormat="1" ht="6.96" customHeight="1">
      <c r="A127" s="39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45"/>
      <c r="M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</sheetData>
  <sheetProtection sheet="1" autoFilter="0" formatColumns="0" formatRows="0" objects="1" scenarios="1" spinCount="100000" saltValue="L0BfrXBhWmISBO75lDPybVB+xOPl2y1jHHuPCC3lAU8y0Acw1mMB7TDm1NTC2dnxLC307Uks2TrwRyTxBJ0h0w==" hashValue="GfiB5A7lN8wMwaoznXX7fBOKPU4dRSeEf7pjzSvGocsbSsfah4ziBgvA/nLWx5Q8X7N5uiS3XYX3KOYx1IwIbQ==" algorithmName="SHA-512" password="CC35"/>
  <autoFilter ref="C88:K12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7" r:id="rId2" display="https://podminky.urs.cz/item/CS_URS_2025_01/132251411"/>
    <hyperlink ref="F101" r:id="rId3" display="https://podminky.urs.cz/item/CS_URS_2025_01/162451106"/>
    <hyperlink ref="F105" r:id="rId4" display="https://podminky.urs.cz/item/CS_URS_2025_01/174251101"/>
    <hyperlink ref="F109" r:id="rId5" display="https://podminky.urs.cz/item/CS_URS_2025_01/181411122"/>
    <hyperlink ref="F114" r:id="rId6" display="https://podminky.urs.cz/item/CS_URS_2025_01/182151111"/>
    <hyperlink ref="F118" r:id="rId7" display="https://podminky.urs.cz/item/CS_URS_2025_01/462512270"/>
    <hyperlink ref="F122" r:id="rId8" display="https://podminky.urs.cz/item/CS_URS_2025_01/462519002"/>
    <hyperlink ref="F126" r:id="rId9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170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172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1138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18</v>
      </c>
      <c r="E11" s="39"/>
      <c r="F11" s="134" t="s">
        <v>19</v>
      </c>
      <c r="G11" s="39"/>
      <c r="H11" s="39"/>
      <c r="I11" s="143" t="s">
        <v>20</v>
      </c>
      <c r="J11" s="134" t="s">
        <v>19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21</v>
      </c>
      <c r="E12" s="39"/>
      <c r="F12" s="134" t="s">
        <v>22</v>
      </c>
      <c r="G12" s="39"/>
      <c r="H12" s="39"/>
      <c r="I12" s="143" t="s">
        <v>23</v>
      </c>
      <c r="J12" s="147" t="str">
        <f>'Rekapitulace stavby'!AN8</f>
        <v>3. 4. 2025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25</v>
      </c>
      <c r="E14" s="39"/>
      <c r="F14" s="39"/>
      <c r="G14" s="39"/>
      <c r="H14" s="39"/>
      <c r="I14" s="143" t="s">
        <v>26</v>
      </c>
      <c r="J14" s="134" t="str">
        <f>IF('Rekapitulace stavby'!AN10="","",'Rekapitulace stavby'!AN10)</f>
        <v/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tr">
        <f>IF('Rekapitulace stavby'!E11="","",'Rekapitulace stavby'!E11)</f>
        <v xml:space="preserve"> </v>
      </c>
      <c r="F15" s="39"/>
      <c r="G15" s="39"/>
      <c r="H15" s="39"/>
      <c r="I15" s="143" t="s">
        <v>28</v>
      </c>
      <c r="J15" s="134" t="str">
        <f>IF('Rekapitulace stavby'!AN11="","",'Rekapitulace stavby'!AN11)</f>
        <v/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29</v>
      </c>
      <c r="E17" s="39"/>
      <c r="F17" s="39"/>
      <c r="G17" s="39"/>
      <c r="H17" s="39"/>
      <c r="I17" s="143" t="s">
        <v>26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28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31</v>
      </c>
      <c r="E20" s="39"/>
      <c r="F20" s="39"/>
      <c r="G20" s="39"/>
      <c r="H20" s="39"/>
      <c r="I20" s="143" t="s">
        <v>26</v>
      </c>
      <c r="J20" s="134" t="s">
        <v>19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32</v>
      </c>
      <c r="F21" s="39"/>
      <c r="G21" s="39"/>
      <c r="H21" s="39"/>
      <c r="I21" s="143" t="s">
        <v>28</v>
      </c>
      <c r="J21" s="134" t="s">
        <v>19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34</v>
      </c>
      <c r="E23" s="39"/>
      <c r="F23" s="39"/>
      <c r="G23" s="39"/>
      <c r="H23" s="39"/>
      <c r="I23" s="143" t="s">
        <v>26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32</v>
      </c>
      <c r="F24" s="39"/>
      <c r="G24" s="39"/>
      <c r="H24" s="39"/>
      <c r="I24" s="143" t="s">
        <v>28</v>
      </c>
      <c r="J24" s="134" t="s">
        <v>19</v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35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19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37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39</v>
      </c>
      <c r="G32" s="39"/>
      <c r="H32" s="39"/>
      <c r="I32" s="155" t="s">
        <v>38</v>
      </c>
      <c r="J32" s="155" t="s">
        <v>40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41</v>
      </c>
      <c r="E33" s="143" t="s">
        <v>42</v>
      </c>
      <c r="F33" s="157">
        <f>ROUND((SUM(BE85:BE140)),  2)</f>
        <v>0</v>
      </c>
      <c r="G33" s="39"/>
      <c r="H33" s="39"/>
      <c r="I33" s="158">
        <v>0.20999999999999999</v>
      </c>
      <c r="J33" s="157">
        <f>ROUND(((SUM(BE85:BE140))*I33),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43</v>
      </c>
      <c r="F34" s="157">
        <f>ROUND((SUM(BF85:BF140)),  2)</f>
        <v>0</v>
      </c>
      <c r="G34" s="39"/>
      <c r="H34" s="39"/>
      <c r="I34" s="158">
        <v>0.12</v>
      </c>
      <c r="J34" s="157">
        <f>ROUND(((SUM(BF85:BF140))*I34),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44</v>
      </c>
      <c r="F35" s="157">
        <f>ROUND((SUM(BG85:BG140)),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45</v>
      </c>
      <c r="F36" s="157">
        <f>ROUND((SUM(BH85:BH140)),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46</v>
      </c>
      <c r="F37" s="157">
        <f>ROUND((SUM(BI85:BI140)),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47</v>
      </c>
      <c r="E39" s="161"/>
      <c r="F39" s="161"/>
      <c r="G39" s="162" t="s">
        <v>48</v>
      </c>
      <c r="H39" s="163" t="s">
        <v>49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176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VT Opavice - M. Albrechtice, km 12,967 - 15,685 PŠ 2024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172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Město Albrechtice</v>
      </c>
      <c r="G52" s="41"/>
      <c r="H52" s="41"/>
      <c r="I52" s="33" t="s">
        <v>23</v>
      </c>
      <c r="J52" s="73" t="str">
        <f>IF(J12="","",J12)</f>
        <v>3. 4. 2025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>Ing. Dalibor Rajnoch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Ing. Dalibor Rajnoch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177</v>
      </c>
      <c r="D57" s="172"/>
      <c r="E57" s="172"/>
      <c r="F57" s="172"/>
      <c r="G57" s="172"/>
      <c r="H57" s="172"/>
      <c r="I57" s="172"/>
      <c r="J57" s="173" t="s">
        <v>178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69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179</v>
      </c>
    </row>
    <row r="60" s="9" customFormat="1" ht="24.96" customHeight="1">
      <c r="A60" s="9"/>
      <c r="B60" s="175"/>
      <c r="C60" s="176"/>
      <c r="D60" s="177" t="s">
        <v>1139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1140</v>
      </c>
      <c r="E61" s="183"/>
      <c r="F61" s="183"/>
      <c r="G61" s="183"/>
      <c r="H61" s="183"/>
      <c r="I61" s="183"/>
      <c r="J61" s="184">
        <f>J87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1141</v>
      </c>
      <c r="E62" s="183"/>
      <c r="F62" s="183"/>
      <c r="G62" s="183"/>
      <c r="H62" s="183"/>
      <c r="I62" s="183"/>
      <c r="J62" s="184">
        <f>J112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1142</v>
      </c>
      <c r="E63" s="183"/>
      <c r="F63" s="183"/>
      <c r="G63" s="183"/>
      <c r="H63" s="183"/>
      <c r="I63" s="183"/>
      <c r="J63" s="184">
        <f>J117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1143</v>
      </c>
      <c r="E64" s="183"/>
      <c r="F64" s="183"/>
      <c r="G64" s="183"/>
      <c r="H64" s="183"/>
      <c r="I64" s="183"/>
      <c r="J64" s="184">
        <f>J126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1144</v>
      </c>
      <c r="E65" s="183"/>
      <c r="F65" s="183"/>
      <c r="G65" s="183"/>
      <c r="H65" s="183"/>
      <c r="I65" s="183"/>
      <c r="J65" s="184">
        <f>J137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186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VT Opavice - M. Albrechtice, km 12,967 - 15,685 PŠ 2024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172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VON - Vedlejší a ostatní náklady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Město Albrechtice</v>
      </c>
      <c r="G79" s="41"/>
      <c r="H79" s="41"/>
      <c r="I79" s="33" t="s">
        <v>23</v>
      </c>
      <c r="J79" s="73" t="str">
        <f>IF(J12="","",J12)</f>
        <v>3. 4. 2025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 xml:space="preserve"> </v>
      </c>
      <c r="G81" s="41"/>
      <c r="H81" s="41"/>
      <c r="I81" s="33" t="s">
        <v>31</v>
      </c>
      <c r="J81" s="37" t="str">
        <f>E21</f>
        <v>Ing. Dalibor Rajnoch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41"/>
      <c r="E82" s="41"/>
      <c r="F82" s="28" t="str">
        <f>IF(E18="","",E18)</f>
        <v>Vyplň údaj</v>
      </c>
      <c r="G82" s="41"/>
      <c r="H82" s="41"/>
      <c r="I82" s="33" t="s">
        <v>34</v>
      </c>
      <c r="J82" s="37" t="str">
        <f>E24</f>
        <v>Ing. Dalibor Rajnoch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187</v>
      </c>
      <c r="D84" s="189" t="s">
        <v>56</v>
      </c>
      <c r="E84" s="189" t="s">
        <v>52</v>
      </c>
      <c r="F84" s="189" t="s">
        <v>53</v>
      </c>
      <c r="G84" s="189" t="s">
        <v>188</v>
      </c>
      <c r="H84" s="189" t="s">
        <v>189</v>
      </c>
      <c r="I84" s="189" t="s">
        <v>190</v>
      </c>
      <c r="J84" s="189" t="s">
        <v>178</v>
      </c>
      <c r="K84" s="190" t="s">
        <v>191</v>
      </c>
      <c r="L84" s="191"/>
      <c r="M84" s="93" t="s">
        <v>19</v>
      </c>
      <c r="N84" s="94" t="s">
        <v>41</v>
      </c>
      <c r="O84" s="94" t="s">
        <v>192</v>
      </c>
      <c r="P84" s="94" t="s">
        <v>193</v>
      </c>
      <c r="Q84" s="94" t="s">
        <v>194</v>
      </c>
      <c r="R84" s="94" t="s">
        <v>195</v>
      </c>
      <c r="S84" s="94" t="s">
        <v>196</v>
      </c>
      <c r="T84" s="95" t="s">
        <v>197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198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</f>
        <v>0</v>
      </c>
      <c r="Q85" s="97"/>
      <c r="R85" s="194">
        <f>R86</f>
        <v>0</v>
      </c>
      <c r="S85" s="97"/>
      <c r="T85" s="195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70</v>
      </c>
      <c r="AU85" s="18" t="s">
        <v>179</v>
      </c>
      <c r="BK85" s="196">
        <f>BK86</f>
        <v>0</v>
      </c>
    </row>
    <row r="86" s="12" customFormat="1" ht="25.92" customHeight="1">
      <c r="A86" s="12"/>
      <c r="B86" s="197"/>
      <c r="C86" s="198"/>
      <c r="D86" s="199" t="s">
        <v>70</v>
      </c>
      <c r="E86" s="200" t="s">
        <v>1145</v>
      </c>
      <c r="F86" s="200" t="s">
        <v>1146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P87+P112+P117+P126+P137</f>
        <v>0</v>
      </c>
      <c r="Q86" s="205"/>
      <c r="R86" s="206">
        <f>R87+R112+R117+R126+R137</f>
        <v>0</v>
      </c>
      <c r="S86" s="205"/>
      <c r="T86" s="207">
        <f>T87+T112+T117+T126+T137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261</v>
      </c>
      <c r="AT86" s="209" t="s">
        <v>70</v>
      </c>
      <c r="AU86" s="209" t="s">
        <v>71</v>
      </c>
      <c r="AY86" s="208" t="s">
        <v>201</v>
      </c>
      <c r="BK86" s="210">
        <f>BK87+BK112+BK117+BK126+BK137</f>
        <v>0</v>
      </c>
    </row>
    <row r="87" s="12" customFormat="1" ht="22.8" customHeight="1">
      <c r="A87" s="12"/>
      <c r="B87" s="197"/>
      <c r="C87" s="198"/>
      <c r="D87" s="199" t="s">
        <v>70</v>
      </c>
      <c r="E87" s="211" t="s">
        <v>1147</v>
      </c>
      <c r="F87" s="211" t="s">
        <v>1148</v>
      </c>
      <c r="G87" s="198"/>
      <c r="H87" s="198"/>
      <c r="I87" s="201"/>
      <c r="J87" s="212">
        <f>BK87</f>
        <v>0</v>
      </c>
      <c r="K87" s="198"/>
      <c r="L87" s="203"/>
      <c r="M87" s="204"/>
      <c r="N87" s="205"/>
      <c r="O87" s="205"/>
      <c r="P87" s="206">
        <f>SUM(P88:P111)</f>
        <v>0</v>
      </c>
      <c r="Q87" s="205"/>
      <c r="R87" s="206">
        <f>SUM(R88:R111)</f>
        <v>0</v>
      </c>
      <c r="S87" s="205"/>
      <c r="T87" s="207">
        <f>SUM(T88:T111)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261</v>
      </c>
      <c r="AT87" s="209" t="s">
        <v>70</v>
      </c>
      <c r="AU87" s="209" t="s">
        <v>78</v>
      </c>
      <c r="AY87" s="208" t="s">
        <v>201</v>
      </c>
      <c r="BK87" s="210">
        <f>SUM(BK88:BK111)</f>
        <v>0</v>
      </c>
    </row>
    <row r="88" s="2" customFormat="1" ht="16.5" customHeight="1">
      <c r="A88" s="39"/>
      <c r="B88" s="40"/>
      <c r="C88" s="213" t="s">
        <v>78</v>
      </c>
      <c r="D88" s="213" t="s">
        <v>203</v>
      </c>
      <c r="E88" s="214" t="s">
        <v>1149</v>
      </c>
      <c r="F88" s="215" t="s">
        <v>1150</v>
      </c>
      <c r="G88" s="216" t="s">
        <v>1151</v>
      </c>
      <c r="H88" s="217">
        <v>1</v>
      </c>
      <c r="I88" s="218"/>
      <c r="J88" s="219">
        <f>ROUND(I88*H88,2)</f>
        <v>0</v>
      </c>
      <c r="K88" s="215" t="s">
        <v>1152</v>
      </c>
      <c r="L88" s="45"/>
      <c r="M88" s="220" t="s">
        <v>19</v>
      </c>
      <c r="N88" s="221" t="s">
        <v>42</v>
      </c>
      <c r="O88" s="85"/>
      <c r="P88" s="222">
        <f>O88*H88</f>
        <v>0</v>
      </c>
      <c r="Q88" s="222">
        <v>0</v>
      </c>
      <c r="R88" s="222">
        <f>Q88*H88</f>
        <v>0</v>
      </c>
      <c r="S88" s="222">
        <v>0</v>
      </c>
      <c r="T88" s="22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4" t="s">
        <v>1153</v>
      </c>
      <c r="AT88" s="224" t="s">
        <v>203</v>
      </c>
      <c r="AU88" s="224" t="s">
        <v>80</v>
      </c>
      <c r="AY88" s="18" t="s">
        <v>201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8" t="s">
        <v>78</v>
      </c>
      <c r="BK88" s="225">
        <f>ROUND(I88*H88,2)</f>
        <v>0</v>
      </c>
      <c r="BL88" s="18" t="s">
        <v>1153</v>
      </c>
      <c r="BM88" s="224" t="s">
        <v>1154</v>
      </c>
    </row>
    <row r="89" s="2" customFormat="1">
      <c r="A89" s="39"/>
      <c r="B89" s="40"/>
      <c r="C89" s="41"/>
      <c r="D89" s="226" t="s">
        <v>210</v>
      </c>
      <c r="E89" s="41"/>
      <c r="F89" s="227" t="s">
        <v>1155</v>
      </c>
      <c r="G89" s="41"/>
      <c r="H89" s="41"/>
      <c r="I89" s="228"/>
      <c r="J89" s="41"/>
      <c r="K89" s="41"/>
      <c r="L89" s="45"/>
      <c r="M89" s="229"/>
      <c r="N89" s="230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210</v>
      </c>
      <c r="AU89" s="18" t="s">
        <v>80</v>
      </c>
    </row>
    <row r="90" s="2" customFormat="1">
      <c r="A90" s="39"/>
      <c r="B90" s="40"/>
      <c r="C90" s="41"/>
      <c r="D90" s="231" t="s">
        <v>212</v>
      </c>
      <c r="E90" s="41"/>
      <c r="F90" s="232" t="s">
        <v>1156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212</v>
      </c>
      <c r="AU90" s="18" t="s">
        <v>80</v>
      </c>
    </row>
    <row r="91" s="13" customFormat="1">
      <c r="A91" s="13"/>
      <c r="B91" s="233"/>
      <c r="C91" s="234"/>
      <c r="D91" s="231" t="s">
        <v>214</v>
      </c>
      <c r="E91" s="235" t="s">
        <v>19</v>
      </c>
      <c r="F91" s="236" t="s">
        <v>78</v>
      </c>
      <c r="G91" s="234"/>
      <c r="H91" s="237">
        <v>1</v>
      </c>
      <c r="I91" s="238"/>
      <c r="J91" s="234"/>
      <c r="K91" s="234"/>
      <c r="L91" s="239"/>
      <c r="M91" s="240"/>
      <c r="N91" s="241"/>
      <c r="O91" s="241"/>
      <c r="P91" s="241"/>
      <c r="Q91" s="241"/>
      <c r="R91" s="241"/>
      <c r="S91" s="241"/>
      <c r="T91" s="24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3" t="s">
        <v>214</v>
      </c>
      <c r="AU91" s="243" t="s">
        <v>80</v>
      </c>
      <c r="AV91" s="13" t="s">
        <v>80</v>
      </c>
      <c r="AW91" s="13" t="s">
        <v>33</v>
      </c>
      <c r="AX91" s="13" t="s">
        <v>78</v>
      </c>
      <c r="AY91" s="243" t="s">
        <v>201</v>
      </c>
    </row>
    <row r="92" s="2" customFormat="1" ht="16.5" customHeight="1">
      <c r="A92" s="39"/>
      <c r="B92" s="40"/>
      <c r="C92" s="213" t="s">
        <v>80</v>
      </c>
      <c r="D92" s="213" t="s">
        <v>203</v>
      </c>
      <c r="E92" s="214" t="s">
        <v>1157</v>
      </c>
      <c r="F92" s="215" t="s">
        <v>1158</v>
      </c>
      <c r="G92" s="216" t="s">
        <v>1151</v>
      </c>
      <c r="H92" s="217">
        <v>1</v>
      </c>
      <c r="I92" s="218"/>
      <c r="J92" s="219">
        <f>ROUND(I92*H92,2)</f>
        <v>0</v>
      </c>
      <c r="K92" s="215" t="s">
        <v>1152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1153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1153</v>
      </c>
      <c r="BM92" s="224" t="s">
        <v>1159</v>
      </c>
    </row>
    <row r="93" s="2" customFormat="1">
      <c r="A93" s="39"/>
      <c r="B93" s="40"/>
      <c r="C93" s="41"/>
      <c r="D93" s="226" t="s">
        <v>210</v>
      </c>
      <c r="E93" s="41"/>
      <c r="F93" s="227" t="s">
        <v>1160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1161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78</v>
      </c>
      <c r="G95" s="234"/>
      <c r="H95" s="237">
        <v>1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2" customFormat="1" ht="16.5" customHeight="1">
      <c r="A96" s="39"/>
      <c r="B96" s="40"/>
      <c r="C96" s="213" t="s">
        <v>221</v>
      </c>
      <c r="D96" s="213" t="s">
        <v>203</v>
      </c>
      <c r="E96" s="214" t="s">
        <v>1162</v>
      </c>
      <c r="F96" s="215" t="s">
        <v>1163</v>
      </c>
      <c r="G96" s="216" t="s">
        <v>1151</v>
      </c>
      <c r="H96" s="217">
        <v>1</v>
      </c>
      <c r="I96" s="218"/>
      <c r="J96" s="219">
        <f>ROUND(I96*H96,2)</f>
        <v>0</v>
      </c>
      <c r="K96" s="215" t="s">
        <v>1152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1153</v>
      </c>
      <c r="AT96" s="224" t="s">
        <v>203</v>
      </c>
      <c r="AU96" s="224" t="s">
        <v>80</v>
      </c>
      <c r="AY96" s="18" t="s">
        <v>201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1153</v>
      </c>
      <c r="BM96" s="224" t="s">
        <v>1164</v>
      </c>
    </row>
    <row r="97" s="2" customFormat="1">
      <c r="A97" s="39"/>
      <c r="B97" s="40"/>
      <c r="C97" s="41"/>
      <c r="D97" s="226" t="s">
        <v>210</v>
      </c>
      <c r="E97" s="41"/>
      <c r="F97" s="227" t="s">
        <v>1165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210</v>
      </c>
      <c r="AU97" s="18" t="s">
        <v>80</v>
      </c>
    </row>
    <row r="98" s="2" customFormat="1">
      <c r="A98" s="39"/>
      <c r="B98" s="40"/>
      <c r="C98" s="41"/>
      <c r="D98" s="231" t="s">
        <v>212</v>
      </c>
      <c r="E98" s="41"/>
      <c r="F98" s="232" t="s">
        <v>1166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212</v>
      </c>
      <c r="AU98" s="18" t="s">
        <v>80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78</v>
      </c>
      <c r="G99" s="234"/>
      <c r="H99" s="237">
        <v>1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201</v>
      </c>
    </row>
    <row r="100" s="2" customFormat="1" ht="16.5" customHeight="1">
      <c r="A100" s="39"/>
      <c r="B100" s="40"/>
      <c r="C100" s="213" t="s">
        <v>208</v>
      </c>
      <c r="D100" s="213" t="s">
        <v>203</v>
      </c>
      <c r="E100" s="214" t="s">
        <v>1167</v>
      </c>
      <c r="F100" s="215" t="s">
        <v>1168</v>
      </c>
      <c r="G100" s="216" t="s">
        <v>1151</v>
      </c>
      <c r="H100" s="217">
        <v>1</v>
      </c>
      <c r="I100" s="218"/>
      <c r="J100" s="219">
        <f>ROUND(I100*H100,2)</f>
        <v>0</v>
      </c>
      <c r="K100" s="215" t="s">
        <v>1152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1153</v>
      </c>
      <c r="AT100" s="224" t="s">
        <v>203</v>
      </c>
      <c r="AU100" s="224" t="s">
        <v>80</v>
      </c>
      <c r="AY100" s="18" t="s">
        <v>201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1153</v>
      </c>
      <c r="BM100" s="224" t="s">
        <v>1169</v>
      </c>
    </row>
    <row r="101" s="2" customFormat="1">
      <c r="A101" s="39"/>
      <c r="B101" s="40"/>
      <c r="C101" s="41"/>
      <c r="D101" s="226" t="s">
        <v>210</v>
      </c>
      <c r="E101" s="41"/>
      <c r="F101" s="227" t="s">
        <v>1170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210</v>
      </c>
      <c r="AU101" s="18" t="s">
        <v>80</v>
      </c>
    </row>
    <row r="102" s="2" customFormat="1">
      <c r="A102" s="39"/>
      <c r="B102" s="40"/>
      <c r="C102" s="41"/>
      <c r="D102" s="231" t="s">
        <v>212</v>
      </c>
      <c r="E102" s="41"/>
      <c r="F102" s="232" t="s">
        <v>1171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212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78</v>
      </c>
      <c r="G103" s="234"/>
      <c r="H103" s="237">
        <v>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2" customFormat="1" ht="16.5" customHeight="1">
      <c r="A104" s="39"/>
      <c r="B104" s="40"/>
      <c r="C104" s="213" t="s">
        <v>261</v>
      </c>
      <c r="D104" s="213" t="s">
        <v>203</v>
      </c>
      <c r="E104" s="214" t="s">
        <v>1172</v>
      </c>
      <c r="F104" s="215" t="s">
        <v>1173</v>
      </c>
      <c r="G104" s="216" t="s">
        <v>1151</v>
      </c>
      <c r="H104" s="217">
        <v>1</v>
      </c>
      <c r="I104" s="218"/>
      <c r="J104" s="219">
        <f>ROUND(I104*H104,2)</f>
        <v>0</v>
      </c>
      <c r="K104" s="215" t="s">
        <v>1152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1153</v>
      </c>
      <c r="AT104" s="224" t="s">
        <v>203</v>
      </c>
      <c r="AU104" s="224" t="s">
        <v>80</v>
      </c>
      <c r="AY104" s="18" t="s">
        <v>201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1153</v>
      </c>
      <c r="BM104" s="224" t="s">
        <v>1174</v>
      </c>
    </row>
    <row r="105" s="2" customFormat="1">
      <c r="A105" s="39"/>
      <c r="B105" s="40"/>
      <c r="C105" s="41"/>
      <c r="D105" s="226" t="s">
        <v>210</v>
      </c>
      <c r="E105" s="41"/>
      <c r="F105" s="227" t="s">
        <v>1175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210</v>
      </c>
      <c r="AU105" s="18" t="s">
        <v>80</v>
      </c>
    </row>
    <row r="106" s="2" customFormat="1">
      <c r="A106" s="39"/>
      <c r="B106" s="40"/>
      <c r="C106" s="41"/>
      <c r="D106" s="231" t="s">
        <v>212</v>
      </c>
      <c r="E106" s="41"/>
      <c r="F106" s="232" t="s">
        <v>1176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212</v>
      </c>
      <c r="AU106" s="18" t="s">
        <v>80</v>
      </c>
    </row>
    <row r="107" s="13" customFormat="1">
      <c r="A107" s="13"/>
      <c r="B107" s="233"/>
      <c r="C107" s="234"/>
      <c r="D107" s="231" t="s">
        <v>214</v>
      </c>
      <c r="E107" s="235" t="s">
        <v>19</v>
      </c>
      <c r="F107" s="236" t="s">
        <v>78</v>
      </c>
      <c r="G107" s="234"/>
      <c r="H107" s="237">
        <v>1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214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201</v>
      </c>
    </row>
    <row r="108" s="2" customFormat="1" ht="16.5" customHeight="1">
      <c r="A108" s="39"/>
      <c r="B108" s="40"/>
      <c r="C108" s="213" t="s">
        <v>229</v>
      </c>
      <c r="D108" s="213" t="s">
        <v>203</v>
      </c>
      <c r="E108" s="214" t="s">
        <v>1177</v>
      </c>
      <c r="F108" s="215" t="s">
        <v>1178</v>
      </c>
      <c r="G108" s="216" t="s">
        <v>1151</v>
      </c>
      <c r="H108" s="217">
        <v>1</v>
      </c>
      <c r="I108" s="218"/>
      <c r="J108" s="219">
        <f>ROUND(I108*H108,2)</f>
        <v>0</v>
      </c>
      <c r="K108" s="215" t="s">
        <v>1152</v>
      </c>
      <c r="L108" s="45"/>
      <c r="M108" s="220" t="s">
        <v>19</v>
      </c>
      <c r="N108" s="221" t="s">
        <v>42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1153</v>
      </c>
      <c r="AT108" s="224" t="s">
        <v>203</v>
      </c>
      <c r="AU108" s="224" t="s">
        <v>80</v>
      </c>
      <c r="AY108" s="18" t="s">
        <v>201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78</v>
      </c>
      <c r="BK108" s="225">
        <f>ROUND(I108*H108,2)</f>
        <v>0</v>
      </c>
      <c r="BL108" s="18" t="s">
        <v>1153</v>
      </c>
      <c r="BM108" s="224" t="s">
        <v>1179</v>
      </c>
    </row>
    <row r="109" s="2" customFormat="1">
      <c r="A109" s="39"/>
      <c r="B109" s="40"/>
      <c r="C109" s="41"/>
      <c r="D109" s="226" t="s">
        <v>210</v>
      </c>
      <c r="E109" s="41"/>
      <c r="F109" s="227" t="s">
        <v>1180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210</v>
      </c>
      <c r="AU109" s="18" t="s">
        <v>80</v>
      </c>
    </row>
    <row r="110" s="2" customFormat="1">
      <c r="A110" s="39"/>
      <c r="B110" s="40"/>
      <c r="C110" s="41"/>
      <c r="D110" s="231" t="s">
        <v>212</v>
      </c>
      <c r="E110" s="41"/>
      <c r="F110" s="232" t="s">
        <v>1181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212</v>
      </c>
      <c r="AU110" s="18" t="s">
        <v>80</v>
      </c>
    </row>
    <row r="111" s="13" customFormat="1">
      <c r="A111" s="13"/>
      <c r="B111" s="233"/>
      <c r="C111" s="234"/>
      <c r="D111" s="231" t="s">
        <v>214</v>
      </c>
      <c r="E111" s="235" t="s">
        <v>19</v>
      </c>
      <c r="F111" s="236" t="s">
        <v>78</v>
      </c>
      <c r="G111" s="234"/>
      <c r="H111" s="237">
        <v>1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214</v>
      </c>
      <c r="AU111" s="243" t="s">
        <v>80</v>
      </c>
      <c r="AV111" s="13" t="s">
        <v>80</v>
      </c>
      <c r="AW111" s="13" t="s">
        <v>33</v>
      </c>
      <c r="AX111" s="13" t="s">
        <v>78</v>
      </c>
      <c r="AY111" s="243" t="s">
        <v>201</v>
      </c>
    </row>
    <row r="112" s="12" customFormat="1" ht="22.8" customHeight="1">
      <c r="A112" s="12"/>
      <c r="B112" s="197"/>
      <c r="C112" s="198"/>
      <c r="D112" s="199" t="s">
        <v>70</v>
      </c>
      <c r="E112" s="211" t="s">
        <v>1182</v>
      </c>
      <c r="F112" s="211" t="s">
        <v>1183</v>
      </c>
      <c r="G112" s="198"/>
      <c r="H112" s="198"/>
      <c r="I112" s="201"/>
      <c r="J112" s="212">
        <f>BK112</f>
        <v>0</v>
      </c>
      <c r="K112" s="198"/>
      <c r="L112" s="203"/>
      <c r="M112" s="204"/>
      <c r="N112" s="205"/>
      <c r="O112" s="205"/>
      <c r="P112" s="206">
        <f>SUM(P113:P116)</f>
        <v>0</v>
      </c>
      <c r="Q112" s="205"/>
      <c r="R112" s="206">
        <f>SUM(R113:R116)</f>
        <v>0</v>
      </c>
      <c r="S112" s="205"/>
      <c r="T112" s="207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8" t="s">
        <v>261</v>
      </c>
      <c r="AT112" s="209" t="s">
        <v>70</v>
      </c>
      <c r="AU112" s="209" t="s">
        <v>78</v>
      </c>
      <c r="AY112" s="208" t="s">
        <v>201</v>
      </c>
      <c r="BK112" s="210">
        <f>SUM(BK113:BK116)</f>
        <v>0</v>
      </c>
    </row>
    <row r="113" s="2" customFormat="1" ht="16.5" customHeight="1">
      <c r="A113" s="39"/>
      <c r="B113" s="40"/>
      <c r="C113" s="213" t="s">
        <v>236</v>
      </c>
      <c r="D113" s="213" t="s">
        <v>203</v>
      </c>
      <c r="E113" s="214" t="s">
        <v>1184</v>
      </c>
      <c r="F113" s="215" t="s">
        <v>1185</v>
      </c>
      <c r="G113" s="216" t="s">
        <v>1151</v>
      </c>
      <c r="H113" s="217">
        <v>1</v>
      </c>
      <c r="I113" s="218"/>
      <c r="J113" s="219">
        <f>ROUND(I113*H113,2)</f>
        <v>0</v>
      </c>
      <c r="K113" s="215" t="s">
        <v>1186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1153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1153</v>
      </c>
      <c r="BM113" s="224" t="s">
        <v>1187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1188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2" customFormat="1">
      <c r="A115" s="39"/>
      <c r="B115" s="40"/>
      <c r="C115" s="41"/>
      <c r="D115" s="231" t="s">
        <v>212</v>
      </c>
      <c r="E115" s="41"/>
      <c r="F115" s="232" t="s">
        <v>1189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212</v>
      </c>
      <c r="AU115" s="18" t="s">
        <v>80</v>
      </c>
    </row>
    <row r="116" s="13" customFormat="1">
      <c r="A116" s="13"/>
      <c r="B116" s="233"/>
      <c r="C116" s="234"/>
      <c r="D116" s="231" t="s">
        <v>214</v>
      </c>
      <c r="E116" s="235" t="s">
        <v>19</v>
      </c>
      <c r="F116" s="236" t="s">
        <v>78</v>
      </c>
      <c r="G116" s="234"/>
      <c r="H116" s="237">
        <v>1</v>
      </c>
      <c r="I116" s="238"/>
      <c r="J116" s="234"/>
      <c r="K116" s="234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214</v>
      </c>
      <c r="AU116" s="243" t="s">
        <v>80</v>
      </c>
      <c r="AV116" s="13" t="s">
        <v>80</v>
      </c>
      <c r="AW116" s="13" t="s">
        <v>33</v>
      </c>
      <c r="AX116" s="13" t="s">
        <v>78</v>
      </c>
      <c r="AY116" s="243" t="s">
        <v>201</v>
      </c>
    </row>
    <row r="117" s="12" customFormat="1" ht="22.8" customHeight="1">
      <c r="A117" s="12"/>
      <c r="B117" s="197"/>
      <c r="C117" s="198"/>
      <c r="D117" s="199" t="s">
        <v>70</v>
      </c>
      <c r="E117" s="211" t="s">
        <v>1190</v>
      </c>
      <c r="F117" s="211" t="s">
        <v>1191</v>
      </c>
      <c r="G117" s="198"/>
      <c r="H117" s="198"/>
      <c r="I117" s="201"/>
      <c r="J117" s="212">
        <f>BK117</f>
        <v>0</v>
      </c>
      <c r="K117" s="198"/>
      <c r="L117" s="203"/>
      <c r="M117" s="204"/>
      <c r="N117" s="205"/>
      <c r="O117" s="205"/>
      <c r="P117" s="206">
        <f>SUM(P118:P125)</f>
        <v>0</v>
      </c>
      <c r="Q117" s="205"/>
      <c r="R117" s="206">
        <f>SUM(R118:R125)</f>
        <v>0</v>
      </c>
      <c r="S117" s="205"/>
      <c r="T117" s="207">
        <f>SUM(T118:T125)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261</v>
      </c>
      <c r="AT117" s="209" t="s">
        <v>70</v>
      </c>
      <c r="AU117" s="209" t="s">
        <v>78</v>
      </c>
      <c r="AY117" s="208" t="s">
        <v>201</v>
      </c>
      <c r="BK117" s="210">
        <f>SUM(BK118:BK125)</f>
        <v>0</v>
      </c>
    </row>
    <row r="118" s="2" customFormat="1" ht="16.5" customHeight="1">
      <c r="A118" s="39"/>
      <c r="B118" s="40"/>
      <c r="C118" s="213" t="s">
        <v>243</v>
      </c>
      <c r="D118" s="213" t="s">
        <v>203</v>
      </c>
      <c r="E118" s="214" t="s">
        <v>1192</v>
      </c>
      <c r="F118" s="215" t="s">
        <v>1191</v>
      </c>
      <c r="G118" s="216" t="s">
        <v>1151</v>
      </c>
      <c r="H118" s="217">
        <v>1</v>
      </c>
      <c r="I118" s="218"/>
      <c r="J118" s="219">
        <f>ROUND(I118*H118,2)</f>
        <v>0</v>
      </c>
      <c r="K118" s="215" t="s">
        <v>1152</v>
      </c>
      <c r="L118" s="45"/>
      <c r="M118" s="220" t="s">
        <v>19</v>
      </c>
      <c r="N118" s="221" t="s">
        <v>42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1153</v>
      </c>
      <c r="AT118" s="224" t="s">
        <v>203</v>
      </c>
      <c r="AU118" s="224" t="s">
        <v>80</v>
      </c>
      <c r="AY118" s="18" t="s">
        <v>201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78</v>
      </c>
      <c r="BK118" s="225">
        <f>ROUND(I118*H118,2)</f>
        <v>0</v>
      </c>
      <c r="BL118" s="18" t="s">
        <v>1153</v>
      </c>
      <c r="BM118" s="224" t="s">
        <v>1193</v>
      </c>
    </row>
    <row r="119" s="2" customFormat="1">
      <c r="A119" s="39"/>
      <c r="B119" s="40"/>
      <c r="C119" s="41"/>
      <c r="D119" s="226" t="s">
        <v>210</v>
      </c>
      <c r="E119" s="41"/>
      <c r="F119" s="227" t="s">
        <v>1194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210</v>
      </c>
      <c r="AU119" s="18" t="s">
        <v>80</v>
      </c>
    </row>
    <row r="120" s="2" customFormat="1">
      <c r="A120" s="39"/>
      <c r="B120" s="40"/>
      <c r="C120" s="41"/>
      <c r="D120" s="231" t="s">
        <v>212</v>
      </c>
      <c r="E120" s="41"/>
      <c r="F120" s="232" t="s">
        <v>1195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212</v>
      </c>
      <c r="AU120" s="18" t="s">
        <v>80</v>
      </c>
    </row>
    <row r="121" s="13" customFormat="1">
      <c r="A121" s="13"/>
      <c r="B121" s="233"/>
      <c r="C121" s="234"/>
      <c r="D121" s="231" t="s">
        <v>214</v>
      </c>
      <c r="E121" s="235" t="s">
        <v>19</v>
      </c>
      <c r="F121" s="236" t="s">
        <v>78</v>
      </c>
      <c r="G121" s="234"/>
      <c r="H121" s="237">
        <v>1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214</v>
      </c>
      <c r="AU121" s="243" t="s">
        <v>80</v>
      </c>
      <c r="AV121" s="13" t="s">
        <v>80</v>
      </c>
      <c r="AW121" s="13" t="s">
        <v>33</v>
      </c>
      <c r="AX121" s="13" t="s">
        <v>78</v>
      </c>
      <c r="AY121" s="243" t="s">
        <v>201</v>
      </c>
    </row>
    <row r="122" s="2" customFormat="1" ht="16.5" customHeight="1">
      <c r="A122" s="39"/>
      <c r="B122" s="40"/>
      <c r="C122" s="213" t="s">
        <v>259</v>
      </c>
      <c r="D122" s="213" t="s">
        <v>203</v>
      </c>
      <c r="E122" s="214" t="s">
        <v>1196</v>
      </c>
      <c r="F122" s="215" t="s">
        <v>1197</v>
      </c>
      <c r="G122" s="216" t="s">
        <v>1151</v>
      </c>
      <c r="H122" s="217">
        <v>1</v>
      </c>
      <c r="I122" s="218"/>
      <c r="J122" s="219">
        <f>ROUND(I122*H122,2)</f>
        <v>0</v>
      </c>
      <c r="K122" s="215" t="s">
        <v>1152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1153</v>
      </c>
      <c r="AT122" s="224" t="s">
        <v>203</v>
      </c>
      <c r="AU122" s="224" t="s">
        <v>80</v>
      </c>
      <c r="AY122" s="18" t="s">
        <v>201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1153</v>
      </c>
      <c r="BM122" s="224" t="s">
        <v>1198</v>
      </c>
    </row>
    <row r="123" s="2" customFormat="1">
      <c r="A123" s="39"/>
      <c r="B123" s="40"/>
      <c r="C123" s="41"/>
      <c r="D123" s="226" t="s">
        <v>210</v>
      </c>
      <c r="E123" s="41"/>
      <c r="F123" s="227" t="s">
        <v>1199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210</v>
      </c>
      <c r="AU123" s="18" t="s">
        <v>80</v>
      </c>
    </row>
    <row r="124" s="2" customFormat="1">
      <c r="A124" s="39"/>
      <c r="B124" s="40"/>
      <c r="C124" s="41"/>
      <c r="D124" s="231" t="s">
        <v>212</v>
      </c>
      <c r="E124" s="41"/>
      <c r="F124" s="232" t="s">
        <v>1200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212</v>
      </c>
      <c r="AU124" s="18" t="s">
        <v>80</v>
      </c>
    </row>
    <row r="125" s="13" customFormat="1">
      <c r="A125" s="13"/>
      <c r="B125" s="233"/>
      <c r="C125" s="234"/>
      <c r="D125" s="231" t="s">
        <v>214</v>
      </c>
      <c r="E125" s="235" t="s">
        <v>19</v>
      </c>
      <c r="F125" s="236" t="s">
        <v>78</v>
      </c>
      <c r="G125" s="234"/>
      <c r="H125" s="237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214</v>
      </c>
      <c r="AU125" s="243" t="s">
        <v>80</v>
      </c>
      <c r="AV125" s="13" t="s">
        <v>80</v>
      </c>
      <c r="AW125" s="13" t="s">
        <v>33</v>
      </c>
      <c r="AX125" s="13" t="s">
        <v>78</v>
      </c>
      <c r="AY125" s="243" t="s">
        <v>201</v>
      </c>
    </row>
    <row r="126" s="12" customFormat="1" ht="22.8" customHeight="1">
      <c r="A126" s="12"/>
      <c r="B126" s="197"/>
      <c r="C126" s="198"/>
      <c r="D126" s="199" t="s">
        <v>70</v>
      </c>
      <c r="E126" s="211" t="s">
        <v>1201</v>
      </c>
      <c r="F126" s="211" t="s">
        <v>1202</v>
      </c>
      <c r="G126" s="198"/>
      <c r="H126" s="198"/>
      <c r="I126" s="201"/>
      <c r="J126" s="212">
        <f>BK126</f>
        <v>0</v>
      </c>
      <c r="K126" s="198"/>
      <c r="L126" s="203"/>
      <c r="M126" s="204"/>
      <c r="N126" s="205"/>
      <c r="O126" s="205"/>
      <c r="P126" s="206">
        <f>SUM(P127:P136)</f>
        <v>0</v>
      </c>
      <c r="Q126" s="205"/>
      <c r="R126" s="206">
        <f>SUM(R127:R136)</f>
        <v>0</v>
      </c>
      <c r="S126" s="205"/>
      <c r="T126" s="207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8" t="s">
        <v>261</v>
      </c>
      <c r="AT126" s="209" t="s">
        <v>70</v>
      </c>
      <c r="AU126" s="209" t="s">
        <v>78</v>
      </c>
      <c r="AY126" s="208" t="s">
        <v>201</v>
      </c>
      <c r="BK126" s="210">
        <f>SUM(BK127:BK136)</f>
        <v>0</v>
      </c>
    </row>
    <row r="127" s="2" customFormat="1" ht="16.5" customHeight="1">
      <c r="A127" s="39"/>
      <c r="B127" s="40"/>
      <c r="C127" s="213" t="s">
        <v>308</v>
      </c>
      <c r="D127" s="213" t="s">
        <v>203</v>
      </c>
      <c r="E127" s="214" t="s">
        <v>1203</v>
      </c>
      <c r="F127" s="215" t="s">
        <v>1204</v>
      </c>
      <c r="G127" s="216" t="s">
        <v>1151</v>
      </c>
      <c r="H127" s="217">
        <v>1</v>
      </c>
      <c r="I127" s="218"/>
      <c r="J127" s="219">
        <f>ROUND(I127*H127,2)</f>
        <v>0</v>
      </c>
      <c r="K127" s="215" t="s">
        <v>1152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1153</v>
      </c>
      <c r="AT127" s="224" t="s">
        <v>203</v>
      </c>
      <c r="AU127" s="224" t="s">
        <v>80</v>
      </c>
      <c r="AY127" s="18" t="s">
        <v>201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1153</v>
      </c>
      <c r="BM127" s="224" t="s">
        <v>1205</v>
      </c>
    </row>
    <row r="128" s="2" customFormat="1">
      <c r="A128" s="39"/>
      <c r="B128" s="40"/>
      <c r="C128" s="41"/>
      <c r="D128" s="226" t="s">
        <v>210</v>
      </c>
      <c r="E128" s="41"/>
      <c r="F128" s="227" t="s">
        <v>1206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210</v>
      </c>
      <c r="AU128" s="18" t="s">
        <v>80</v>
      </c>
    </row>
    <row r="129" s="2" customFormat="1">
      <c r="A129" s="39"/>
      <c r="B129" s="40"/>
      <c r="C129" s="41"/>
      <c r="D129" s="231" t="s">
        <v>212</v>
      </c>
      <c r="E129" s="41"/>
      <c r="F129" s="232" t="s">
        <v>1207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212</v>
      </c>
      <c r="AU129" s="18" t="s">
        <v>80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78</v>
      </c>
      <c r="G130" s="234"/>
      <c r="H130" s="237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201</v>
      </c>
    </row>
    <row r="131" s="2" customFormat="1" ht="16.5" customHeight="1">
      <c r="A131" s="39"/>
      <c r="B131" s="40"/>
      <c r="C131" s="213" t="s">
        <v>281</v>
      </c>
      <c r="D131" s="213" t="s">
        <v>203</v>
      </c>
      <c r="E131" s="214" t="s">
        <v>1208</v>
      </c>
      <c r="F131" s="215" t="s">
        <v>1209</v>
      </c>
      <c r="G131" s="216" t="s">
        <v>1151</v>
      </c>
      <c r="H131" s="217">
        <v>2</v>
      </c>
      <c r="I131" s="218"/>
      <c r="J131" s="219">
        <f>ROUND(I131*H131,2)</f>
        <v>0</v>
      </c>
      <c r="K131" s="215" t="s">
        <v>1152</v>
      </c>
      <c r="L131" s="45"/>
      <c r="M131" s="220" t="s">
        <v>19</v>
      </c>
      <c r="N131" s="221" t="s">
        <v>42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1153</v>
      </c>
      <c r="AT131" s="224" t="s">
        <v>203</v>
      </c>
      <c r="AU131" s="224" t="s">
        <v>80</v>
      </c>
      <c r="AY131" s="18" t="s">
        <v>201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78</v>
      </c>
      <c r="BK131" s="225">
        <f>ROUND(I131*H131,2)</f>
        <v>0</v>
      </c>
      <c r="BL131" s="18" t="s">
        <v>1153</v>
      </c>
      <c r="BM131" s="224" t="s">
        <v>1210</v>
      </c>
    </row>
    <row r="132" s="2" customFormat="1">
      <c r="A132" s="39"/>
      <c r="B132" s="40"/>
      <c r="C132" s="41"/>
      <c r="D132" s="226" t="s">
        <v>210</v>
      </c>
      <c r="E132" s="41"/>
      <c r="F132" s="227" t="s">
        <v>1211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210</v>
      </c>
      <c r="AU132" s="18" t="s">
        <v>80</v>
      </c>
    </row>
    <row r="133" s="2" customFormat="1">
      <c r="A133" s="39"/>
      <c r="B133" s="40"/>
      <c r="C133" s="41"/>
      <c r="D133" s="231" t="s">
        <v>212</v>
      </c>
      <c r="E133" s="41"/>
      <c r="F133" s="232" t="s">
        <v>1212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212</v>
      </c>
      <c r="AU133" s="18" t="s">
        <v>80</v>
      </c>
    </row>
    <row r="134" s="13" customFormat="1">
      <c r="A134" s="13"/>
      <c r="B134" s="233"/>
      <c r="C134" s="234"/>
      <c r="D134" s="231" t="s">
        <v>214</v>
      </c>
      <c r="E134" s="235" t="s">
        <v>19</v>
      </c>
      <c r="F134" s="236" t="s">
        <v>78</v>
      </c>
      <c r="G134" s="234"/>
      <c r="H134" s="237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214</v>
      </c>
      <c r="AU134" s="243" t="s">
        <v>80</v>
      </c>
      <c r="AV134" s="13" t="s">
        <v>80</v>
      </c>
      <c r="AW134" s="13" t="s">
        <v>33</v>
      </c>
      <c r="AX134" s="13" t="s">
        <v>71</v>
      </c>
      <c r="AY134" s="243" t="s">
        <v>201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78</v>
      </c>
      <c r="G135" s="234"/>
      <c r="H135" s="237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71</v>
      </c>
      <c r="AY135" s="243" t="s">
        <v>201</v>
      </c>
    </row>
    <row r="136" s="14" customFormat="1">
      <c r="A136" s="14"/>
      <c r="B136" s="258"/>
      <c r="C136" s="259"/>
      <c r="D136" s="231" t="s">
        <v>214</v>
      </c>
      <c r="E136" s="260" t="s">
        <v>19</v>
      </c>
      <c r="F136" s="261" t="s">
        <v>410</v>
      </c>
      <c r="G136" s="259"/>
      <c r="H136" s="262">
        <v>2</v>
      </c>
      <c r="I136" s="263"/>
      <c r="J136" s="259"/>
      <c r="K136" s="259"/>
      <c r="L136" s="264"/>
      <c r="M136" s="265"/>
      <c r="N136" s="266"/>
      <c r="O136" s="266"/>
      <c r="P136" s="266"/>
      <c r="Q136" s="266"/>
      <c r="R136" s="266"/>
      <c r="S136" s="266"/>
      <c r="T136" s="26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8" t="s">
        <v>214</v>
      </c>
      <c r="AU136" s="268" t="s">
        <v>80</v>
      </c>
      <c r="AV136" s="14" t="s">
        <v>208</v>
      </c>
      <c r="AW136" s="14" t="s">
        <v>33</v>
      </c>
      <c r="AX136" s="14" t="s">
        <v>78</v>
      </c>
      <c r="AY136" s="268" t="s">
        <v>201</v>
      </c>
    </row>
    <row r="137" s="12" customFormat="1" ht="22.8" customHeight="1">
      <c r="A137" s="12"/>
      <c r="B137" s="197"/>
      <c r="C137" s="198"/>
      <c r="D137" s="199" t="s">
        <v>70</v>
      </c>
      <c r="E137" s="211" t="s">
        <v>1213</v>
      </c>
      <c r="F137" s="211" t="s">
        <v>1214</v>
      </c>
      <c r="G137" s="198"/>
      <c r="H137" s="198"/>
      <c r="I137" s="201"/>
      <c r="J137" s="212">
        <f>BK137</f>
        <v>0</v>
      </c>
      <c r="K137" s="198"/>
      <c r="L137" s="203"/>
      <c r="M137" s="204"/>
      <c r="N137" s="205"/>
      <c r="O137" s="205"/>
      <c r="P137" s="206">
        <f>SUM(P138:P140)</f>
        <v>0</v>
      </c>
      <c r="Q137" s="205"/>
      <c r="R137" s="206">
        <f>SUM(R138:R140)</f>
        <v>0</v>
      </c>
      <c r="S137" s="205"/>
      <c r="T137" s="207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8" t="s">
        <v>261</v>
      </c>
      <c r="AT137" s="209" t="s">
        <v>70</v>
      </c>
      <c r="AU137" s="209" t="s">
        <v>78</v>
      </c>
      <c r="AY137" s="208" t="s">
        <v>201</v>
      </c>
      <c r="BK137" s="210">
        <f>SUM(BK138:BK140)</f>
        <v>0</v>
      </c>
    </row>
    <row r="138" s="2" customFormat="1" ht="16.5" customHeight="1">
      <c r="A138" s="39"/>
      <c r="B138" s="40"/>
      <c r="C138" s="213" t="s">
        <v>8</v>
      </c>
      <c r="D138" s="213" t="s">
        <v>203</v>
      </c>
      <c r="E138" s="214" t="s">
        <v>1215</v>
      </c>
      <c r="F138" s="215" t="s">
        <v>1216</v>
      </c>
      <c r="G138" s="216" t="s">
        <v>1151</v>
      </c>
      <c r="H138" s="217">
        <v>1</v>
      </c>
      <c r="I138" s="218"/>
      <c r="J138" s="219">
        <f>ROUND(I138*H138,2)</f>
        <v>0</v>
      </c>
      <c r="K138" s="215" t="s">
        <v>1152</v>
      </c>
      <c r="L138" s="45"/>
      <c r="M138" s="220" t="s">
        <v>19</v>
      </c>
      <c r="N138" s="221" t="s">
        <v>42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1153</v>
      </c>
      <c r="AT138" s="224" t="s">
        <v>203</v>
      </c>
      <c r="AU138" s="224" t="s">
        <v>80</v>
      </c>
      <c r="AY138" s="18" t="s">
        <v>201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78</v>
      </c>
      <c r="BK138" s="225">
        <f>ROUND(I138*H138,2)</f>
        <v>0</v>
      </c>
      <c r="BL138" s="18" t="s">
        <v>1153</v>
      </c>
      <c r="BM138" s="224" t="s">
        <v>1217</v>
      </c>
    </row>
    <row r="139" s="2" customFormat="1">
      <c r="A139" s="39"/>
      <c r="B139" s="40"/>
      <c r="C139" s="41"/>
      <c r="D139" s="226" t="s">
        <v>210</v>
      </c>
      <c r="E139" s="41"/>
      <c r="F139" s="227" t="s">
        <v>1218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210</v>
      </c>
      <c r="AU139" s="18" t="s">
        <v>80</v>
      </c>
    </row>
    <row r="140" s="13" customFormat="1">
      <c r="A140" s="13"/>
      <c r="B140" s="233"/>
      <c r="C140" s="234"/>
      <c r="D140" s="231" t="s">
        <v>214</v>
      </c>
      <c r="E140" s="235" t="s">
        <v>19</v>
      </c>
      <c r="F140" s="236" t="s">
        <v>78</v>
      </c>
      <c r="G140" s="234"/>
      <c r="H140" s="237">
        <v>1</v>
      </c>
      <c r="I140" s="238"/>
      <c r="J140" s="234"/>
      <c r="K140" s="234"/>
      <c r="L140" s="239"/>
      <c r="M140" s="269"/>
      <c r="N140" s="270"/>
      <c r="O140" s="270"/>
      <c r="P140" s="270"/>
      <c r="Q140" s="270"/>
      <c r="R140" s="270"/>
      <c r="S140" s="270"/>
      <c r="T140" s="27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214</v>
      </c>
      <c r="AU140" s="243" t="s">
        <v>80</v>
      </c>
      <c r="AV140" s="13" t="s">
        <v>80</v>
      </c>
      <c r="AW140" s="13" t="s">
        <v>33</v>
      </c>
      <c r="AX140" s="13" t="s">
        <v>78</v>
      </c>
      <c r="AY140" s="243" t="s">
        <v>201</v>
      </c>
    </row>
    <row r="141" s="2" customFormat="1" ht="6.96" customHeight="1">
      <c r="A141" s="39"/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45"/>
      <c r="M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</sheetData>
  <sheetProtection sheet="1" autoFilter="0" formatColumns="0" formatRows="0" objects="1" scenarios="1" spinCount="100000" saltValue="aBHLCZG6c4bbfCOUYsrJGtMd+6b3lxKE58KpzoJq0nshksJ2hkwIu+zkRFJ41OcMsIAitCwrWsGLhKkgw6vgYQ==" hashValue="jN7sad7AZgB6pdhAK5o0WWR/p+/iM4SiQa0xbNqLs1L+3Hg81U842HlA9JkE0o/YwGUuq4mdiGry6VoDxfcyCQ==" algorithmName="SHA-512" password="CC35"/>
  <autoFilter ref="C84:K14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2103000"/>
    <hyperlink ref="F93" r:id="rId2" display="https://podminky.urs.cz/item/CS_URS_2024_01/012203000"/>
    <hyperlink ref="F97" r:id="rId3" display="https://podminky.urs.cz/item/CS_URS_2024_01/012303000"/>
    <hyperlink ref="F101" r:id="rId4" display="https://podminky.urs.cz/item/CS_URS_2024_01/013254000"/>
    <hyperlink ref="F105" r:id="rId5" display="https://podminky.urs.cz/item/CS_URS_2024_01/013274000"/>
    <hyperlink ref="F109" r:id="rId6" display="https://podminky.urs.cz/item/CS_URS_2024_01/013284000"/>
    <hyperlink ref="F114" r:id="rId7" display="https://podminky.urs.cz/item/CS_URS_2024_02/021203000"/>
    <hyperlink ref="F119" r:id="rId8" display="https://podminky.urs.cz/item/CS_URS_2024_01/030001000"/>
    <hyperlink ref="F123" r:id="rId9" display="https://podminky.urs.cz/item/CS_URS_2024_01/035103001"/>
    <hyperlink ref="F128" r:id="rId10" display="https://podminky.urs.cz/item/CS_URS_2024_01/041903000"/>
    <hyperlink ref="F132" r:id="rId11" display="https://podminky.urs.cz/item/CS_URS_2024_01/042903000"/>
    <hyperlink ref="F139" r:id="rId12" display="https://podminky.urs.cz/item/CS_URS_2024_01/0917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5" customFormat="1" ht="45" customHeight="1">
      <c r="B3" s="276"/>
      <c r="C3" s="277" t="s">
        <v>1219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1220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1221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1222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1223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1224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1225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1226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1227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1228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1229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77</v>
      </c>
      <c r="F18" s="283" t="s">
        <v>1230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1231</v>
      </c>
      <c r="F19" s="283" t="s">
        <v>1232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1233</v>
      </c>
      <c r="F20" s="283" t="s">
        <v>1234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168</v>
      </c>
      <c r="F21" s="283" t="s">
        <v>169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1235</v>
      </c>
      <c r="F22" s="283" t="s">
        <v>1236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83</v>
      </c>
      <c r="F23" s="283" t="s">
        <v>1237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1238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1239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1240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1241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1242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1243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1244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1245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1246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187</v>
      </c>
      <c r="F36" s="283"/>
      <c r="G36" s="283" t="s">
        <v>1247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1248</v>
      </c>
      <c r="F37" s="283"/>
      <c r="G37" s="283" t="s">
        <v>1249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52</v>
      </c>
      <c r="F38" s="283"/>
      <c r="G38" s="283" t="s">
        <v>1250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53</v>
      </c>
      <c r="F39" s="283"/>
      <c r="G39" s="283" t="s">
        <v>1251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188</v>
      </c>
      <c r="F40" s="283"/>
      <c r="G40" s="283" t="s">
        <v>1252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189</v>
      </c>
      <c r="F41" s="283"/>
      <c r="G41" s="283" t="s">
        <v>1253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1254</v>
      </c>
      <c r="F42" s="283"/>
      <c r="G42" s="283" t="s">
        <v>1255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1256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1257</v>
      </c>
      <c r="F44" s="283"/>
      <c r="G44" s="283" t="s">
        <v>1258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191</v>
      </c>
      <c r="F45" s="283"/>
      <c r="G45" s="283" t="s">
        <v>1259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1260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1261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1262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1263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1264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1265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1266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1267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1268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1269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1270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1271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1272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1273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1274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1275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1276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1277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1278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1279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1280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1281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1282</v>
      </c>
      <c r="D76" s="301"/>
      <c r="E76" s="301"/>
      <c r="F76" s="301" t="s">
        <v>1283</v>
      </c>
      <c r="G76" s="302"/>
      <c r="H76" s="301" t="s">
        <v>53</v>
      </c>
      <c r="I76" s="301" t="s">
        <v>56</v>
      </c>
      <c r="J76" s="301" t="s">
        <v>1284</v>
      </c>
      <c r="K76" s="300"/>
    </row>
    <row r="77" s="1" customFormat="1" ht="17.25" customHeight="1">
      <c r="B77" s="298"/>
      <c r="C77" s="303" t="s">
        <v>1285</v>
      </c>
      <c r="D77" s="303"/>
      <c r="E77" s="303"/>
      <c r="F77" s="304" t="s">
        <v>1286</v>
      </c>
      <c r="G77" s="305"/>
      <c r="H77" s="303"/>
      <c r="I77" s="303"/>
      <c r="J77" s="303" t="s">
        <v>1287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52</v>
      </c>
      <c r="D79" s="308"/>
      <c r="E79" s="308"/>
      <c r="F79" s="309" t="s">
        <v>1288</v>
      </c>
      <c r="G79" s="310"/>
      <c r="H79" s="286" t="s">
        <v>1289</v>
      </c>
      <c r="I79" s="286" t="s">
        <v>1290</v>
      </c>
      <c r="J79" s="286">
        <v>20</v>
      </c>
      <c r="K79" s="300"/>
    </row>
    <row r="80" s="1" customFormat="1" ht="15" customHeight="1">
      <c r="B80" s="298"/>
      <c r="C80" s="286" t="s">
        <v>1291</v>
      </c>
      <c r="D80" s="286"/>
      <c r="E80" s="286"/>
      <c r="F80" s="309" t="s">
        <v>1288</v>
      </c>
      <c r="G80" s="310"/>
      <c r="H80" s="286" t="s">
        <v>1292</v>
      </c>
      <c r="I80" s="286" t="s">
        <v>1290</v>
      </c>
      <c r="J80" s="286">
        <v>120</v>
      </c>
      <c r="K80" s="300"/>
    </row>
    <row r="81" s="1" customFormat="1" ht="15" customHeight="1">
      <c r="B81" s="311"/>
      <c r="C81" s="286" t="s">
        <v>1293</v>
      </c>
      <c r="D81" s="286"/>
      <c r="E81" s="286"/>
      <c r="F81" s="309" t="s">
        <v>1294</v>
      </c>
      <c r="G81" s="310"/>
      <c r="H81" s="286" t="s">
        <v>1295</v>
      </c>
      <c r="I81" s="286" t="s">
        <v>1290</v>
      </c>
      <c r="J81" s="286">
        <v>50</v>
      </c>
      <c r="K81" s="300"/>
    </row>
    <row r="82" s="1" customFormat="1" ht="15" customHeight="1">
      <c r="B82" s="311"/>
      <c r="C82" s="286" t="s">
        <v>1296</v>
      </c>
      <c r="D82" s="286"/>
      <c r="E82" s="286"/>
      <c r="F82" s="309" t="s">
        <v>1288</v>
      </c>
      <c r="G82" s="310"/>
      <c r="H82" s="286" t="s">
        <v>1297</v>
      </c>
      <c r="I82" s="286" t="s">
        <v>1298</v>
      </c>
      <c r="J82" s="286"/>
      <c r="K82" s="300"/>
    </row>
    <row r="83" s="1" customFormat="1" ht="15" customHeight="1">
      <c r="B83" s="311"/>
      <c r="C83" s="312" t="s">
        <v>1299</v>
      </c>
      <c r="D83" s="312"/>
      <c r="E83" s="312"/>
      <c r="F83" s="313" t="s">
        <v>1294</v>
      </c>
      <c r="G83" s="312"/>
      <c r="H83" s="312" t="s">
        <v>1300</v>
      </c>
      <c r="I83" s="312" t="s">
        <v>1290</v>
      </c>
      <c r="J83" s="312">
        <v>15</v>
      </c>
      <c r="K83" s="300"/>
    </row>
    <row r="84" s="1" customFormat="1" ht="15" customHeight="1">
      <c r="B84" s="311"/>
      <c r="C84" s="312" t="s">
        <v>1301</v>
      </c>
      <c r="D84" s="312"/>
      <c r="E84" s="312"/>
      <c r="F84" s="313" t="s">
        <v>1294</v>
      </c>
      <c r="G84" s="312"/>
      <c r="H84" s="312" t="s">
        <v>1302</v>
      </c>
      <c r="I84" s="312" t="s">
        <v>1290</v>
      </c>
      <c r="J84" s="312">
        <v>15</v>
      </c>
      <c r="K84" s="300"/>
    </row>
    <row r="85" s="1" customFormat="1" ht="15" customHeight="1">
      <c r="B85" s="311"/>
      <c r="C85" s="312" t="s">
        <v>1303</v>
      </c>
      <c r="D85" s="312"/>
      <c r="E85" s="312"/>
      <c r="F85" s="313" t="s">
        <v>1294</v>
      </c>
      <c r="G85" s="312"/>
      <c r="H85" s="312" t="s">
        <v>1304</v>
      </c>
      <c r="I85" s="312" t="s">
        <v>1290</v>
      </c>
      <c r="J85" s="312">
        <v>20</v>
      </c>
      <c r="K85" s="300"/>
    </row>
    <row r="86" s="1" customFormat="1" ht="15" customHeight="1">
      <c r="B86" s="311"/>
      <c r="C86" s="312" t="s">
        <v>1305</v>
      </c>
      <c r="D86" s="312"/>
      <c r="E86" s="312"/>
      <c r="F86" s="313" t="s">
        <v>1294</v>
      </c>
      <c r="G86" s="312"/>
      <c r="H86" s="312" t="s">
        <v>1306</v>
      </c>
      <c r="I86" s="312" t="s">
        <v>1290</v>
      </c>
      <c r="J86" s="312">
        <v>20</v>
      </c>
      <c r="K86" s="300"/>
    </row>
    <row r="87" s="1" customFormat="1" ht="15" customHeight="1">
      <c r="B87" s="311"/>
      <c r="C87" s="286" t="s">
        <v>1307</v>
      </c>
      <c r="D87" s="286"/>
      <c r="E87" s="286"/>
      <c r="F87" s="309" t="s">
        <v>1294</v>
      </c>
      <c r="G87" s="310"/>
      <c r="H87" s="286" t="s">
        <v>1308</v>
      </c>
      <c r="I87" s="286" t="s">
        <v>1290</v>
      </c>
      <c r="J87" s="286">
        <v>50</v>
      </c>
      <c r="K87" s="300"/>
    </row>
    <row r="88" s="1" customFormat="1" ht="15" customHeight="1">
      <c r="B88" s="311"/>
      <c r="C88" s="286" t="s">
        <v>1309</v>
      </c>
      <c r="D88" s="286"/>
      <c r="E88" s="286"/>
      <c r="F88" s="309" t="s">
        <v>1294</v>
      </c>
      <c r="G88" s="310"/>
      <c r="H88" s="286" t="s">
        <v>1310</v>
      </c>
      <c r="I88" s="286" t="s">
        <v>1290</v>
      </c>
      <c r="J88" s="286">
        <v>20</v>
      </c>
      <c r="K88" s="300"/>
    </row>
    <row r="89" s="1" customFormat="1" ht="15" customHeight="1">
      <c r="B89" s="311"/>
      <c r="C89" s="286" t="s">
        <v>1311</v>
      </c>
      <c r="D89" s="286"/>
      <c r="E89" s="286"/>
      <c r="F89" s="309" t="s">
        <v>1294</v>
      </c>
      <c r="G89" s="310"/>
      <c r="H89" s="286" t="s">
        <v>1312</v>
      </c>
      <c r="I89" s="286" t="s">
        <v>1290</v>
      </c>
      <c r="J89" s="286">
        <v>20</v>
      </c>
      <c r="K89" s="300"/>
    </row>
    <row r="90" s="1" customFormat="1" ht="15" customHeight="1">
      <c r="B90" s="311"/>
      <c r="C90" s="286" t="s">
        <v>1313</v>
      </c>
      <c r="D90" s="286"/>
      <c r="E90" s="286"/>
      <c r="F90" s="309" t="s">
        <v>1294</v>
      </c>
      <c r="G90" s="310"/>
      <c r="H90" s="286" t="s">
        <v>1314</v>
      </c>
      <c r="I90" s="286" t="s">
        <v>1290</v>
      </c>
      <c r="J90" s="286">
        <v>50</v>
      </c>
      <c r="K90" s="300"/>
    </row>
    <row r="91" s="1" customFormat="1" ht="15" customHeight="1">
      <c r="B91" s="311"/>
      <c r="C91" s="286" t="s">
        <v>1315</v>
      </c>
      <c r="D91" s="286"/>
      <c r="E91" s="286"/>
      <c r="F91" s="309" t="s">
        <v>1294</v>
      </c>
      <c r="G91" s="310"/>
      <c r="H91" s="286" t="s">
        <v>1315</v>
      </c>
      <c r="I91" s="286" t="s">
        <v>1290</v>
      </c>
      <c r="J91" s="286">
        <v>50</v>
      </c>
      <c r="K91" s="300"/>
    </row>
    <row r="92" s="1" customFormat="1" ht="15" customHeight="1">
      <c r="B92" s="311"/>
      <c r="C92" s="286" t="s">
        <v>1316</v>
      </c>
      <c r="D92" s="286"/>
      <c r="E92" s="286"/>
      <c r="F92" s="309" t="s">
        <v>1294</v>
      </c>
      <c r="G92" s="310"/>
      <c r="H92" s="286" t="s">
        <v>1317</v>
      </c>
      <c r="I92" s="286" t="s">
        <v>1290</v>
      </c>
      <c r="J92" s="286">
        <v>255</v>
      </c>
      <c r="K92" s="300"/>
    </row>
    <row r="93" s="1" customFormat="1" ht="15" customHeight="1">
      <c r="B93" s="311"/>
      <c r="C93" s="286" t="s">
        <v>1318</v>
      </c>
      <c r="D93" s="286"/>
      <c r="E93" s="286"/>
      <c r="F93" s="309" t="s">
        <v>1288</v>
      </c>
      <c r="G93" s="310"/>
      <c r="H93" s="286" t="s">
        <v>1319</v>
      </c>
      <c r="I93" s="286" t="s">
        <v>1320</v>
      </c>
      <c r="J93" s="286"/>
      <c r="K93" s="300"/>
    </row>
    <row r="94" s="1" customFormat="1" ht="15" customHeight="1">
      <c r="B94" s="311"/>
      <c r="C94" s="286" t="s">
        <v>1321</v>
      </c>
      <c r="D94" s="286"/>
      <c r="E94" s="286"/>
      <c r="F94" s="309" t="s">
        <v>1288</v>
      </c>
      <c r="G94" s="310"/>
      <c r="H94" s="286" t="s">
        <v>1322</v>
      </c>
      <c r="I94" s="286" t="s">
        <v>1323</v>
      </c>
      <c r="J94" s="286"/>
      <c r="K94" s="300"/>
    </row>
    <row r="95" s="1" customFormat="1" ht="15" customHeight="1">
      <c r="B95" s="311"/>
      <c r="C95" s="286" t="s">
        <v>1324</v>
      </c>
      <c r="D95" s="286"/>
      <c r="E95" s="286"/>
      <c r="F95" s="309" t="s">
        <v>1288</v>
      </c>
      <c r="G95" s="310"/>
      <c r="H95" s="286" t="s">
        <v>1324</v>
      </c>
      <c r="I95" s="286" t="s">
        <v>1323</v>
      </c>
      <c r="J95" s="286"/>
      <c r="K95" s="300"/>
    </row>
    <row r="96" s="1" customFormat="1" ht="15" customHeight="1">
      <c r="B96" s="311"/>
      <c r="C96" s="286" t="s">
        <v>37</v>
      </c>
      <c r="D96" s="286"/>
      <c r="E96" s="286"/>
      <c r="F96" s="309" t="s">
        <v>1288</v>
      </c>
      <c r="G96" s="310"/>
      <c r="H96" s="286" t="s">
        <v>1325</v>
      </c>
      <c r="I96" s="286" t="s">
        <v>1323</v>
      </c>
      <c r="J96" s="286"/>
      <c r="K96" s="300"/>
    </row>
    <row r="97" s="1" customFormat="1" ht="15" customHeight="1">
      <c r="B97" s="311"/>
      <c r="C97" s="286" t="s">
        <v>47</v>
      </c>
      <c r="D97" s="286"/>
      <c r="E97" s="286"/>
      <c r="F97" s="309" t="s">
        <v>1288</v>
      </c>
      <c r="G97" s="310"/>
      <c r="H97" s="286" t="s">
        <v>1326</v>
      </c>
      <c r="I97" s="286" t="s">
        <v>1323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1327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1282</v>
      </c>
      <c r="D103" s="301"/>
      <c r="E103" s="301"/>
      <c r="F103" s="301" t="s">
        <v>1283</v>
      </c>
      <c r="G103" s="302"/>
      <c r="H103" s="301" t="s">
        <v>53</v>
      </c>
      <c r="I103" s="301" t="s">
        <v>56</v>
      </c>
      <c r="J103" s="301" t="s">
        <v>1284</v>
      </c>
      <c r="K103" s="300"/>
    </row>
    <row r="104" s="1" customFormat="1" ht="17.25" customHeight="1">
      <c r="B104" s="298"/>
      <c r="C104" s="303" t="s">
        <v>1285</v>
      </c>
      <c r="D104" s="303"/>
      <c r="E104" s="303"/>
      <c r="F104" s="304" t="s">
        <v>1286</v>
      </c>
      <c r="G104" s="305"/>
      <c r="H104" s="303"/>
      <c r="I104" s="303"/>
      <c r="J104" s="303" t="s">
        <v>1287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52</v>
      </c>
      <c r="D106" s="308"/>
      <c r="E106" s="308"/>
      <c r="F106" s="309" t="s">
        <v>1288</v>
      </c>
      <c r="G106" s="286"/>
      <c r="H106" s="286" t="s">
        <v>1328</v>
      </c>
      <c r="I106" s="286" t="s">
        <v>1290</v>
      </c>
      <c r="J106" s="286">
        <v>20</v>
      </c>
      <c r="K106" s="300"/>
    </row>
    <row r="107" s="1" customFormat="1" ht="15" customHeight="1">
      <c r="B107" s="298"/>
      <c r="C107" s="286" t="s">
        <v>1291</v>
      </c>
      <c r="D107" s="286"/>
      <c r="E107" s="286"/>
      <c r="F107" s="309" t="s">
        <v>1288</v>
      </c>
      <c r="G107" s="286"/>
      <c r="H107" s="286" t="s">
        <v>1328</v>
      </c>
      <c r="I107" s="286" t="s">
        <v>1290</v>
      </c>
      <c r="J107" s="286">
        <v>120</v>
      </c>
      <c r="K107" s="300"/>
    </row>
    <row r="108" s="1" customFormat="1" ht="15" customHeight="1">
      <c r="B108" s="311"/>
      <c r="C108" s="286" t="s">
        <v>1293</v>
      </c>
      <c r="D108" s="286"/>
      <c r="E108" s="286"/>
      <c r="F108" s="309" t="s">
        <v>1294</v>
      </c>
      <c r="G108" s="286"/>
      <c r="H108" s="286" t="s">
        <v>1328</v>
      </c>
      <c r="I108" s="286" t="s">
        <v>1290</v>
      </c>
      <c r="J108" s="286">
        <v>50</v>
      </c>
      <c r="K108" s="300"/>
    </row>
    <row r="109" s="1" customFormat="1" ht="15" customHeight="1">
      <c r="B109" s="311"/>
      <c r="C109" s="286" t="s">
        <v>1296</v>
      </c>
      <c r="D109" s="286"/>
      <c r="E109" s="286"/>
      <c r="F109" s="309" t="s">
        <v>1288</v>
      </c>
      <c r="G109" s="286"/>
      <c r="H109" s="286" t="s">
        <v>1328</v>
      </c>
      <c r="I109" s="286" t="s">
        <v>1298</v>
      </c>
      <c r="J109" s="286"/>
      <c r="K109" s="300"/>
    </row>
    <row r="110" s="1" customFormat="1" ht="15" customHeight="1">
      <c r="B110" s="311"/>
      <c r="C110" s="286" t="s">
        <v>1307</v>
      </c>
      <c r="D110" s="286"/>
      <c r="E110" s="286"/>
      <c r="F110" s="309" t="s">
        <v>1294</v>
      </c>
      <c r="G110" s="286"/>
      <c r="H110" s="286" t="s">
        <v>1328</v>
      </c>
      <c r="I110" s="286" t="s">
        <v>1290</v>
      </c>
      <c r="J110" s="286">
        <v>50</v>
      </c>
      <c r="K110" s="300"/>
    </row>
    <row r="111" s="1" customFormat="1" ht="15" customHeight="1">
      <c r="B111" s="311"/>
      <c r="C111" s="286" t="s">
        <v>1315</v>
      </c>
      <c r="D111" s="286"/>
      <c r="E111" s="286"/>
      <c r="F111" s="309" t="s">
        <v>1294</v>
      </c>
      <c r="G111" s="286"/>
      <c r="H111" s="286" t="s">
        <v>1328</v>
      </c>
      <c r="I111" s="286" t="s">
        <v>1290</v>
      </c>
      <c r="J111" s="286">
        <v>50</v>
      </c>
      <c r="K111" s="300"/>
    </row>
    <row r="112" s="1" customFormat="1" ht="15" customHeight="1">
      <c r="B112" s="311"/>
      <c r="C112" s="286" t="s">
        <v>1313</v>
      </c>
      <c r="D112" s="286"/>
      <c r="E112" s="286"/>
      <c r="F112" s="309" t="s">
        <v>1294</v>
      </c>
      <c r="G112" s="286"/>
      <c r="H112" s="286" t="s">
        <v>1328</v>
      </c>
      <c r="I112" s="286" t="s">
        <v>1290</v>
      </c>
      <c r="J112" s="286">
        <v>50</v>
      </c>
      <c r="K112" s="300"/>
    </row>
    <row r="113" s="1" customFormat="1" ht="15" customHeight="1">
      <c r="B113" s="311"/>
      <c r="C113" s="286" t="s">
        <v>52</v>
      </c>
      <c r="D113" s="286"/>
      <c r="E113" s="286"/>
      <c r="F113" s="309" t="s">
        <v>1288</v>
      </c>
      <c r="G113" s="286"/>
      <c r="H113" s="286" t="s">
        <v>1329</v>
      </c>
      <c r="I113" s="286" t="s">
        <v>1290</v>
      </c>
      <c r="J113" s="286">
        <v>20</v>
      </c>
      <c r="K113" s="300"/>
    </row>
    <row r="114" s="1" customFormat="1" ht="15" customHeight="1">
      <c r="B114" s="311"/>
      <c r="C114" s="286" t="s">
        <v>1330</v>
      </c>
      <c r="D114" s="286"/>
      <c r="E114" s="286"/>
      <c r="F114" s="309" t="s">
        <v>1288</v>
      </c>
      <c r="G114" s="286"/>
      <c r="H114" s="286" t="s">
        <v>1331</v>
      </c>
      <c r="I114" s="286" t="s">
        <v>1290</v>
      </c>
      <c r="J114" s="286">
        <v>120</v>
      </c>
      <c r="K114" s="300"/>
    </row>
    <row r="115" s="1" customFormat="1" ht="15" customHeight="1">
      <c r="B115" s="311"/>
      <c r="C115" s="286" t="s">
        <v>37</v>
      </c>
      <c r="D115" s="286"/>
      <c r="E115" s="286"/>
      <c r="F115" s="309" t="s">
        <v>1288</v>
      </c>
      <c r="G115" s="286"/>
      <c r="H115" s="286" t="s">
        <v>1332</v>
      </c>
      <c r="I115" s="286" t="s">
        <v>1323</v>
      </c>
      <c r="J115" s="286"/>
      <c r="K115" s="300"/>
    </row>
    <row r="116" s="1" customFormat="1" ht="15" customHeight="1">
      <c r="B116" s="311"/>
      <c r="C116" s="286" t="s">
        <v>47</v>
      </c>
      <c r="D116" s="286"/>
      <c r="E116" s="286"/>
      <c r="F116" s="309" t="s">
        <v>1288</v>
      </c>
      <c r="G116" s="286"/>
      <c r="H116" s="286" t="s">
        <v>1333</v>
      </c>
      <c r="I116" s="286" t="s">
        <v>1323</v>
      </c>
      <c r="J116" s="286"/>
      <c r="K116" s="300"/>
    </row>
    <row r="117" s="1" customFormat="1" ht="15" customHeight="1">
      <c r="B117" s="311"/>
      <c r="C117" s="286" t="s">
        <v>56</v>
      </c>
      <c r="D117" s="286"/>
      <c r="E117" s="286"/>
      <c r="F117" s="309" t="s">
        <v>1288</v>
      </c>
      <c r="G117" s="286"/>
      <c r="H117" s="286" t="s">
        <v>1334</v>
      </c>
      <c r="I117" s="286" t="s">
        <v>1335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1336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1282</v>
      </c>
      <c r="D123" s="301"/>
      <c r="E123" s="301"/>
      <c r="F123" s="301" t="s">
        <v>1283</v>
      </c>
      <c r="G123" s="302"/>
      <c r="H123" s="301" t="s">
        <v>53</v>
      </c>
      <c r="I123" s="301" t="s">
        <v>56</v>
      </c>
      <c r="J123" s="301" t="s">
        <v>1284</v>
      </c>
      <c r="K123" s="330"/>
    </row>
    <row r="124" s="1" customFormat="1" ht="17.25" customHeight="1">
      <c r="B124" s="329"/>
      <c r="C124" s="303" t="s">
        <v>1285</v>
      </c>
      <c r="D124" s="303"/>
      <c r="E124" s="303"/>
      <c r="F124" s="304" t="s">
        <v>1286</v>
      </c>
      <c r="G124" s="305"/>
      <c r="H124" s="303"/>
      <c r="I124" s="303"/>
      <c r="J124" s="303" t="s">
        <v>1287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1291</v>
      </c>
      <c r="D126" s="308"/>
      <c r="E126" s="308"/>
      <c r="F126" s="309" t="s">
        <v>1288</v>
      </c>
      <c r="G126" s="286"/>
      <c r="H126" s="286" t="s">
        <v>1328</v>
      </c>
      <c r="I126" s="286" t="s">
        <v>1290</v>
      </c>
      <c r="J126" s="286">
        <v>120</v>
      </c>
      <c r="K126" s="334"/>
    </row>
    <row r="127" s="1" customFormat="1" ht="15" customHeight="1">
      <c r="B127" s="331"/>
      <c r="C127" s="286" t="s">
        <v>1337</v>
      </c>
      <c r="D127" s="286"/>
      <c r="E127" s="286"/>
      <c r="F127" s="309" t="s">
        <v>1288</v>
      </c>
      <c r="G127" s="286"/>
      <c r="H127" s="286" t="s">
        <v>1338</v>
      </c>
      <c r="I127" s="286" t="s">
        <v>1290</v>
      </c>
      <c r="J127" s="286" t="s">
        <v>1339</v>
      </c>
      <c r="K127" s="334"/>
    </row>
    <row r="128" s="1" customFormat="1" ht="15" customHeight="1">
      <c r="B128" s="331"/>
      <c r="C128" s="286" t="s">
        <v>83</v>
      </c>
      <c r="D128" s="286"/>
      <c r="E128" s="286"/>
      <c r="F128" s="309" t="s">
        <v>1288</v>
      </c>
      <c r="G128" s="286"/>
      <c r="H128" s="286" t="s">
        <v>1340</v>
      </c>
      <c r="I128" s="286" t="s">
        <v>1290</v>
      </c>
      <c r="J128" s="286" t="s">
        <v>1339</v>
      </c>
      <c r="K128" s="334"/>
    </row>
    <row r="129" s="1" customFormat="1" ht="15" customHeight="1">
      <c r="B129" s="331"/>
      <c r="C129" s="286" t="s">
        <v>1299</v>
      </c>
      <c r="D129" s="286"/>
      <c r="E129" s="286"/>
      <c r="F129" s="309" t="s">
        <v>1294</v>
      </c>
      <c r="G129" s="286"/>
      <c r="H129" s="286" t="s">
        <v>1300</v>
      </c>
      <c r="I129" s="286" t="s">
        <v>1290</v>
      </c>
      <c r="J129" s="286">
        <v>15</v>
      </c>
      <c r="K129" s="334"/>
    </row>
    <row r="130" s="1" customFormat="1" ht="15" customHeight="1">
      <c r="B130" s="331"/>
      <c r="C130" s="312" t="s">
        <v>1301</v>
      </c>
      <c r="D130" s="312"/>
      <c r="E130" s="312"/>
      <c r="F130" s="313" t="s">
        <v>1294</v>
      </c>
      <c r="G130" s="312"/>
      <c r="H130" s="312" t="s">
        <v>1302</v>
      </c>
      <c r="I130" s="312" t="s">
        <v>1290</v>
      </c>
      <c r="J130" s="312">
        <v>15</v>
      </c>
      <c r="K130" s="334"/>
    </row>
    <row r="131" s="1" customFormat="1" ht="15" customHeight="1">
      <c r="B131" s="331"/>
      <c r="C131" s="312" t="s">
        <v>1303</v>
      </c>
      <c r="D131" s="312"/>
      <c r="E131" s="312"/>
      <c r="F131" s="313" t="s">
        <v>1294</v>
      </c>
      <c r="G131" s="312"/>
      <c r="H131" s="312" t="s">
        <v>1304</v>
      </c>
      <c r="I131" s="312" t="s">
        <v>1290</v>
      </c>
      <c r="J131" s="312">
        <v>20</v>
      </c>
      <c r="K131" s="334"/>
    </row>
    <row r="132" s="1" customFormat="1" ht="15" customHeight="1">
      <c r="B132" s="331"/>
      <c r="C132" s="312" t="s">
        <v>1305</v>
      </c>
      <c r="D132" s="312"/>
      <c r="E132" s="312"/>
      <c r="F132" s="313" t="s">
        <v>1294</v>
      </c>
      <c r="G132" s="312"/>
      <c r="H132" s="312" t="s">
        <v>1306</v>
      </c>
      <c r="I132" s="312" t="s">
        <v>1290</v>
      </c>
      <c r="J132" s="312">
        <v>20</v>
      </c>
      <c r="K132" s="334"/>
    </row>
    <row r="133" s="1" customFormat="1" ht="15" customHeight="1">
      <c r="B133" s="331"/>
      <c r="C133" s="286" t="s">
        <v>1293</v>
      </c>
      <c r="D133" s="286"/>
      <c r="E133" s="286"/>
      <c r="F133" s="309" t="s">
        <v>1294</v>
      </c>
      <c r="G133" s="286"/>
      <c r="H133" s="286" t="s">
        <v>1328</v>
      </c>
      <c r="I133" s="286" t="s">
        <v>1290</v>
      </c>
      <c r="J133" s="286">
        <v>50</v>
      </c>
      <c r="K133" s="334"/>
    </row>
    <row r="134" s="1" customFormat="1" ht="15" customHeight="1">
      <c r="B134" s="331"/>
      <c r="C134" s="286" t="s">
        <v>1307</v>
      </c>
      <c r="D134" s="286"/>
      <c r="E134" s="286"/>
      <c r="F134" s="309" t="s">
        <v>1294</v>
      </c>
      <c r="G134" s="286"/>
      <c r="H134" s="286" t="s">
        <v>1328</v>
      </c>
      <c r="I134" s="286" t="s">
        <v>1290</v>
      </c>
      <c r="J134" s="286">
        <v>50</v>
      </c>
      <c r="K134" s="334"/>
    </row>
    <row r="135" s="1" customFormat="1" ht="15" customHeight="1">
      <c r="B135" s="331"/>
      <c r="C135" s="286" t="s">
        <v>1313</v>
      </c>
      <c r="D135" s="286"/>
      <c r="E135" s="286"/>
      <c r="F135" s="309" t="s">
        <v>1294</v>
      </c>
      <c r="G135" s="286"/>
      <c r="H135" s="286" t="s">
        <v>1328</v>
      </c>
      <c r="I135" s="286" t="s">
        <v>1290</v>
      </c>
      <c r="J135" s="286">
        <v>50</v>
      </c>
      <c r="K135" s="334"/>
    </row>
    <row r="136" s="1" customFormat="1" ht="15" customHeight="1">
      <c r="B136" s="331"/>
      <c r="C136" s="286" t="s">
        <v>1315</v>
      </c>
      <c r="D136" s="286"/>
      <c r="E136" s="286"/>
      <c r="F136" s="309" t="s">
        <v>1294</v>
      </c>
      <c r="G136" s="286"/>
      <c r="H136" s="286" t="s">
        <v>1328</v>
      </c>
      <c r="I136" s="286" t="s">
        <v>1290</v>
      </c>
      <c r="J136" s="286">
        <v>50</v>
      </c>
      <c r="K136" s="334"/>
    </row>
    <row r="137" s="1" customFormat="1" ht="15" customHeight="1">
      <c r="B137" s="331"/>
      <c r="C137" s="286" t="s">
        <v>1316</v>
      </c>
      <c r="D137" s="286"/>
      <c r="E137" s="286"/>
      <c r="F137" s="309" t="s">
        <v>1294</v>
      </c>
      <c r="G137" s="286"/>
      <c r="H137" s="286" t="s">
        <v>1341</v>
      </c>
      <c r="I137" s="286" t="s">
        <v>1290</v>
      </c>
      <c r="J137" s="286">
        <v>255</v>
      </c>
      <c r="K137" s="334"/>
    </row>
    <row r="138" s="1" customFormat="1" ht="15" customHeight="1">
      <c r="B138" s="331"/>
      <c r="C138" s="286" t="s">
        <v>1318</v>
      </c>
      <c r="D138" s="286"/>
      <c r="E138" s="286"/>
      <c r="F138" s="309" t="s">
        <v>1288</v>
      </c>
      <c r="G138" s="286"/>
      <c r="H138" s="286" t="s">
        <v>1342</v>
      </c>
      <c r="I138" s="286" t="s">
        <v>1320</v>
      </c>
      <c r="J138" s="286"/>
      <c r="K138" s="334"/>
    </row>
    <row r="139" s="1" customFormat="1" ht="15" customHeight="1">
      <c r="B139" s="331"/>
      <c r="C139" s="286" t="s">
        <v>1321</v>
      </c>
      <c r="D139" s="286"/>
      <c r="E139" s="286"/>
      <c r="F139" s="309" t="s">
        <v>1288</v>
      </c>
      <c r="G139" s="286"/>
      <c r="H139" s="286" t="s">
        <v>1343</v>
      </c>
      <c r="I139" s="286" t="s">
        <v>1323</v>
      </c>
      <c r="J139" s="286"/>
      <c r="K139" s="334"/>
    </row>
    <row r="140" s="1" customFormat="1" ht="15" customHeight="1">
      <c r="B140" s="331"/>
      <c r="C140" s="286" t="s">
        <v>1324</v>
      </c>
      <c r="D140" s="286"/>
      <c r="E140" s="286"/>
      <c r="F140" s="309" t="s">
        <v>1288</v>
      </c>
      <c r="G140" s="286"/>
      <c r="H140" s="286" t="s">
        <v>1324</v>
      </c>
      <c r="I140" s="286" t="s">
        <v>1323</v>
      </c>
      <c r="J140" s="286"/>
      <c r="K140" s="334"/>
    </row>
    <row r="141" s="1" customFormat="1" ht="15" customHeight="1">
      <c r="B141" s="331"/>
      <c r="C141" s="286" t="s">
        <v>37</v>
      </c>
      <c r="D141" s="286"/>
      <c r="E141" s="286"/>
      <c r="F141" s="309" t="s">
        <v>1288</v>
      </c>
      <c r="G141" s="286"/>
      <c r="H141" s="286" t="s">
        <v>1344</v>
      </c>
      <c r="I141" s="286" t="s">
        <v>1323</v>
      </c>
      <c r="J141" s="286"/>
      <c r="K141" s="334"/>
    </row>
    <row r="142" s="1" customFormat="1" ht="15" customHeight="1">
      <c r="B142" s="331"/>
      <c r="C142" s="286" t="s">
        <v>1345</v>
      </c>
      <c r="D142" s="286"/>
      <c r="E142" s="286"/>
      <c r="F142" s="309" t="s">
        <v>1288</v>
      </c>
      <c r="G142" s="286"/>
      <c r="H142" s="286" t="s">
        <v>1346</v>
      </c>
      <c r="I142" s="286" t="s">
        <v>1323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1347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1282</v>
      </c>
      <c r="D148" s="301"/>
      <c r="E148" s="301"/>
      <c r="F148" s="301" t="s">
        <v>1283</v>
      </c>
      <c r="G148" s="302"/>
      <c r="H148" s="301" t="s">
        <v>53</v>
      </c>
      <c r="I148" s="301" t="s">
        <v>56</v>
      </c>
      <c r="J148" s="301" t="s">
        <v>1284</v>
      </c>
      <c r="K148" s="300"/>
    </row>
    <row r="149" s="1" customFormat="1" ht="17.25" customHeight="1">
      <c r="B149" s="298"/>
      <c r="C149" s="303" t="s">
        <v>1285</v>
      </c>
      <c r="D149" s="303"/>
      <c r="E149" s="303"/>
      <c r="F149" s="304" t="s">
        <v>1286</v>
      </c>
      <c r="G149" s="305"/>
      <c r="H149" s="303"/>
      <c r="I149" s="303"/>
      <c r="J149" s="303" t="s">
        <v>1287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1291</v>
      </c>
      <c r="D151" s="286"/>
      <c r="E151" s="286"/>
      <c r="F151" s="339" t="s">
        <v>1288</v>
      </c>
      <c r="G151" s="286"/>
      <c r="H151" s="338" t="s">
        <v>1328</v>
      </c>
      <c r="I151" s="338" t="s">
        <v>1290</v>
      </c>
      <c r="J151" s="338">
        <v>120</v>
      </c>
      <c r="K151" s="334"/>
    </row>
    <row r="152" s="1" customFormat="1" ht="15" customHeight="1">
      <c r="B152" s="311"/>
      <c r="C152" s="338" t="s">
        <v>1337</v>
      </c>
      <c r="D152" s="286"/>
      <c r="E152" s="286"/>
      <c r="F152" s="339" t="s">
        <v>1288</v>
      </c>
      <c r="G152" s="286"/>
      <c r="H152" s="338" t="s">
        <v>1348</v>
      </c>
      <c r="I152" s="338" t="s">
        <v>1290</v>
      </c>
      <c r="J152" s="338" t="s">
        <v>1339</v>
      </c>
      <c r="K152" s="334"/>
    </row>
    <row r="153" s="1" customFormat="1" ht="15" customHeight="1">
      <c r="B153" s="311"/>
      <c r="C153" s="338" t="s">
        <v>83</v>
      </c>
      <c r="D153" s="286"/>
      <c r="E153" s="286"/>
      <c r="F153" s="339" t="s">
        <v>1288</v>
      </c>
      <c r="G153" s="286"/>
      <c r="H153" s="338" t="s">
        <v>1349</v>
      </c>
      <c r="I153" s="338" t="s">
        <v>1290</v>
      </c>
      <c r="J153" s="338" t="s">
        <v>1339</v>
      </c>
      <c r="K153" s="334"/>
    </row>
    <row r="154" s="1" customFormat="1" ht="15" customHeight="1">
      <c r="B154" s="311"/>
      <c r="C154" s="338" t="s">
        <v>1293</v>
      </c>
      <c r="D154" s="286"/>
      <c r="E154" s="286"/>
      <c r="F154" s="339" t="s">
        <v>1294</v>
      </c>
      <c r="G154" s="286"/>
      <c r="H154" s="338" t="s">
        <v>1328</v>
      </c>
      <c r="I154" s="338" t="s">
        <v>1290</v>
      </c>
      <c r="J154" s="338">
        <v>50</v>
      </c>
      <c r="K154" s="334"/>
    </row>
    <row r="155" s="1" customFormat="1" ht="15" customHeight="1">
      <c r="B155" s="311"/>
      <c r="C155" s="338" t="s">
        <v>1296</v>
      </c>
      <c r="D155" s="286"/>
      <c r="E155" s="286"/>
      <c r="F155" s="339" t="s">
        <v>1288</v>
      </c>
      <c r="G155" s="286"/>
      <c r="H155" s="338" t="s">
        <v>1328</v>
      </c>
      <c r="I155" s="338" t="s">
        <v>1298</v>
      </c>
      <c r="J155" s="338"/>
      <c r="K155" s="334"/>
    </row>
    <row r="156" s="1" customFormat="1" ht="15" customHeight="1">
      <c r="B156" s="311"/>
      <c r="C156" s="338" t="s">
        <v>1307</v>
      </c>
      <c r="D156" s="286"/>
      <c r="E156" s="286"/>
      <c r="F156" s="339" t="s">
        <v>1294</v>
      </c>
      <c r="G156" s="286"/>
      <c r="H156" s="338" t="s">
        <v>1328</v>
      </c>
      <c r="I156" s="338" t="s">
        <v>1290</v>
      </c>
      <c r="J156" s="338">
        <v>50</v>
      </c>
      <c r="K156" s="334"/>
    </row>
    <row r="157" s="1" customFormat="1" ht="15" customHeight="1">
      <c r="B157" s="311"/>
      <c r="C157" s="338" t="s">
        <v>1315</v>
      </c>
      <c r="D157" s="286"/>
      <c r="E157" s="286"/>
      <c r="F157" s="339" t="s">
        <v>1294</v>
      </c>
      <c r="G157" s="286"/>
      <c r="H157" s="338" t="s">
        <v>1328</v>
      </c>
      <c r="I157" s="338" t="s">
        <v>1290</v>
      </c>
      <c r="J157" s="338">
        <v>50</v>
      </c>
      <c r="K157" s="334"/>
    </row>
    <row r="158" s="1" customFormat="1" ht="15" customHeight="1">
      <c r="B158" s="311"/>
      <c r="C158" s="338" t="s">
        <v>1313</v>
      </c>
      <c r="D158" s="286"/>
      <c r="E158" s="286"/>
      <c r="F158" s="339" t="s">
        <v>1294</v>
      </c>
      <c r="G158" s="286"/>
      <c r="H158" s="338" t="s">
        <v>1328</v>
      </c>
      <c r="I158" s="338" t="s">
        <v>1290</v>
      </c>
      <c r="J158" s="338">
        <v>50</v>
      </c>
      <c r="K158" s="334"/>
    </row>
    <row r="159" s="1" customFormat="1" ht="15" customHeight="1">
      <c r="B159" s="311"/>
      <c r="C159" s="338" t="s">
        <v>177</v>
      </c>
      <c r="D159" s="286"/>
      <c r="E159" s="286"/>
      <c r="F159" s="339" t="s">
        <v>1288</v>
      </c>
      <c r="G159" s="286"/>
      <c r="H159" s="338" t="s">
        <v>1350</v>
      </c>
      <c r="I159" s="338" t="s">
        <v>1290</v>
      </c>
      <c r="J159" s="338" t="s">
        <v>1351</v>
      </c>
      <c r="K159" s="334"/>
    </row>
    <row r="160" s="1" customFormat="1" ht="15" customHeight="1">
      <c r="B160" s="311"/>
      <c r="C160" s="338" t="s">
        <v>1352</v>
      </c>
      <c r="D160" s="286"/>
      <c r="E160" s="286"/>
      <c r="F160" s="339" t="s">
        <v>1288</v>
      </c>
      <c r="G160" s="286"/>
      <c r="H160" s="338" t="s">
        <v>1353</v>
      </c>
      <c r="I160" s="338" t="s">
        <v>1323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1354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1282</v>
      </c>
      <c r="D166" s="301"/>
      <c r="E166" s="301"/>
      <c r="F166" s="301" t="s">
        <v>1283</v>
      </c>
      <c r="G166" s="343"/>
      <c r="H166" s="344" t="s">
        <v>53</v>
      </c>
      <c r="I166" s="344" t="s">
        <v>56</v>
      </c>
      <c r="J166" s="301" t="s">
        <v>1284</v>
      </c>
      <c r="K166" s="278"/>
    </row>
    <row r="167" s="1" customFormat="1" ht="17.25" customHeight="1">
      <c r="B167" s="279"/>
      <c r="C167" s="303" t="s">
        <v>1285</v>
      </c>
      <c r="D167" s="303"/>
      <c r="E167" s="303"/>
      <c r="F167" s="304" t="s">
        <v>1286</v>
      </c>
      <c r="G167" s="345"/>
      <c r="H167" s="346"/>
      <c r="I167" s="346"/>
      <c r="J167" s="303" t="s">
        <v>1287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1291</v>
      </c>
      <c r="D169" s="286"/>
      <c r="E169" s="286"/>
      <c r="F169" s="309" t="s">
        <v>1288</v>
      </c>
      <c r="G169" s="286"/>
      <c r="H169" s="286" t="s">
        <v>1328</v>
      </c>
      <c r="I169" s="286" t="s">
        <v>1290</v>
      </c>
      <c r="J169" s="286">
        <v>120</v>
      </c>
      <c r="K169" s="334"/>
    </row>
    <row r="170" s="1" customFormat="1" ht="15" customHeight="1">
      <c r="B170" s="311"/>
      <c r="C170" s="286" t="s">
        <v>1337</v>
      </c>
      <c r="D170" s="286"/>
      <c r="E170" s="286"/>
      <c r="F170" s="309" t="s">
        <v>1288</v>
      </c>
      <c r="G170" s="286"/>
      <c r="H170" s="286" t="s">
        <v>1338</v>
      </c>
      <c r="I170" s="286" t="s">
        <v>1290</v>
      </c>
      <c r="J170" s="286" t="s">
        <v>1339</v>
      </c>
      <c r="K170" s="334"/>
    </row>
    <row r="171" s="1" customFormat="1" ht="15" customHeight="1">
      <c r="B171" s="311"/>
      <c r="C171" s="286" t="s">
        <v>83</v>
      </c>
      <c r="D171" s="286"/>
      <c r="E171" s="286"/>
      <c r="F171" s="309" t="s">
        <v>1288</v>
      </c>
      <c r="G171" s="286"/>
      <c r="H171" s="286" t="s">
        <v>1355</v>
      </c>
      <c r="I171" s="286" t="s">
        <v>1290</v>
      </c>
      <c r="J171" s="286" t="s">
        <v>1339</v>
      </c>
      <c r="K171" s="334"/>
    </row>
    <row r="172" s="1" customFormat="1" ht="15" customHeight="1">
      <c r="B172" s="311"/>
      <c r="C172" s="286" t="s">
        <v>1293</v>
      </c>
      <c r="D172" s="286"/>
      <c r="E172" s="286"/>
      <c r="F172" s="309" t="s">
        <v>1294</v>
      </c>
      <c r="G172" s="286"/>
      <c r="H172" s="286" t="s">
        <v>1355</v>
      </c>
      <c r="I172" s="286" t="s">
        <v>1290</v>
      </c>
      <c r="J172" s="286">
        <v>50</v>
      </c>
      <c r="K172" s="334"/>
    </row>
    <row r="173" s="1" customFormat="1" ht="15" customHeight="1">
      <c r="B173" s="311"/>
      <c r="C173" s="286" t="s">
        <v>1296</v>
      </c>
      <c r="D173" s="286"/>
      <c r="E173" s="286"/>
      <c r="F173" s="309" t="s">
        <v>1288</v>
      </c>
      <c r="G173" s="286"/>
      <c r="H173" s="286" t="s">
        <v>1355</v>
      </c>
      <c r="I173" s="286" t="s">
        <v>1298</v>
      </c>
      <c r="J173" s="286"/>
      <c r="K173" s="334"/>
    </row>
    <row r="174" s="1" customFormat="1" ht="15" customHeight="1">
      <c r="B174" s="311"/>
      <c r="C174" s="286" t="s">
        <v>1307</v>
      </c>
      <c r="D174" s="286"/>
      <c r="E174" s="286"/>
      <c r="F174" s="309" t="s">
        <v>1294</v>
      </c>
      <c r="G174" s="286"/>
      <c r="H174" s="286" t="s">
        <v>1355</v>
      </c>
      <c r="I174" s="286" t="s">
        <v>1290</v>
      </c>
      <c r="J174" s="286">
        <v>50</v>
      </c>
      <c r="K174" s="334"/>
    </row>
    <row r="175" s="1" customFormat="1" ht="15" customHeight="1">
      <c r="B175" s="311"/>
      <c r="C175" s="286" t="s">
        <v>1315</v>
      </c>
      <c r="D175" s="286"/>
      <c r="E175" s="286"/>
      <c r="F175" s="309" t="s">
        <v>1294</v>
      </c>
      <c r="G175" s="286"/>
      <c r="H175" s="286" t="s">
        <v>1355</v>
      </c>
      <c r="I175" s="286" t="s">
        <v>1290</v>
      </c>
      <c r="J175" s="286">
        <v>50</v>
      </c>
      <c r="K175" s="334"/>
    </row>
    <row r="176" s="1" customFormat="1" ht="15" customHeight="1">
      <c r="B176" s="311"/>
      <c r="C176" s="286" t="s">
        <v>1313</v>
      </c>
      <c r="D176" s="286"/>
      <c r="E176" s="286"/>
      <c r="F176" s="309" t="s">
        <v>1294</v>
      </c>
      <c r="G176" s="286"/>
      <c r="H176" s="286" t="s">
        <v>1355</v>
      </c>
      <c r="I176" s="286" t="s">
        <v>1290</v>
      </c>
      <c r="J176" s="286">
        <v>50</v>
      </c>
      <c r="K176" s="334"/>
    </row>
    <row r="177" s="1" customFormat="1" ht="15" customHeight="1">
      <c r="B177" s="311"/>
      <c r="C177" s="286" t="s">
        <v>187</v>
      </c>
      <c r="D177" s="286"/>
      <c r="E177" s="286"/>
      <c r="F177" s="309" t="s">
        <v>1288</v>
      </c>
      <c r="G177" s="286"/>
      <c r="H177" s="286" t="s">
        <v>1356</v>
      </c>
      <c r="I177" s="286" t="s">
        <v>1357</v>
      </c>
      <c r="J177" s="286"/>
      <c r="K177" s="334"/>
    </row>
    <row r="178" s="1" customFormat="1" ht="15" customHeight="1">
      <c r="B178" s="311"/>
      <c r="C178" s="286" t="s">
        <v>56</v>
      </c>
      <c r="D178" s="286"/>
      <c r="E178" s="286"/>
      <c r="F178" s="309" t="s">
        <v>1288</v>
      </c>
      <c r="G178" s="286"/>
      <c r="H178" s="286" t="s">
        <v>1358</v>
      </c>
      <c r="I178" s="286" t="s">
        <v>1359</v>
      </c>
      <c r="J178" s="286">
        <v>1</v>
      </c>
      <c r="K178" s="334"/>
    </row>
    <row r="179" s="1" customFormat="1" ht="15" customHeight="1">
      <c r="B179" s="311"/>
      <c r="C179" s="286" t="s">
        <v>52</v>
      </c>
      <c r="D179" s="286"/>
      <c r="E179" s="286"/>
      <c r="F179" s="309" t="s">
        <v>1288</v>
      </c>
      <c r="G179" s="286"/>
      <c r="H179" s="286" t="s">
        <v>1360</v>
      </c>
      <c r="I179" s="286" t="s">
        <v>1290</v>
      </c>
      <c r="J179" s="286">
        <v>20</v>
      </c>
      <c r="K179" s="334"/>
    </row>
    <row r="180" s="1" customFormat="1" ht="15" customHeight="1">
      <c r="B180" s="311"/>
      <c r="C180" s="286" t="s">
        <v>53</v>
      </c>
      <c r="D180" s="286"/>
      <c r="E180" s="286"/>
      <c r="F180" s="309" t="s">
        <v>1288</v>
      </c>
      <c r="G180" s="286"/>
      <c r="H180" s="286" t="s">
        <v>1361</v>
      </c>
      <c r="I180" s="286" t="s">
        <v>1290</v>
      </c>
      <c r="J180" s="286">
        <v>255</v>
      </c>
      <c r="K180" s="334"/>
    </row>
    <row r="181" s="1" customFormat="1" ht="15" customHeight="1">
      <c r="B181" s="311"/>
      <c r="C181" s="286" t="s">
        <v>188</v>
      </c>
      <c r="D181" s="286"/>
      <c r="E181" s="286"/>
      <c r="F181" s="309" t="s">
        <v>1288</v>
      </c>
      <c r="G181" s="286"/>
      <c r="H181" s="286" t="s">
        <v>1252</v>
      </c>
      <c r="I181" s="286" t="s">
        <v>1290</v>
      </c>
      <c r="J181" s="286">
        <v>10</v>
      </c>
      <c r="K181" s="334"/>
    </row>
    <row r="182" s="1" customFormat="1" ht="15" customHeight="1">
      <c r="B182" s="311"/>
      <c r="C182" s="286" t="s">
        <v>189</v>
      </c>
      <c r="D182" s="286"/>
      <c r="E182" s="286"/>
      <c r="F182" s="309" t="s">
        <v>1288</v>
      </c>
      <c r="G182" s="286"/>
      <c r="H182" s="286" t="s">
        <v>1362</v>
      </c>
      <c r="I182" s="286" t="s">
        <v>1323</v>
      </c>
      <c r="J182" s="286"/>
      <c r="K182" s="334"/>
    </row>
    <row r="183" s="1" customFormat="1" ht="15" customHeight="1">
      <c r="B183" s="311"/>
      <c r="C183" s="286" t="s">
        <v>1363</v>
      </c>
      <c r="D183" s="286"/>
      <c r="E183" s="286"/>
      <c r="F183" s="309" t="s">
        <v>1288</v>
      </c>
      <c r="G183" s="286"/>
      <c r="H183" s="286" t="s">
        <v>1364</v>
      </c>
      <c r="I183" s="286" t="s">
        <v>1323</v>
      </c>
      <c r="J183" s="286"/>
      <c r="K183" s="334"/>
    </row>
    <row r="184" s="1" customFormat="1" ht="15" customHeight="1">
      <c r="B184" s="311"/>
      <c r="C184" s="286" t="s">
        <v>1352</v>
      </c>
      <c r="D184" s="286"/>
      <c r="E184" s="286"/>
      <c r="F184" s="309" t="s">
        <v>1288</v>
      </c>
      <c r="G184" s="286"/>
      <c r="H184" s="286" t="s">
        <v>1365</v>
      </c>
      <c r="I184" s="286" t="s">
        <v>1323</v>
      </c>
      <c r="J184" s="286"/>
      <c r="K184" s="334"/>
    </row>
    <row r="185" s="1" customFormat="1" ht="15" customHeight="1">
      <c r="B185" s="311"/>
      <c r="C185" s="286" t="s">
        <v>191</v>
      </c>
      <c r="D185" s="286"/>
      <c r="E185" s="286"/>
      <c r="F185" s="309" t="s">
        <v>1294</v>
      </c>
      <c r="G185" s="286"/>
      <c r="H185" s="286" t="s">
        <v>1366</v>
      </c>
      <c r="I185" s="286" t="s">
        <v>1290</v>
      </c>
      <c r="J185" s="286">
        <v>50</v>
      </c>
      <c r="K185" s="334"/>
    </row>
    <row r="186" s="1" customFormat="1" ht="15" customHeight="1">
      <c r="B186" s="311"/>
      <c r="C186" s="286" t="s">
        <v>1367</v>
      </c>
      <c r="D186" s="286"/>
      <c r="E186" s="286"/>
      <c r="F186" s="309" t="s">
        <v>1294</v>
      </c>
      <c r="G186" s="286"/>
      <c r="H186" s="286" t="s">
        <v>1368</v>
      </c>
      <c r="I186" s="286" t="s">
        <v>1369</v>
      </c>
      <c r="J186" s="286"/>
      <c r="K186" s="334"/>
    </row>
    <row r="187" s="1" customFormat="1" ht="15" customHeight="1">
      <c r="B187" s="311"/>
      <c r="C187" s="286" t="s">
        <v>1370</v>
      </c>
      <c r="D187" s="286"/>
      <c r="E187" s="286"/>
      <c r="F187" s="309" t="s">
        <v>1294</v>
      </c>
      <c r="G187" s="286"/>
      <c r="H187" s="286" t="s">
        <v>1371</v>
      </c>
      <c r="I187" s="286" t="s">
        <v>1369</v>
      </c>
      <c r="J187" s="286"/>
      <c r="K187" s="334"/>
    </row>
    <row r="188" s="1" customFormat="1" ht="15" customHeight="1">
      <c r="B188" s="311"/>
      <c r="C188" s="286" t="s">
        <v>1372</v>
      </c>
      <c r="D188" s="286"/>
      <c r="E188" s="286"/>
      <c r="F188" s="309" t="s">
        <v>1294</v>
      </c>
      <c r="G188" s="286"/>
      <c r="H188" s="286" t="s">
        <v>1373</v>
      </c>
      <c r="I188" s="286" t="s">
        <v>1369</v>
      </c>
      <c r="J188" s="286"/>
      <c r="K188" s="334"/>
    </row>
    <row r="189" s="1" customFormat="1" ht="15" customHeight="1">
      <c r="B189" s="311"/>
      <c r="C189" s="347" t="s">
        <v>1374</v>
      </c>
      <c r="D189" s="286"/>
      <c r="E189" s="286"/>
      <c r="F189" s="309" t="s">
        <v>1294</v>
      </c>
      <c r="G189" s="286"/>
      <c r="H189" s="286" t="s">
        <v>1375</v>
      </c>
      <c r="I189" s="286" t="s">
        <v>1376</v>
      </c>
      <c r="J189" s="348" t="s">
        <v>1377</v>
      </c>
      <c r="K189" s="334"/>
    </row>
    <row r="190" s="16" customFormat="1" ht="15" customHeight="1">
      <c r="B190" s="349"/>
      <c r="C190" s="350" t="s">
        <v>1378</v>
      </c>
      <c r="D190" s="351"/>
      <c r="E190" s="351"/>
      <c r="F190" s="352" t="s">
        <v>1294</v>
      </c>
      <c r="G190" s="351"/>
      <c r="H190" s="351" t="s">
        <v>1379</v>
      </c>
      <c r="I190" s="351" t="s">
        <v>1376</v>
      </c>
      <c r="J190" s="353" t="s">
        <v>1377</v>
      </c>
      <c r="K190" s="354"/>
    </row>
    <row r="191" s="1" customFormat="1" ht="15" customHeight="1">
      <c r="B191" s="311"/>
      <c r="C191" s="347" t="s">
        <v>41</v>
      </c>
      <c r="D191" s="286"/>
      <c r="E191" s="286"/>
      <c r="F191" s="309" t="s">
        <v>1288</v>
      </c>
      <c r="G191" s="286"/>
      <c r="H191" s="283" t="s">
        <v>1380</v>
      </c>
      <c r="I191" s="286" t="s">
        <v>1381</v>
      </c>
      <c r="J191" s="286"/>
      <c r="K191" s="334"/>
    </row>
    <row r="192" s="1" customFormat="1" ht="15" customHeight="1">
      <c r="B192" s="311"/>
      <c r="C192" s="347" t="s">
        <v>1382</v>
      </c>
      <c r="D192" s="286"/>
      <c r="E192" s="286"/>
      <c r="F192" s="309" t="s">
        <v>1288</v>
      </c>
      <c r="G192" s="286"/>
      <c r="H192" s="286" t="s">
        <v>1383</v>
      </c>
      <c r="I192" s="286" t="s">
        <v>1323</v>
      </c>
      <c r="J192" s="286"/>
      <c r="K192" s="334"/>
    </row>
    <row r="193" s="1" customFormat="1" ht="15" customHeight="1">
      <c r="B193" s="311"/>
      <c r="C193" s="347" t="s">
        <v>1384</v>
      </c>
      <c r="D193" s="286"/>
      <c r="E193" s="286"/>
      <c r="F193" s="309" t="s">
        <v>1288</v>
      </c>
      <c r="G193" s="286"/>
      <c r="H193" s="286" t="s">
        <v>1385</v>
      </c>
      <c r="I193" s="286" t="s">
        <v>1323</v>
      </c>
      <c r="J193" s="286"/>
      <c r="K193" s="334"/>
    </row>
    <row r="194" s="1" customFormat="1" ht="15" customHeight="1">
      <c r="B194" s="311"/>
      <c r="C194" s="347" t="s">
        <v>1386</v>
      </c>
      <c r="D194" s="286"/>
      <c r="E194" s="286"/>
      <c r="F194" s="309" t="s">
        <v>1294</v>
      </c>
      <c r="G194" s="286"/>
      <c r="H194" s="286" t="s">
        <v>1387</v>
      </c>
      <c r="I194" s="286" t="s">
        <v>1323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1388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1389</v>
      </c>
      <c r="D201" s="356"/>
      <c r="E201" s="356"/>
      <c r="F201" s="356" t="s">
        <v>1390</v>
      </c>
      <c r="G201" s="357"/>
      <c r="H201" s="356" t="s">
        <v>1391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1381</v>
      </c>
      <c r="D203" s="286"/>
      <c r="E203" s="286"/>
      <c r="F203" s="309" t="s">
        <v>42</v>
      </c>
      <c r="G203" s="286"/>
      <c r="H203" s="286" t="s">
        <v>1392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43</v>
      </c>
      <c r="G204" s="286"/>
      <c r="H204" s="286" t="s">
        <v>1393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46</v>
      </c>
      <c r="G205" s="286"/>
      <c r="H205" s="286" t="s">
        <v>1394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44</v>
      </c>
      <c r="G206" s="286"/>
      <c r="H206" s="286" t="s">
        <v>1395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45</v>
      </c>
      <c r="G207" s="286"/>
      <c r="H207" s="286" t="s">
        <v>1396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1335</v>
      </c>
      <c r="D209" s="286"/>
      <c r="E209" s="286"/>
      <c r="F209" s="309" t="s">
        <v>77</v>
      </c>
      <c r="G209" s="286"/>
      <c r="H209" s="286" t="s">
        <v>1397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1233</v>
      </c>
      <c r="G210" s="286"/>
      <c r="H210" s="286" t="s">
        <v>1234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1231</v>
      </c>
      <c r="G211" s="286"/>
      <c r="H211" s="286" t="s">
        <v>1398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168</v>
      </c>
      <c r="G212" s="347"/>
      <c r="H212" s="338" t="s">
        <v>169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1235</v>
      </c>
      <c r="G213" s="347"/>
      <c r="H213" s="338" t="s">
        <v>1214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1359</v>
      </c>
      <c r="D215" s="286"/>
      <c r="E215" s="286"/>
      <c r="F215" s="309">
        <v>1</v>
      </c>
      <c r="G215" s="347"/>
      <c r="H215" s="338" t="s">
        <v>1399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1400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1401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1402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313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314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ROUND(J92,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ROUND((SUM(BE92:BE236)),  2)</f>
        <v>0</v>
      </c>
      <c r="G35" s="39"/>
      <c r="H35" s="39"/>
      <c r="I35" s="158">
        <v>0.20999999999999999</v>
      </c>
      <c r="J35" s="157">
        <f>ROUND(((SUM(BE92:BE236))*I35),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ROUND((SUM(BF92:BF236)),  2)</f>
        <v>0</v>
      </c>
      <c r="G36" s="39"/>
      <c r="H36" s="39"/>
      <c r="I36" s="158">
        <v>0.12</v>
      </c>
      <c r="J36" s="157">
        <f>ROUND(((SUM(BF92:BF236))*I36),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ROUND((SUM(BG92:BG236)),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ROUND((SUM(BH92:BH236)),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ROUND((SUM(BI92:BI236)),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313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SO-02-01. - Úprava km 13,067 - 13,820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J92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J93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J193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J198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316</v>
      </c>
      <c r="E68" s="183"/>
      <c r="F68" s="183"/>
      <c r="G68" s="183"/>
      <c r="H68" s="183"/>
      <c r="I68" s="183"/>
      <c r="J68" s="184">
        <f>J215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184</v>
      </c>
      <c r="E69" s="183"/>
      <c r="F69" s="183"/>
      <c r="G69" s="183"/>
      <c r="H69" s="183"/>
      <c r="I69" s="183"/>
      <c r="J69" s="184">
        <f>J220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185</v>
      </c>
      <c r="E70" s="183"/>
      <c r="F70" s="183"/>
      <c r="G70" s="183"/>
      <c r="H70" s="183"/>
      <c r="I70" s="183"/>
      <c r="J70" s="184">
        <f>J234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186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VT Opavice - M. Albrechtice, km 12,967 - 15,685 PŠ 2024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" customFormat="1" ht="12" customHeight="1">
      <c r="B81" s="22"/>
      <c r="C81" s="33" t="s">
        <v>172</v>
      </c>
      <c r="D81" s="23"/>
      <c r="E81" s="23"/>
      <c r="F81" s="23"/>
      <c r="G81" s="23"/>
      <c r="H81" s="23"/>
      <c r="I81" s="23"/>
      <c r="J81" s="23"/>
      <c r="K81" s="23"/>
      <c r="L81" s="21"/>
    </row>
    <row r="82" s="2" customFormat="1" ht="16.5" customHeight="1">
      <c r="A82" s="39"/>
      <c r="B82" s="40"/>
      <c r="C82" s="41"/>
      <c r="D82" s="41"/>
      <c r="E82" s="170" t="s">
        <v>313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174</v>
      </c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E11</f>
        <v>SO-02-01. - Úprava km 13,067 - 13,820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F14</f>
        <v>Město Albrechtice</v>
      </c>
      <c r="G86" s="41"/>
      <c r="H86" s="41"/>
      <c r="I86" s="33" t="s">
        <v>23</v>
      </c>
      <c r="J86" s="73" t="str">
        <f>IF(J14="","",J14)</f>
        <v>3. 4. 2025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41"/>
      <c r="E88" s="41"/>
      <c r="F88" s="28" t="str">
        <f>E17</f>
        <v xml:space="preserve"> </v>
      </c>
      <c r="G88" s="41"/>
      <c r="H88" s="41"/>
      <c r="I88" s="33" t="s">
        <v>31</v>
      </c>
      <c r="J88" s="37" t="str">
        <f>E23</f>
        <v>Ing. Dalibor Rajnoch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41"/>
      <c r="E89" s="41"/>
      <c r="F89" s="28" t="str">
        <f>IF(E20="","",E20)</f>
        <v>Vyplň údaj</v>
      </c>
      <c r="G89" s="41"/>
      <c r="H89" s="41"/>
      <c r="I89" s="33" t="s">
        <v>34</v>
      </c>
      <c r="J89" s="37" t="str">
        <f>E26</f>
        <v>Ing. Dalibor Rajnoch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86"/>
      <c r="B91" s="187"/>
      <c r="C91" s="188" t="s">
        <v>187</v>
      </c>
      <c r="D91" s="189" t="s">
        <v>56</v>
      </c>
      <c r="E91" s="189" t="s">
        <v>52</v>
      </c>
      <c r="F91" s="189" t="s">
        <v>53</v>
      </c>
      <c r="G91" s="189" t="s">
        <v>188</v>
      </c>
      <c r="H91" s="189" t="s">
        <v>189</v>
      </c>
      <c r="I91" s="189" t="s">
        <v>190</v>
      </c>
      <c r="J91" s="189" t="s">
        <v>178</v>
      </c>
      <c r="K91" s="190" t="s">
        <v>191</v>
      </c>
      <c r="L91" s="191"/>
      <c r="M91" s="93" t="s">
        <v>19</v>
      </c>
      <c r="N91" s="94" t="s">
        <v>41</v>
      </c>
      <c r="O91" s="94" t="s">
        <v>192</v>
      </c>
      <c r="P91" s="94" t="s">
        <v>193</v>
      </c>
      <c r="Q91" s="94" t="s">
        <v>194</v>
      </c>
      <c r="R91" s="94" t="s">
        <v>195</v>
      </c>
      <c r="S91" s="94" t="s">
        <v>196</v>
      </c>
      <c r="T91" s="95" t="s">
        <v>197</v>
      </c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</row>
    <row r="92" s="2" customFormat="1" ht="22.8" customHeight="1">
      <c r="A92" s="39"/>
      <c r="B92" s="40"/>
      <c r="C92" s="100" t="s">
        <v>198</v>
      </c>
      <c r="D92" s="41"/>
      <c r="E92" s="41"/>
      <c r="F92" s="41"/>
      <c r="G92" s="41"/>
      <c r="H92" s="41"/>
      <c r="I92" s="41"/>
      <c r="J92" s="192">
        <f>BK92</f>
        <v>0</v>
      </c>
      <c r="K92" s="41"/>
      <c r="L92" s="45"/>
      <c r="M92" s="96"/>
      <c r="N92" s="193"/>
      <c r="O92" s="97"/>
      <c r="P92" s="194">
        <f>P93</f>
        <v>0</v>
      </c>
      <c r="Q92" s="97"/>
      <c r="R92" s="194">
        <f>R93</f>
        <v>4049.4404063999996</v>
      </c>
      <c r="S92" s="97"/>
      <c r="T92" s="195">
        <f>T93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70</v>
      </c>
      <c r="AU92" s="18" t="s">
        <v>179</v>
      </c>
      <c r="BK92" s="196">
        <f>BK93</f>
        <v>0</v>
      </c>
    </row>
    <row r="93" s="12" customFormat="1" ht="25.92" customHeight="1">
      <c r="A93" s="12"/>
      <c r="B93" s="197"/>
      <c r="C93" s="198"/>
      <c r="D93" s="199" t="s">
        <v>70</v>
      </c>
      <c r="E93" s="200" t="s">
        <v>199</v>
      </c>
      <c r="F93" s="200" t="s">
        <v>200</v>
      </c>
      <c r="G93" s="198"/>
      <c r="H93" s="198"/>
      <c r="I93" s="201"/>
      <c r="J93" s="202">
        <f>BK93</f>
        <v>0</v>
      </c>
      <c r="K93" s="198"/>
      <c r="L93" s="203"/>
      <c r="M93" s="204"/>
      <c r="N93" s="205"/>
      <c r="O93" s="205"/>
      <c r="P93" s="206">
        <f>P94+P193+P198+P215+P220+P234</f>
        <v>0</v>
      </c>
      <c r="Q93" s="205"/>
      <c r="R93" s="206">
        <f>R94+R193+R198+R215+R220+R234</f>
        <v>4049.4404063999996</v>
      </c>
      <c r="S93" s="205"/>
      <c r="T93" s="207">
        <f>T94+T193+T198+T215+T220+T234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8" t="s">
        <v>78</v>
      </c>
      <c r="AT93" s="209" t="s">
        <v>70</v>
      </c>
      <c r="AU93" s="209" t="s">
        <v>71</v>
      </c>
      <c r="AY93" s="208" t="s">
        <v>201</v>
      </c>
      <c r="BK93" s="210">
        <f>BK94+BK193+BK198+BK215+BK220+BK234</f>
        <v>0</v>
      </c>
    </row>
    <row r="94" s="12" customFormat="1" ht="22.8" customHeight="1">
      <c r="A94" s="12"/>
      <c r="B94" s="197"/>
      <c r="C94" s="198"/>
      <c r="D94" s="199" t="s">
        <v>70</v>
      </c>
      <c r="E94" s="211" t="s">
        <v>78</v>
      </c>
      <c r="F94" s="211" t="s">
        <v>202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SUM(P95:P192)</f>
        <v>0</v>
      </c>
      <c r="Q94" s="205"/>
      <c r="R94" s="206">
        <f>SUM(R95:R192)</f>
        <v>0.051000000000000004</v>
      </c>
      <c r="S94" s="205"/>
      <c r="T94" s="207">
        <f>SUM(T95:T192)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78</v>
      </c>
      <c r="AT94" s="209" t="s">
        <v>70</v>
      </c>
      <c r="AU94" s="209" t="s">
        <v>78</v>
      </c>
      <c r="AY94" s="208" t="s">
        <v>201</v>
      </c>
      <c r="BK94" s="210">
        <f>SUM(BK95:BK192)</f>
        <v>0</v>
      </c>
    </row>
    <row r="95" s="2" customFormat="1" ht="33" customHeight="1">
      <c r="A95" s="39"/>
      <c r="B95" s="40"/>
      <c r="C95" s="213" t="s">
        <v>281</v>
      </c>
      <c r="D95" s="213" t="s">
        <v>203</v>
      </c>
      <c r="E95" s="214" t="s">
        <v>317</v>
      </c>
      <c r="F95" s="215" t="s">
        <v>318</v>
      </c>
      <c r="G95" s="216" t="s">
        <v>284</v>
      </c>
      <c r="H95" s="217">
        <v>1</v>
      </c>
      <c r="I95" s="218"/>
      <c r="J95" s="219">
        <f>ROUND(I95*H95,2)</f>
        <v>0</v>
      </c>
      <c r="K95" s="215" t="s">
        <v>207</v>
      </c>
      <c r="L95" s="45"/>
      <c r="M95" s="220" t="s">
        <v>19</v>
      </c>
      <c r="N95" s="221" t="s">
        <v>42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208</v>
      </c>
      <c r="AT95" s="224" t="s">
        <v>203</v>
      </c>
      <c r="AU95" s="224" t="s">
        <v>80</v>
      </c>
      <c r="AY95" s="18" t="s">
        <v>201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78</v>
      </c>
      <c r="BK95" s="225">
        <f>ROUND(I95*H95,2)</f>
        <v>0</v>
      </c>
      <c r="BL95" s="18" t="s">
        <v>208</v>
      </c>
      <c r="BM95" s="224" t="s">
        <v>319</v>
      </c>
    </row>
    <row r="96" s="2" customFormat="1">
      <c r="A96" s="39"/>
      <c r="B96" s="40"/>
      <c r="C96" s="41"/>
      <c r="D96" s="226" t="s">
        <v>210</v>
      </c>
      <c r="E96" s="41"/>
      <c r="F96" s="227" t="s">
        <v>320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210</v>
      </c>
      <c r="AU96" s="18" t="s">
        <v>80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78</v>
      </c>
      <c r="G97" s="234"/>
      <c r="H97" s="237">
        <v>1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78</v>
      </c>
      <c r="AY97" s="243" t="s">
        <v>201</v>
      </c>
    </row>
    <row r="98" s="2" customFormat="1" ht="33" customHeight="1">
      <c r="A98" s="39"/>
      <c r="B98" s="40"/>
      <c r="C98" s="213" t="s">
        <v>8</v>
      </c>
      <c r="D98" s="213" t="s">
        <v>203</v>
      </c>
      <c r="E98" s="214" t="s">
        <v>321</v>
      </c>
      <c r="F98" s="215" t="s">
        <v>322</v>
      </c>
      <c r="G98" s="216" t="s">
        <v>284</v>
      </c>
      <c r="H98" s="217">
        <v>1</v>
      </c>
      <c r="I98" s="218"/>
      <c r="J98" s="219">
        <f>ROUND(I98*H98,2)</f>
        <v>0</v>
      </c>
      <c r="K98" s="215" t="s">
        <v>207</v>
      </c>
      <c r="L98" s="45"/>
      <c r="M98" s="220" t="s">
        <v>19</v>
      </c>
      <c r="N98" s="221" t="s">
        <v>42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208</v>
      </c>
      <c r="AT98" s="224" t="s">
        <v>203</v>
      </c>
      <c r="AU98" s="224" t="s">
        <v>80</v>
      </c>
      <c r="AY98" s="18" t="s">
        <v>201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78</v>
      </c>
      <c r="BK98" s="225">
        <f>ROUND(I98*H98,2)</f>
        <v>0</v>
      </c>
      <c r="BL98" s="18" t="s">
        <v>208</v>
      </c>
      <c r="BM98" s="224" t="s">
        <v>323</v>
      </c>
    </row>
    <row r="99" s="2" customFormat="1">
      <c r="A99" s="39"/>
      <c r="B99" s="40"/>
      <c r="C99" s="41"/>
      <c r="D99" s="226" t="s">
        <v>210</v>
      </c>
      <c r="E99" s="41"/>
      <c r="F99" s="227" t="s">
        <v>324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210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78</v>
      </c>
      <c r="G100" s="234"/>
      <c r="H100" s="237">
        <v>1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24.15" customHeight="1">
      <c r="A101" s="39"/>
      <c r="B101" s="40"/>
      <c r="C101" s="213" t="s">
        <v>308</v>
      </c>
      <c r="D101" s="213" t="s">
        <v>203</v>
      </c>
      <c r="E101" s="214" t="s">
        <v>325</v>
      </c>
      <c r="F101" s="215" t="s">
        <v>326</v>
      </c>
      <c r="G101" s="216" t="s">
        <v>284</v>
      </c>
      <c r="H101" s="217">
        <v>55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327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328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329</v>
      </c>
      <c r="G103" s="234"/>
      <c r="H103" s="237">
        <v>55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2" customFormat="1" ht="24.15" customHeight="1">
      <c r="A104" s="39"/>
      <c r="B104" s="40"/>
      <c r="C104" s="213" t="s">
        <v>330</v>
      </c>
      <c r="D104" s="213" t="s">
        <v>203</v>
      </c>
      <c r="E104" s="214" t="s">
        <v>331</v>
      </c>
      <c r="F104" s="215" t="s">
        <v>332</v>
      </c>
      <c r="G104" s="216" t="s">
        <v>284</v>
      </c>
      <c r="H104" s="217">
        <v>26</v>
      </c>
      <c r="I104" s="218"/>
      <c r="J104" s="219">
        <f>ROUND(I104*H104,2)</f>
        <v>0</v>
      </c>
      <c r="K104" s="215" t="s">
        <v>207</v>
      </c>
      <c r="L104" s="45"/>
      <c r="M104" s="220" t="s">
        <v>19</v>
      </c>
      <c r="N104" s="221" t="s">
        <v>42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208</v>
      </c>
      <c r="AT104" s="224" t="s">
        <v>203</v>
      </c>
      <c r="AU104" s="224" t="s">
        <v>80</v>
      </c>
      <c r="AY104" s="18" t="s">
        <v>201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78</v>
      </c>
      <c r="BK104" s="225">
        <f>ROUND(I104*H104,2)</f>
        <v>0</v>
      </c>
      <c r="BL104" s="18" t="s">
        <v>208</v>
      </c>
      <c r="BM104" s="224" t="s">
        <v>333</v>
      </c>
    </row>
    <row r="105" s="2" customFormat="1">
      <c r="A105" s="39"/>
      <c r="B105" s="40"/>
      <c r="C105" s="41"/>
      <c r="D105" s="226" t="s">
        <v>210</v>
      </c>
      <c r="E105" s="41"/>
      <c r="F105" s="227" t="s">
        <v>334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210</v>
      </c>
      <c r="AU105" s="18" t="s">
        <v>80</v>
      </c>
    </row>
    <row r="106" s="13" customFormat="1">
      <c r="A106" s="13"/>
      <c r="B106" s="233"/>
      <c r="C106" s="234"/>
      <c r="D106" s="231" t="s">
        <v>214</v>
      </c>
      <c r="E106" s="235" t="s">
        <v>19</v>
      </c>
      <c r="F106" s="236" t="s">
        <v>335</v>
      </c>
      <c r="G106" s="234"/>
      <c r="H106" s="237">
        <v>26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214</v>
      </c>
      <c r="AU106" s="243" t="s">
        <v>80</v>
      </c>
      <c r="AV106" s="13" t="s">
        <v>80</v>
      </c>
      <c r="AW106" s="13" t="s">
        <v>33</v>
      </c>
      <c r="AX106" s="13" t="s">
        <v>78</v>
      </c>
      <c r="AY106" s="243" t="s">
        <v>201</v>
      </c>
    </row>
    <row r="107" s="2" customFormat="1" ht="24.15" customHeight="1">
      <c r="A107" s="39"/>
      <c r="B107" s="40"/>
      <c r="C107" s="213" t="s">
        <v>299</v>
      </c>
      <c r="D107" s="213" t="s">
        <v>203</v>
      </c>
      <c r="E107" s="214" t="s">
        <v>336</v>
      </c>
      <c r="F107" s="215" t="s">
        <v>337</v>
      </c>
      <c r="G107" s="216" t="s">
        <v>284</v>
      </c>
      <c r="H107" s="217">
        <v>1</v>
      </c>
      <c r="I107" s="218"/>
      <c r="J107" s="219">
        <f>ROUND(I107*H107,2)</f>
        <v>0</v>
      </c>
      <c r="K107" s="215" t="s">
        <v>207</v>
      </c>
      <c r="L107" s="45"/>
      <c r="M107" s="220" t="s">
        <v>19</v>
      </c>
      <c r="N107" s="221" t="s">
        <v>42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208</v>
      </c>
      <c r="AT107" s="224" t="s">
        <v>203</v>
      </c>
      <c r="AU107" s="224" t="s">
        <v>80</v>
      </c>
      <c r="AY107" s="18" t="s">
        <v>201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78</v>
      </c>
      <c r="BK107" s="225">
        <f>ROUND(I107*H107,2)</f>
        <v>0</v>
      </c>
      <c r="BL107" s="18" t="s">
        <v>208</v>
      </c>
      <c r="BM107" s="224" t="s">
        <v>338</v>
      </c>
    </row>
    <row r="108" s="2" customFormat="1">
      <c r="A108" s="39"/>
      <c r="B108" s="40"/>
      <c r="C108" s="41"/>
      <c r="D108" s="226" t="s">
        <v>210</v>
      </c>
      <c r="E108" s="41"/>
      <c r="F108" s="227" t="s">
        <v>339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210</v>
      </c>
      <c r="AU108" s="18" t="s">
        <v>80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78</v>
      </c>
      <c r="G109" s="234"/>
      <c r="H109" s="237">
        <v>1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78</v>
      </c>
      <c r="AY109" s="243" t="s">
        <v>201</v>
      </c>
    </row>
    <row r="110" s="2" customFormat="1" ht="24.15" customHeight="1">
      <c r="A110" s="39"/>
      <c r="B110" s="40"/>
      <c r="C110" s="213" t="s">
        <v>288</v>
      </c>
      <c r="D110" s="213" t="s">
        <v>203</v>
      </c>
      <c r="E110" s="214" t="s">
        <v>340</v>
      </c>
      <c r="F110" s="215" t="s">
        <v>341</v>
      </c>
      <c r="G110" s="216" t="s">
        <v>284</v>
      </c>
      <c r="H110" s="217">
        <v>1</v>
      </c>
      <c r="I110" s="218"/>
      <c r="J110" s="219">
        <f>ROUND(I110*H110,2)</f>
        <v>0</v>
      </c>
      <c r="K110" s="215" t="s">
        <v>207</v>
      </c>
      <c r="L110" s="45"/>
      <c r="M110" s="220" t="s">
        <v>19</v>
      </c>
      <c r="N110" s="221" t="s">
        <v>42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208</v>
      </c>
      <c r="AT110" s="224" t="s">
        <v>203</v>
      </c>
      <c r="AU110" s="224" t="s">
        <v>80</v>
      </c>
      <c r="AY110" s="18" t="s">
        <v>201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78</v>
      </c>
      <c r="BK110" s="225">
        <f>ROUND(I110*H110,2)</f>
        <v>0</v>
      </c>
      <c r="BL110" s="18" t="s">
        <v>208</v>
      </c>
      <c r="BM110" s="224" t="s">
        <v>342</v>
      </c>
    </row>
    <row r="111" s="2" customFormat="1">
      <c r="A111" s="39"/>
      <c r="B111" s="40"/>
      <c r="C111" s="41"/>
      <c r="D111" s="226" t="s">
        <v>210</v>
      </c>
      <c r="E111" s="41"/>
      <c r="F111" s="227" t="s">
        <v>343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210</v>
      </c>
      <c r="AU111" s="18" t="s">
        <v>80</v>
      </c>
    </row>
    <row r="112" s="13" customFormat="1">
      <c r="A112" s="13"/>
      <c r="B112" s="233"/>
      <c r="C112" s="234"/>
      <c r="D112" s="231" t="s">
        <v>214</v>
      </c>
      <c r="E112" s="235" t="s">
        <v>19</v>
      </c>
      <c r="F112" s="236" t="s">
        <v>78</v>
      </c>
      <c r="G112" s="234"/>
      <c r="H112" s="237">
        <v>1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214</v>
      </c>
      <c r="AU112" s="243" t="s">
        <v>80</v>
      </c>
      <c r="AV112" s="13" t="s">
        <v>80</v>
      </c>
      <c r="AW112" s="13" t="s">
        <v>33</v>
      </c>
      <c r="AX112" s="13" t="s">
        <v>78</v>
      </c>
      <c r="AY112" s="243" t="s">
        <v>201</v>
      </c>
    </row>
    <row r="113" s="2" customFormat="1" ht="44.25" customHeight="1">
      <c r="A113" s="39"/>
      <c r="B113" s="40"/>
      <c r="C113" s="213" t="s">
        <v>294</v>
      </c>
      <c r="D113" s="213" t="s">
        <v>203</v>
      </c>
      <c r="E113" s="214" t="s">
        <v>344</v>
      </c>
      <c r="F113" s="215" t="s">
        <v>345</v>
      </c>
      <c r="G113" s="216" t="s">
        <v>284</v>
      </c>
      <c r="H113" s="217">
        <v>1</v>
      </c>
      <c r="I113" s="218"/>
      <c r="J113" s="219">
        <f>ROUND(I113*H113,2)</f>
        <v>0</v>
      </c>
      <c r="K113" s="215" t="s">
        <v>207</v>
      </c>
      <c r="L113" s="45"/>
      <c r="M113" s="220" t="s">
        <v>19</v>
      </c>
      <c r="N113" s="221" t="s">
        <v>42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208</v>
      </c>
      <c r="AT113" s="224" t="s">
        <v>203</v>
      </c>
      <c r="AU113" s="224" t="s">
        <v>80</v>
      </c>
      <c r="AY113" s="18" t="s">
        <v>201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78</v>
      </c>
      <c r="BK113" s="225">
        <f>ROUND(I113*H113,2)</f>
        <v>0</v>
      </c>
      <c r="BL113" s="18" t="s">
        <v>208</v>
      </c>
      <c r="BM113" s="224" t="s">
        <v>346</v>
      </c>
    </row>
    <row r="114" s="2" customFormat="1">
      <c r="A114" s="39"/>
      <c r="B114" s="40"/>
      <c r="C114" s="41"/>
      <c r="D114" s="226" t="s">
        <v>210</v>
      </c>
      <c r="E114" s="41"/>
      <c r="F114" s="227" t="s">
        <v>347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210</v>
      </c>
      <c r="AU114" s="18" t="s">
        <v>80</v>
      </c>
    </row>
    <row r="115" s="13" customFormat="1">
      <c r="A115" s="13"/>
      <c r="B115" s="233"/>
      <c r="C115" s="234"/>
      <c r="D115" s="231" t="s">
        <v>214</v>
      </c>
      <c r="E115" s="235" t="s">
        <v>19</v>
      </c>
      <c r="F115" s="236" t="s">
        <v>78</v>
      </c>
      <c r="G115" s="234"/>
      <c r="H115" s="237">
        <v>1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214</v>
      </c>
      <c r="AU115" s="243" t="s">
        <v>80</v>
      </c>
      <c r="AV115" s="13" t="s">
        <v>80</v>
      </c>
      <c r="AW115" s="13" t="s">
        <v>33</v>
      </c>
      <c r="AX115" s="13" t="s">
        <v>78</v>
      </c>
      <c r="AY115" s="243" t="s">
        <v>201</v>
      </c>
    </row>
    <row r="116" s="2" customFormat="1" ht="44.25" customHeight="1">
      <c r="A116" s="39"/>
      <c r="B116" s="40"/>
      <c r="C116" s="213" t="s">
        <v>348</v>
      </c>
      <c r="D116" s="213" t="s">
        <v>203</v>
      </c>
      <c r="E116" s="214" t="s">
        <v>349</v>
      </c>
      <c r="F116" s="215" t="s">
        <v>350</v>
      </c>
      <c r="G116" s="216" t="s">
        <v>284</v>
      </c>
      <c r="H116" s="217">
        <v>1</v>
      </c>
      <c r="I116" s="218"/>
      <c r="J116" s="219">
        <f>ROUND(I116*H116,2)</f>
        <v>0</v>
      </c>
      <c r="K116" s="215" t="s">
        <v>207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208</v>
      </c>
      <c r="AT116" s="224" t="s">
        <v>203</v>
      </c>
      <c r="AU116" s="224" t="s">
        <v>80</v>
      </c>
      <c r="AY116" s="18" t="s">
        <v>201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208</v>
      </c>
      <c r="BM116" s="224" t="s">
        <v>351</v>
      </c>
    </row>
    <row r="117" s="2" customFormat="1">
      <c r="A117" s="39"/>
      <c r="B117" s="40"/>
      <c r="C117" s="41"/>
      <c r="D117" s="226" t="s">
        <v>210</v>
      </c>
      <c r="E117" s="41"/>
      <c r="F117" s="227" t="s">
        <v>352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210</v>
      </c>
      <c r="AU117" s="18" t="s">
        <v>80</v>
      </c>
    </row>
    <row r="118" s="13" customFormat="1">
      <c r="A118" s="13"/>
      <c r="B118" s="233"/>
      <c r="C118" s="234"/>
      <c r="D118" s="231" t="s">
        <v>214</v>
      </c>
      <c r="E118" s="235" t="s">
        <v>19</v>
      </c>
      <c r="F118" s="236" t="s">
        <v>78</v>
      </c>
      <c r="G118" s="234"/>
      <c r="H118" s="237">
        <v>1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214</v>
      </c>
      <c r="AU118" s="243" t="s">
        <v>80</v>
      </c>
      <c r="AV118" s="13" t="s">
        <v>80</v>
      </c>
      <c r="AW118" s="13" t="s">
        <v>33</v>
      </c>
      <c r="AX118" s="13" t="s">
        <v>78</v>
      </c>
      <c r="AY118" s="243" t="s">
        <v>201</v>
      </c>
    </row>
    <row r="119" s="2" customFormat="1" ht="37.8" customHeight="1">
      <c r="A119" s="39"/>
      <c r="B119" s="40"/>
      <c r="C119" s="213" t="s">
        <v>353</v>
      </c>
      <c r="D119" s="213" t="s">
        <v>203</v>
      </c>
      <c r="E119" s="214" t="s">
        <v>354</v>
      </c>
      <c r="F119" s="215" t="s">
        <v>355</v>
      </c>
      <c r="G119" s="216" t="s">
        <v>284</v>
      </c>
      <c r="H119" s="217">
        <v>55</v>
      </c>
      <c r="I119" s="218"/>
      <c r="J119" s="219">
        <f>ROUND(I119*H119,2)</f>
        <v>0</v>
      </c>
      <c r="K119" s="215" t="s">
        <v>207</v>
      </c>
      <c r="L119" s="45"/>
      <c r="M119" s="220" t="s">
        <v>19</v>
      </c>
      <c r="N119" s="221" t="s">
        <v>42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208</v>
      </c>
      <c r="AT119" s="224" t="s">
        <v>203</v>
      </c>
      <c r="AU119" s="224" t="s">
        <v>80</v>
      </c>
      <c r="AY119" s="18" t="s">
        <v>201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78</v>
      </c>
      <c r="BK119" s="225">
        <f>ROUND(I119*H119,2)</f>
        <v>0</v>
      </c>
      <c r="BL119" s="18" t="s">
        <v>208</v>
      </c>
      <c r="BM119" s="224" t="s">
        <v>356</v>
      </c>
    </row>
    <row r="120" s="2" customFormat="1">
      <c r="A120" s="39"/>
      <c r="B120" s="40"/>
      <c r="C120" s="41"/>
      <c r="D120" s="226" t="s">
        <v>210</v>
      </c>
      <c r="E120" s="41"/>
      <c r="F120" s="227" t="s">
        <v>357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210</v>
      </c>
      <c r="AU120" s="18" t="s">
        <v>80</v>
      </c>
    </row>
    <row r="121" s="13" customFormat="1">
      <c r="A121" s="13"/>
      <c r="B121" s="233"/>
      <c r="C121" s="234"/>
      <c r="D121" s="231" t="s">
        <v>214</v>
      </c>
      <c r="E121" s="235" t="s">
        <v>19</v>
      </c>
      <c r="F121" s="236" t="s">
        <v>329</v>
      </c>
      <c r="G121" s="234"/>
      <c r="H121" s="237">
        <v>55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214</v>
      </c>
      <c r="AU121" s="243" t="s">
        <v>80</v>
      </c>
      <c r="AV121" s="13" t="s">
        <v>80</v>
      </c>
      <c r="AW121" s="13" t="s">
        <v>33</v>
      </c>
      <c r="AX121" s="13" t="s">
        <v>78</v>
      </c>
      <c r="AY121" s="243" t="s">
        <v>201</v>
      </c>
    </row>
    <row r="122" s="2" customFormat="1" ht="37.8" customHeight="1">
      <c r="A122" s="39"/>
      <c r="B122" s="40"/>
      <c r="C122" s="213" t="s">
        <v>358</v>
      </c>
      <c r="D122" s="213" t="s">
        <v>203</v>
      </c>
      <c r="E122" s="214" t="s">
        <v>359</v>
      </c>
      <c r="F122" s="215" t="s">
        <v>360</v>
      </c>
      <c r="G122" s="216" t="s">
        <v>284</v>
      </c>
      <c r="H122" s="217">
        <v>26</v>
      </c>
      <c r="I122" s="218"/>
      <c r="J122" s="219">
        <f>ROUND(I122*H122,2)</f>
        <v>0</v>
      </c>
      <c r="K122" s="215" t="s">
        <v>207</v>
      </c>
      <c r="L122" s="45"/>
      <c r="M122" s="220" t="s">
        <v>19</v>
      </c>
      <c r="N122" s="221" t="s">
        <v>42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208</v>
      </c>
      <c r="AT122" s="224" t="s">
        <v>203</v>
      </c>
      <c r="AU122" s="224" t="s">
        <v>80</v>
      </c>
      <c r="AY122" s="18" t="s">
        <v>201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78</v>
      </c>
      <c r="BK122" s="225">
        <f>ROUND(I122*H122,2)</f>
        <v>0</v>
      </c>
      <c r="BL122" s="18" t="s">
        <v>208</v>
      </c>
      <c r="BM122" s="224" t="s">
        <v>361</v>
      </c>
    </row>
    <row r="123" s="2" customFormat="1">
      <c r="A123" s="39"/>
      <c r="B123" s="40"/>
      <c r="C123" s="41"/>
      <c r="D123" s="226" t="s">
        <v>210</v>
      </c>
      <c r="E123" s="41"/>
      <c r="F123" s="227" t="s">
        <v>362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210</v>
      </c>
      <c r="AU123" s="18" t="s">
        <v>80</v>
      </c>
    </row>
    <row r="124" s="13" customFormat="1">
      <c r="A124" s="13"/>
      <c r="B124" s="233"/>
      <c r="C124" s="234"/>
      <c r="D124" s="231" t="s">
        <v>214</v>
      </c>
      <c r="E124" s="235" t="s">
        <v>19</v>
      </c>
      <c r="F124" s="236" t="s">
        <v>335</v>
      </c>
      <c r="G124" s="234"/>
      <c r="H124" s="237">
        <v>26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214</v>
      </c>
      <c r="AU124" s="243" t="s">
        <v>80</v>
      </c>
      <c r="AV124" s="13" t="s">
        <v>80</v>
      </c>
      <c r="AW124" s="13" t="s">
        <v>33</v>
      </c>
      <c r="AX124" s="13" t="s">
        <v>78</v>
      </c>
      <c r="AY124" s="243" t="s">
        <v>201</v>
      </c>
    </row>
    <row r="125" s="2" customFormat="1" ht="37.8" customHeight="1">
      <c r="A125" s="39"/>
      <c r="B125" s="40"/>
      <c r="C125" s="213" t="s">
        <v>7</v>
      </c>
      <c r="D125" s="213" t="s">
        <v>203</v>
      </c>
      <c r="E125" s="214" t="s">
        <v>363</v>
      </c>
      <c r="F125" s="215" t="s">
        <v>364</v>
      </c>
      <c r="G125" s="216" t="s">
        <v>284</v>
      </c>
      <c r="H125" s="217">
        <v>1</v>
      </c>
      <c r="I125" s="218"/>
      <c r="J125" s="219">
        <f>ROUND(I125*H125,2)</f>
        <v>0</v>
      </c>
      <c r="K125" s="215" t="s">
        <v>207</v>
      </c>
      <c r="L125" s="45"/>
      <c r="M125" s="220" t="s">
        <v>19</v>
      </c>
      <c r="N125" s="221" t="s">
        <v>42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208</v>
      </c>
      <c r="AT125" s="224" t="s">
        <v>203</v>
      </c>
      <c r="AU125" s="224" t="s">
        <v>80</v>
      </c>
      <c r="AY125" s="18" t="s">
        <v>201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78</v>
      </c>
      <c r="BK125" s="225">
        <f>ROUND(I125*H125,2)</f>
        <v>0</v>
      </c>
      <c r="BL125" s="18" t="s">
        <v>208</v>
      </c>
      <c r="BM125" s="224" t="s">
        <v>365</v>
      </c>
    </row>
    <row r="126" s="2" customFormat="1">
      <c r="A126" s="39"/>
      <c r="B126" s="40"/>
      <c r="C126" s="41"/>
      <c r="D126" s="226" t="s">
        <v>210</v>
      </c>
      <c r="E126" s="41"/>
      <c r="F126" s="227" t="s">
        <v>366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210</v>
      </c>
      <c r="AU126" s="18" t="s">
        <v>80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78</v>
      </c>
      <c r="G127" s="234"/>
      <c r="H127" s="237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78</v>
      </c>
      <c r="AY127" s="243" t="s">
        <v>201</v>
      </c>
    </row>
    <row r="128" s="2" customFormat="1" ht="37.8" customHeight="1">
      <c r="A128" s="39"/>
      <c r="B128" s="40"/>
      <c r="C128" s="213" t="s">
        <v>367</v>
      </c>
      <c r="D128" s="213" t="s">
        <v>203</v>
      </c>
      <c r="E128" s="214" t="s">
        <v>368</v>
      </c>
      <c r="F128" s="215" t="s">
        <v>369</v>
      </c>
      <c r="G128" s="216" t="s">
        <v>284</v>
      </c>
      <c r="H128" s="217">
        <v>1</v>
      </c>
      <c r="I128" s="218"/>
      <c r="J128" s="219">
        <f>ROUND(I128*H128,2)</f>
        <v>0</v>
      </c>
      <c r="K128" s="215" t="s">
        <v>207</v>
      </c>
      <c r="L128" s="45"/>
      <c r="M128" s="220" t="s">
        <v>19</v>
      </c>
      <c r="N128" s="221" t="s">
        <v>42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208</v>
      </c>
      <c r="AT128" s="224" t="s">
        <v>203</v>
      </c>
      <c r="AU128" s="224" t="s">
        <v>80</v>
      </c>
      <c r="AY128" s="18" t="s">
        <v>201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78</v>
      </c>
      <c r="BK128" s="225">
        <f>ROUND(I128*H128,2)</f>
        <v>0</v>
      </c>
      <c r="BL128" s="18" t="s">
        <v>208</v>
      </c>
      <c r="BM128" s="224" t="s">
        <v>370</v>
      </c>
    </row>
    <row r="129" s="2" customFormat="1">
      <c r="A129" s="39"/>
      <c r="B129" s="40"/>
      <c r="C129" s="41"/>
      <c r="D129" s="226" t="s">
        <v>210</v>
      </c>
      <c r="E129" s="41"/>
      <c r="F129" s="227" t="s">
        <v>371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210</v>
      </c>
      <c r="AU129" s="18" t="s">
        <v>80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78</v>
      </c>
      <c r="G130" s="234"/>
      <c r="H130" s="237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201</v>
      </c>
    </row>
    <row r="131" s="2" customFormat="1" ht="62.7" customHeight="1">
      <c r="A131" s="39"/>
      <c r="B131" s="40"/>
      <c r="C131" s="213" t="s">
        <v>372</v>
      </c>
      <c r="D131" s="213" t="s">
        <v>203</v>
      </c>
      <c r="E131" s="214" t="s">
        <v>373</v>
      </c>
      <c r="F131" s="215" t="s">
        <v>374</v>
      </c>
      <c r="G131" s="216" t="s">
        <v>284</v>
      </c>
      <c r="H131" s="217">
        <v>1</v>
      </c>
      <c r="I131" s="218"/>
      <c r="J131" s="219">
        <f>ROUND(I131*H131,2)</f>
        <v>0</v>
      </c>
      <c r="K131" s="215" t="s">
        <v>207</v>
      </c>
      <c r="L131" s="45"/>
      <c r="M131" s="220" t="s">
        <v>19</v>
      </c>
      <c r="N131" s="221" t="s">
        <v>42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208</v>
      </c>
      <c r="AT131" s="224" t="s">
        <v>203</v>
      </c>
      <c r="AU131" s="224" t="s">
        <v>80</v>
      </c>
      <c r="AY131" s="18" t="s">
        <v>201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78</v>
      </c>
      <c r="BK131" s="225">
        <f>ROUND(I131*H131,2)</f>
        <v>0</v>
      </c>
      <c r="BL131" s="18" t="s">
        <v>208</v>
      </c>
      <c r="BM131" s="224" t="s">
        <v>375</v>
      </c>
    </row>
    <row r="132" s="2" customFormat="1">
      <c r="A132" s="39"/>
      <c r="B132" s="40"/>
      <c r="C132" s="41"/>
      <c r="D132" s="226" t="s">
        <v>210</v>
      </c>
      <c r="E132" s="41"/>
      <c r="F132" s="227" t="s">
        <v>376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210</v>
      </c>
      <c r="AU132" s="18" t="s">
        <v>80</v>
      </c>
    </row>
    <row r="133" s="13" customFormat="1">
      <c r="A133" s="13"/>
      <c r="B133" s="233"/>
      <c r="C133" s="234"/>
      <c r="D133" s="231" t="s">
        <v>214</v>
      </c>
      <c r="E133" s="235" t="s">
        <v>19</v>
      </c>
      <c r="F133" s="236" t="s">
        <v>78</v>
      </c>
      <c r="G133" s="234"/>
      <c r="H133" s="237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214</v>
      </c>
      <c r="AU133" s="243" t="s">
        <v>80</v>
      </c>
      <c r="AV133" s="13" t="s">
        <v>80</v>
      </c>
      <c r="AW133" s="13" t="s">
        <v>33</v>
      </c>
      <c r="AX133" s="13" t="s">
        <v>78</v>
      </c>
      <c r="AY133" s="243" t="s">
        <v>201</v>
      </c>
    </row>
    <row r="134" s="2" customFormat="1" ht="62.7" customHeight="1">
      <c r="A134" s="39"/>
      <c r="B134" s="40"/>
      <c r="C134" s="213" t="s">
        <v>377</v>
      </c>
      <c r="D134" s="213" t="s">
        <v>203</v>
      </c>
      <c r="E134" s="214" t="s">
        <v>378</v>
      </c>
      <c r="F134" s="215" t="s">
        <v>379</v>
      </c>
      <c r="G134" s="216" t="s">
        <v>284</v>
      </c>
      <c r="H134" s="217">
        <v>1</v>
      </c>
      <c r="I134" s="218"/>
      <c r="J134" s="219">
        <f>ROUND(I134*H134,2)</f>
        <v>0</v>
      </c>
      <c r="K134" s="215" t="s">
        <v>207</v>
      </c>
      <c r="L134" s="45"/>
      <c r="M134" s="220" t="s">
        <v>19</v>
      </c>
      <c r="N134" s="221" t="s">
        <v>42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208</v>
      </c>
      <c r="AT134" s="224" t="s">
        <v>203</v>
      </c>
      <c r="AU134" s="224" t="s">
        <v>80</v>
      </c>
      <c r="AY134" s="18" t="s">
        <v>201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78</v>
      </c>
      <c r="BK134" s="225">
        <f>ROUND(I134*H134,2)</f>
        <v>0</v>
      </c>
      <c r="BL134" s="18" t="s">
        <v>208</v>
      </c>
      <c r="BM134" s="224" t="s">
        <v>380</v>
      </c>
    </row>
    <row r="135" s="2" customFormat="1">
      <c r="A135" s="39"/>
      <c r="B135" s="40"/>
      <c r="C135" s="41"/>
      <c r="D135" s="226" t="s">
        <v>210</v>
      </c>
      <c r="E135" s="41"/>
      <c r="F135" s="227" t="s">
        <v>381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210</v>
      </c>
      <c r="AU135" s="18" t="s">
        <v>80</v>
      </c>
    </row>
    <row r="136" s="13" customFormat="1">
      <c r="A136" s="13"/>
      <c r="B136" s="233"/>
      <c r="C136" s="234"/>
      <c r="D136" s="231" t="s">
        <v>214</v>
      </c>
      <c r="E136" s="235" t="s">
        <v>19</v>
      </c>
      <c r="F136" s="236" t="s">
        <v>78</v>
      </c>
      <c r="G136" s="234"/>
      <c r="H136" s="237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214</v>
      </c>
      <c r="AU136" s="243" t="s">
        <v>80</v>
      </c>
      <c r="AV136" s="13" t="s">
        <v>80</v>
      </c>
      <c r="AW136" s="13" t="s">
        <v>33</v>
      </c>
      <c r="AX136" s="13" t="s">
        <v>78</v>
      </c>
      <c r="AY136" s="243" t="s">
        <v>201</v>
      </c>
    </row>
    <row r="137" s="2" customFormat="1" ht="55.5" customHeight="1">
      <c r="A137" s="39"/>
      <c r="B137" s="40"/>
      <c r="C137" s="213" t="s">
        <v>253</v>
      </c>
      <c r="D137" s="213" t="s">
        <v>203</v>
      </c>
      <c r="E137" s="214" t="s">
        <v>382</v>
      </c>
      <c r="F137" s="215" t="s">
        <v>383</v>
      </c>
      <c r="G137" s="216" t="s">
        <v>284</v>
      </c>
      <c r="H137" s="217">
        <v>770</v>
      </c>
      <c r="I137" s="218"/>
      <c r="J137" s="219">
        <f>ROUND(I137*H137,2)</f>
        <v>0</v>
      </c>
      <c r="K137" s="215" t="s">
        <v>207</v>
      </c>
      <c r="L137" s="45"/>
      <c r="M137" s="220" t="s">
        <v>19</v>
      </c>
      <c r="N137" s="221" t="s">
        <v>42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208</v>
      </c>
      <c r="AT137" s="224" t="s">
        <v>203</v>
      </c>
      <c r="AU137" s="224" t="s">
        <v>80</v>
      </c>
      <c r="AY137" s="18" t="s">
        <v>201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78</v>
      </c>
      <c r="BK137" s="225">
        <f>ROUND(I137*H137,2)</f>
        <v>0</v>
      </c>
      <c r="BL137" s="18" t="s">
        <v>208</v>
      </c>
      <c r="BM137" s="224" t="s">
        <v>384</v>
      </c>
    </row>
    <row r="138" s="2" customFormat="1">
      <c r="A138" s="39"/>
      <c r="B138" s="40"/>
      <c r="C138" s="41"/>
      <c r="D138" s="226" t="s">
        <v>210</v>
      </c>
      <c r="E138" s="41"/>
      <c r="F138" s="227" t="s">
        <v>385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210</v>
      </c>
      <c r="AU138" s="18" t="s">
        <v>80</v>
      </c>
    </row>
    <row r="139" s="13" customFormat="1">
      <c r="A139" s="13"/>
      <c r="B139" s="233"/>
      <c r="C139" s="234"/>
      <c r="D139" s="231" t="s">
        <v>214</v>
      </c>
      <c r="E139" s="235" t="s">
        <v>19</v>
      </c>
      <c r="F139" s="236" t="s">
        <v>386</v>
      </c>
      <c r="G139" s="234"/>
      <c r="H139" s="237">
        <v>770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214</v>
      </c>
      <c r="AU139" s="243" t="s">
        <v>80</v>
      </c>
      <c r="AV139" s="13" t="s">
        <v>80</v>
      </c>
      <c r="AW139" s="13" t="s">
        <v>33</v>
      </c>
      <c r="AX139" s="13" t="s">
        <v>78</v>
      </c>
      <c r="AY139" s="243" t="s">
        <v>201</v>
      </c>
    </row>
    <row r="140" s="2" customFormat="1" ht="55.5" customHeight="1">
      <c r="A140" s="39"/>
      <c r="B140" s="40"/>
      <c r="C140" s="213" t="s">
        <v>335</v>
      </c>
      <c r="D140" s="213" t="s">
        <v>203</v>
      </c>
      <c r="E140" s="214" t="s">
        <v>387</v>
      </c>
      <c r="F140" s="215" t="s">
        <v>388</v>
      </c>
      <c r="G140" s="216" t="s">
        <v>284</v>
      </c>
      <c r="H140" s="217">
        <v>364</v>
      </c>
      <c r="I140" s="218"/>
      <c r="J140" s="219">
        <f>ROUND(I140*H140,2)</f>
        <v>0</v>
      </c>
      <c r="K140" s="215" t="s">
        <v>207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208</v>
      </c>
      <c r="AT140" s="224" t="s">
        <v>203</v>
      </c>
      <c r="AU140" s="224" t="s">
        <v>80</v>
      </c>
      <c r="AY140" s="18" t="s">
        <v>201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208</v>
      </c>
      <c r="BM140" s="224" t="s">
        <v>389</v>
      </c>
    </row>
    <row r="141" s="2" customFormat="1">
      <c r="A141" s="39"/>
      <c r="B141" s="40"/>
      <c r="C141" s="41"/>
      <c r="D141" s="226" t="s">
        <v>210</v>
      </c>
      <c r="E141" s="41"/>
      <c r="F141" s="227" t="s">
        <v>390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210</v>
      </c>
      <c r="AU141" s="18" t="s">
        <v>80</v>
      </c>
    </row>
    <row r="142" s="13" customFormat="1">
      <c r="A142" s="13"/>
      <c r="B142" s="233"/>
      <c r="C142" s="234"/>
      <c r="D142" s="231" t="s">
        <v>214</v>
      </c>
      <c r="E142" s="235" t="s">
        <v>19</v>
      </c>
      <c r="F142" s="236" t="s">
        <v>391</v>
      </c>
      <c r="G142" s="234"/>
      <c r="H142" s="237">
        <v>364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214</v>
      </c>
      <c r="AU142" s="243" t="s">
        <v>80</v>
      </c>
      <c r="AV142" s="13" t="s">
        <v>80</v>
      </c>
      <c r="AW142" s="13" t="s">
        <v>33</v>
      </c>
      <c r="AX142" s="13" t="s">
        <v>78</v>
      </c>
      <c r="AY142" s="243" t="s">
        <v>201</v>
      </c>
    </row>
    <row r="143" s="2" customFormat="1" ht="55.5" customHeight="1">
      <c r="A143" s="39"/>
      <c r="B143" s="40"/>
      <c r="C143" s="213" t="s">
        <v>392</v>
      </c>
      <c r="D143" s="213" t="s">
        <v>203</v>
      </c>
      <c r="E143" s="214" t="s">
        <v>393</v>
      </c>
      <c r="F143" s="215" t="s">
        <v>394</v>
      </c>
      <c r="G143" s="216" t="s">
        <v>284</v>
      </c>
      <c r="H143" s="217">
        <v>14</v>
      </c>
      <c r="I143" s="218"/>
      <c r="J143" s="219">
        <f>ROUND(I143*H143,2)</f>
        <v>0</v>
      </c>
      <c r="K143" s="215" t="s">
        <v>207</v>
      </c>
      <c r="L143" s="45"/>
      <c r="M143" s="220" t="s">
        <v>19</v>
      </c>
      <c r="N143" s="221" t="s">
        <v>42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208</v>
      </c>
      <c r="AT143" s="224" t="s">
        <v>203</v>
      </c>
      <c r="AU143" s="224" t="s">
        <v>80</v>
      </c>
      <c r="AY143" s="18" t="s">
        <v>201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78</v>
      </c>
      <c r="BK143" s="225">
        <f>ROUND(I143*H143,2)</f>
        <v>0</v>
      </c>
      <c r="BL143" s="18" t="s">
        <v>208</v>
      </c>
      <c r="BM143" s="224" t="s">
        <v>395</v>
      </c>
    </row>
    <row r="144" s="2" customFormat="1">
      <c r="A144" s="39"/>
      <c r="B144" s="40"/>
      <c r="C144" s="41"/>
      <c r="D144" s="226" t="s">
        <v>210</v>
      </c>
      <c r="E144" s="41"/>
      <c r="F144" s="227" t="s">
        <v>396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210</v>
      </c>
      <c r="AU144" s="18" t="s">
        <v>80</v>
      </c>
    </row>
    <row r="145" s="13" customFormat="1">
      <c r="A145" s="13"/>
      <c r="B145" s="233"/>
      <c r="C145" s="234"/>
      <c r="D145" s="231" t="s">
        <v>214</v>
      </c>
      <c r="E145" s="235" t="s">
        <v>19</v>
      </c>
      <c r="F145" s="236" t="s">
        <v>397</v>
      </c>
      <c r="G145" s="234"/>
      <c r="H145" s="237">
        <v>14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214</v>
      </c>
      <c r="AU145" s="243" t="s">
        <v>80</v>
      </c>
      <c r="AV145" s="13" t="s">
        <v>80</v>
      </c>
      <c r="AW145" s="13" t="s">
        <v>33</v>
      </c>
      <c r="AX145" s="13" t="s">
        <v>78</v>
      </c>
      <c r="AY145" s="243" t="s">
        <v>201</v>
      </c>
    </row>
    <row r="146" s="2" customFormat="1" ht="55.5" customHeight="1">
      <c r="A146" s="39"/>
      <c r="B146" s="40"/>
      <c r="C146" s="213" t="s">
        <v>398</v>
      </c>
      <c r="D146" s="213" t="s">
        <v>203</v>
      </c>
      <c r="E146" s="214" t="s">
        <v>399</v>
      </c>
      <c r="F146" s="215" t="s">
        <v>400</v>
      </c>
      <c r="G146" s="216" t="s">
        <v>284</v>
      </c>
      <c r="H146" s="217">
        <v>14</v>
      </c>
      <c r="I146" s="218"/>
      <c r="J146" s="219">
        <f>ROUND(I146*H146,2)</f>
        <v>0</v>
      </c>
      <c r="K146" s="215" t="s">
        <v>207</v>
      </c>
      <c r="L146" s="45"/>
      <c r="M146" s="220" t="s">
        <v>19</v>
      </c>
      <c r="N146" s="221" t="s">
        <v>42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208</v>
      </c>
      <c r="AT146" s="224" t="s">
        <v>203</v>
      </c>
      <c r="AU146" s="224" t="s">
        <v>80</v>
      </c>
      <c r="AY146" s="18" t="s">
        <v>201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78</v>
      </c>
      <c r="BK146" s="225">
        <f>ROUND(I146*H146,2)</f>
        <v>0</v>
      </c>
      <c r="BL146" s="18" t="s">
        <v>208</v>
      </c>
      <c r="BM146" s="224" t="s">
        <v>401</v>
      </c>
    </row>
    <row r="147" s="2" customFormat="1">
      <c r="A147" s="39"/>
      <c r="B147" s="40"/>
      <c r="C147" s="41"/>
      <c r="D147" s="226" t="s">
        <v>210</v>
      </c>
      <c r="E147" s="41"/>
      <c r="F147" s="227" t="s">
        <v>402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210</v>
      </c>
      <c r="AU147" s="18" t="s">
        <v>80</v>
      </c>
    </row>
    <row r="148" s="13" customFormat="1">
      <c r="A148" s="13"/>
      <c r="B148" s="233"/>
      <c r="C148" s="234"/>
      <c r="D148" s="231" t="s">
        <v>214</v>
      </c>
      <c r="E148" s="235" t="s">
        <v>19</v>
      </c>
      <c r="F148" s="236" t="s">
        <v>397</v>
      </c>
      <c r="G148" s="234"/>
      <c r="H148" s="237">
        <v>14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214</v>
      </c>
      <c r="AU148" s="243" t="s">
        <v>80</v>
      </c>
      <c r="AV148" s="13" t="s">
        <v>80</v>
      </c>
      <c r="AW148" s="13" t="s">
        <v>33</v>
      </c>
      <c r="AX148" s="13" t="s">
        <v>78</v>
      </c>
      <c r="AY148" s="243" t="s">
        <v>201</v>
      </c>
    </row>
    <row r="149" s="2" customFormat="1" ht="55.5" customHeight="1">
      <c r="A149" s="39"/>
      <c r="B149" s="40"/>
      <c r="C149" s="213" t="s">
        <v>208</v>
      </c>
      <c r="D149" s="213" t="s">
        <v>203</v>
      </c>
      <c r="E149" s="214" t="s">
        <v>403</v>
      </c>
      <c r="F149" s="215" t="s">
        <v>404</v>
      </c>
      <c r="G149" s="216" t="s">
        <v>206</v>
      </c>
      <c r="H149" s="217">
        <v>970</v>
      </c>
      <c r="I149" s="218"/>
      <c r="J149" s="219">
        <f>ROUND(I149*H149,2)</f>
        <v>0</v>
      </c>
      <c r="K149" s="215" t="s">
        <v>207</v>
      </c>
      <c r="L149" s="45"/>
      <c r="M149" s="220" t="s">
        <v>19</v>
      </c>
      <c r="N149" s="221" t="s">
        <v>42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208</v>
      </c>
      <c r="AT149" s="224" t="s">
        <v>203</v>
      </c>
      <c r="AU149" s="224" t="s">
        <v>80</v>
      </c>
      <c r="AY149" s="18" t="s">
        <v>201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78</v>
      </c>
      <c r="BK149" s="225">
        <f>ROUND(I149*H149,2)</f>
        <v>0</v>
      </c>
      <c r="BL149" s="18" t="s">
        <v>208</v>
      </c>
      <c r="BM149" s="224" t="s">
        <v>405</v>
      </c>
    </row>
    <row r="150" s="2" customFormat="1">
      <c r="A150" s="39"/>
      <c r="B150" s="40"/>
      <c r="C150" s="41"/>
      <c r="D150" s="226" t="s">
        <v>210</v>
      </c>
      <c r="E150" s="41"/>
      <c r="F150" s="227" t="s">
        <v>406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210</v>
      </c>
      <c r="AU150" s="18" t="s">
        <v>80</v>
      </c>
    </row>
    <row r="151" s="2" customFormat="1">
      <c r="A151" s="39"/>
      <c r="B151" s="40"/>
      <c r="C151" s="41"/>
      <c r="D151" s="231" t="s">
        <v>212</v>
      </c>
      <c r="E151" s="41"/>
      <c r="F151" s="232" t="s">
        <v>407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212</v>
      </c>
      <c r="AU151" s="18" t="s">
        <v>80</v>
      </c>
    </row>
    <row r="152" s="13" customFormat="1">
      <c r="A152" s="13"/>
      <c r="B152" s="233"/>
      <c r="C152" s="234"/>
      <c r="D152" s="231" t="s">
        <v>214</v>
      </c>
      <c r="E152" s="235" t="s">
        <v>19</v>
      </c>
      <c r="F152" s="236" t="s">
        <v>408</v>
      </c>
      <c r="G152" s="234"/>
      <c r="H152" s="237">
        <v>180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214</v>
      </c>
      <c r="AU152" s="243" t="s">
        <v>80</v>
      </c>
      <c r="AV152" s="13" t="s">
        <v>80</v>
      </c>
      <c r="AW152" s="13" t="s">
        <v>33</v>
      </c>
      <c r="AX152" s="13" t="s">
        <v>71</v>
      </c>
      <c r="AY152" s="243" t="s">
        <v>201</v>
      </c>
    </row>
    <row r="153" s="13" customFormat="1">
      <c r="A153" s="13"/>
      <c r="B153" s="233"/>
      <c r="C153" s="234"/>
      <c r="D153" s="231" t="s">
        <v>214</v>
      </c>
      <c r="E153" s="235" t="s">
        <v>19</v>
      </c>
      <c r="F153" s="236" t="s">
        <v>409</v>
      </c>
      <c r="G153" s="234"/>
      <c r="H153" s="237">
        <v>790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214</v>
      </c>
      <c r="AU153" s="243" t="s">
        <v>80</v>
      </c>
      <c r="AV153" s="13" t="s">
        <v>80</v>
      </c>
      <c r="AW153" s="13" t="s">
        <v>33</v>
      </c>
      <c r="AX153" s="13" t="s">
        <v>71</v>
      </c>
      <c r="AY153" s="243" t="s">
        <v>201</v>
      </c>
    </row>
    <row r="154" s="14" customFormat="1">
      <c r="A154" s="14"/>
      <c r="B154" s="258"/>
      <c r="C154" s="259"/>
      <c r="D154" s="231" t="s">
        <v>214</v>
      </c>
      <c r="E154" s="260" t="s">
        <v>19</v>
      </c>
      <c r="F154" s="261" t="s">
        <v>410</v>
      </c>
      <c r="G154" s="259"/>
      <c r="H154" s="262">
        <v>970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8" t="s">
        <v>214</v>
      </c>
      <c r="AU154" s="268" t="s">
        <v>80</v>
      </c>
      <c r="AV154" s="14" t="s">
        <v>208</v>
      </c>
      <c r="AW154" s="14" t="s">
        <v>33</v>
      </c>
      <c r="AX154" s="14" t="s">
        <v>78</v>
      </c>
      <c r="AY154" s="268" t="s">
        <v>201</v>
      </c>
    </row>
    <row r="155" s="2" customFormat="1" ht="66.75" customHeight="1">
      <c r="A155" s="39"/>
      <c r="B155" s="40"/>
      <c r="C155" s="213" t="s">
        <v>221</v>
      </c>
      <c r="D155" s="213" t="s">
        <v>203</v>
      </c>
      <c r="E155" s="214" t="s">
        <v>411</v>
      </c>
      <c r="F155" s="215" t="s">
        <v>412</v>
      </c>
      <c r="G155" s="216" t="s">
        <v>206</v>
      </c>
      <c r="H155" s="217">
        <v>1491</v>
      </c>
      <c r="I155" s="218"/>
      <c r="J155" s="219">
        <f>ROUND(I155*H155,2)</f>
        <v>0</v>
      </c>
      <c r="K155" s="215" t="s">
        <v>207</v>
      </c>
      <c r="L155" s="45"/>
      <c r="M155" s="220" t="s">
        <v>19</v>
      </c>
      <c r="N155" s="221" t="s">
        <v>42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208</v>
      </c>
      <c r="AT155" s="224" t="s">
        <v>203</v>
      </c>
      <c r="AU155" s="224" t="s">
        <v>80</v>
      </c>
      <c r="AY155" s="18" t="s">
        <v>201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78</v>
      </c>
      <c r="BK155" s="225">
        <f>ROUND(I155*H155,2)</f>
        <v>0</v>
      </c>
      <c r="BL155" s="18" t="s">
        <v>208</v>
      </c>
      <c r="BM155" s="224" t="s">
        <v>413</v>
      </c>
    </row>
    <row r="156" s="2" customFormat="1">
      <c r="A156" s="39"/>
      <c r="B156" s="40"/>
      <c r="C156" s="41"/>
      <c r="D156" s="226" t="s">
        <v>210</v>
      </c>
      <c r="E156" s="41"/>
      <c r="F156" s="227" t="s">
        <v>414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210</v>
      </c>
      <c r="AU156" s="18" t="s">
        <v>80</v>
      </c>
    </row>
    <row r="157" s="2" customFormat="1">
      <c r="A157" s="39"/>
      <c r="B157" s="40"/>
      <c r="C157" s="41"/>
      <c r="D157" s="231" t="s">
        <v>212</v>
      </c>
      <c r="E157" s="41"/>
      <c r="F157" s="232" t="s">
        <v>415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212</v>
      </c>
      <c r="AU157" s="18" t="s">
        <v>80</v>
      </c>
    </row>
    <row r="158" s="13" customFormat="1">
      <c r="A158" s="13"/>
      <c r="B158" s="233"/>
      <c r="C158" s="234"/>
      <c r="D158" s="231" t="s">
        <v>214</v>
      </c>
      <c r="E158" s="235" t="s">
        <v>19</v>
      </c>
      <c r="F158" s="236" t="s">
        <v>416</v>
      </c>
      <c r="G158" s="234"/>
      <c r="H158" s="237">
        <v>751.70000000000005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214</v>
      </c>
      <c r="AU158" s="243" t="s">
        <v>80</v>
      </c>
      <c r="AV158" s="13" t="s">
        <v>80</v>
      </c>
      <c r="AW158" s="13" t="s">
        <v>33</v>
      </c>
      <c r="AX158" s="13" t="s">
        <v>71</v>
      </c>
      <c r="AY158" s="243" t="s">
        <v>201</v>
      </c>
    </row>
    <row r="159" s="13" customFormat="1">
      <c r="A159" s="13"/>
      <c r="B159" s="233"/>
      <c r="C159" s="234"/>
      <c r="D159" s="231" t="s">
        <v>214</v>
      </c>
      <c r="E159" s="235" t="s">
        <v>19</v>
      </c>
      <c r="F159" s="236" t="s">
        <v>417</v>
      </c>
      <c r="G159" s="234"/>
      <c r="H159" s="237">
        <v>555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214</v>
      </c>
      <c r="AU159" s="243" t="s">
        <v>80</v>
      </c>
      <c r="AV159" s="13" t="s">
        <v>80</v>
      </c>
      <c r="AW159" s="13" t="s">
        <v>33</v>
      </c>
      <c r="AX159" s="13" t="s">
        <v>71</v>
      </c>
      <c r="AY159" s="243" t="s">
        <v>201</v>
      </c>
    </row>
    <row r="160" s="13" customFormat="1">
      <c r="A160" s="13"/>
      <c r="B160" s="233"/>
      <c r="C160" s="234"/>
      <c r="D160" s="231" t="s">
        <v>214</v>
      </c>
      <c r="E160" s="235" t="s">
        <v>19</v>
      </c>
      <c r="F160" s="236" t="s">
        <v>418</v>
      </c>
      <c r="G160" s="234"/>
      <c r="H160" s="237">
        <v>124.8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214</v>
      </c>
      <c r="AU160" s="243" t="s">
        <v>80</v>
      </c>
      <c r="AV160" s="13" t="s">
        <v>80</v>
      </c>
      <c r="AW160" s="13" t="s">
        <v>33</v>
      </c>
      <c r="AX160" s="13" t="s">
        <v>71</v>
      </c>
      <c r="AY160" s="243" t="s">
        <v>201</v>
      </c>
    </row>
    <row r="161" s="13" customFormat="1">
      <c r="A161" s="13"/>
      <c r="B161" s="233"/>
      <c r="C161" s="234"/>
      <c r="D161" s="231" t="s">
        <v>214</v>
      </c>
      <c r="E161" s="235" t="s">
        <v>19</v>
      </c>
      <c r="F161" s="236" t="s">
        <v>419</v>
      </c>
      <c r="G161" s="234"/>
      <c r="H161" s="237">
        <v>59.5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214</v>
      </c>
      <c r="AU161" s="243" t="s">
        <v>80</v>
      </c>
      <c r="AV161" s="13" t="s">
        <v>80</v>
      </c>
      <c r="AW161" s="13" t="s">
        <v>33</v>
      </c>
      <c r="AX161" s="13" t="s">
        <v>71</v>
      </c>
      <c r="AY161" s="243" t="s">
        <v>201</v>
      </c>
    </row>
    <row r="162" s="14" customFormat="1">
      <c r="A162" s="14"/>
      <c r="B162" s="258"/>
      <c r="C162" s="259"/>
      <c r="D162" s="231" t="s">
        <v>214</v>
      </c>
      <c r="E162" s="260" t="s">
        <v>19</v>
      </c>
      <c r="F162" s="261" t="s">
        <v>410</v>
      </c>
      <c r="G162" s="259"/>
      <c r="H162" s="262">
        <v>1491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8" t="s">
        <v>214</v>
      </c>
      <c r="AU162" s="268" t="s">
        <v>80</v>
      </c>
      <c r="AV162" s="14" t="s">
        <v>208</v>
      </c>
      <c r="AW162" s="14" t="s">
        <v>33</v>
      </c>
      <c r="AX162" s="14" t="s">
        <v>78</v>
      </c>
      <c r="AY162" s="268" t="s">
        <v>201</v>
      </c>
    </row>
    <row r="163" s="2" customFormat="1" ht="44.25" customHeight="1">
      <c r="A163" s="39"/>
      <c r="B163" s="40"/>
      <c r="C163" s="213" t="s">
        <v>261</v>
      </c>
      <c r="D163" s="213" t="s">
        <v>203</v>
      </c>
      <c r="E163" s="214" t="s">
        <v>420</v>
      </c>
      <c r="F163" s="215" t="s">
        <v>421</v>
      </c>
      <c r="G163" s="216" t="s">
        <v>206</v>
      </c>
      <c r="H163" s="217">
        <v>862</v>
      </c>
      <c r="I163" s="218"/>
      <c r="J163" s="219">
        <f>ROUND(I163*H163,2)</f>
        <v>0</v>
      </c>
      <c r="K163" s="215" t="s">
        <v>207</v>
      </c>
      <c r="L163" s="45"/>
      <c r="M163" s="220" t="s">
        <v>19</v>
      </c>
      <c r="N163" s="221" t="s">
        <v>42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208</v>
      </c>
      <c r="AT163" s="224" t="s">
        <v>203</v>
      </c>
      <c r="AU163" s="224" t="s">
        <v>80</v>
      </c>
      <c r="AY163" s="18" t="s">
        <v>201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78</v>
      </c>
      <c r="BK163" s="225">
        <f>ROUND(I163*H163,2)</f>
        <v>0</v>
      </c>
      <c r="BL163" s="18" t="s">
        <v>208</v>
      </c>
      <c r="BM163" s="224" t="s">
        <v>422</v>
      </c>
    </row>
    <row r="164" s="2" customFormat="1">
      <c r="A164" s="39"/>
      <c r="B164" s="40"/>
      <c r="C164" s="41"/>
      <c r="D164" s="226" t="s">
        <v>210</v>
      </c>
      <c r="E164" s="41"/>
      <c r="F164" s="227" t="s">
        <v>423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210</v>
      </c>
      <c r="AU164" s="18" t="s">
        <v>80</v>
      </c>
    </row>
    <row r="165" s="2" customFormat="1">
      <c r="A165" s="39"/>
      <c r="B165" s="40"/>
      <c r="C165" s="41"/>
      <c r="D165" s="231" t="s">
        <v>212</v>
      </c>
      <c r="E165" s="41"/>
      <c r="F165" s="232" t="s">
        <v>424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212</v>
      </c>
      <c r="AU165" s="18" t="s">
        <v>80</v>
      </c>
    </row>
    <row r="166" s="13" customFormat="1">
      <c r="A166" s="13"/>
      <c r="B166" s="233"/>
      <c r="C166" s="234"/>
      <c r="D166" s="231" t="s">
        <v>214</v>
      </c>
      <c r="E166" s="235" t="s">
        <v>19</v>
      </c>
      <c r="F166" s="236" t="s">
        <v>425</v>
      </c>
      <c r="G166" s="234"/>
      <c r="H166" s="237">
        <v>557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214</v>
      </c>
      <c r="AU166" s="243" t="s">
        <v>80</v>
      </c>
      <c r="AV166" s="13" t="s">
        <v>80</v>
      </c>
      <c r="AW166" s="13" t="s">
        <v>33</v>
      </c>
      <c r="AX166" s="13" t="s">
        <v>71</v>
      </c>
      <c r="AY166" s="243" t="s">
        <v>201</v>
      </c>
    </row>
    <row r="167" s="13" customFormat="1">
      <c r="A167" s="13"/>
      <c r="B167" s="233"/>
      <c r="C167" s="234"/>
      <c r="D167" s="231" t="s">
        <v>214</v>
      </c>
      <c r="E167" s="235" t="s">
        <v>19</v>
      </c>
      <c r="F167" s="236" t="s">
        <v>426</v>
      </c>
      <c r="G167" s="234"/>
      <c r="H167" s="237">
        <v>305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214</v>
      </c>
      <c r="AU167" s="243" t="s">
        <v>80</v>
      </c>
      <c r="AV167" s="13" t="s">
        <v>80</v>
      </c>
      <c r="AW167" s="13" t="s">
        <v>33</v>
      </c>
      <c r="AX167" s="13" t="s">
        <v>71</v>
      </c>
      <c r="AY167" s="243" t="s">
        <v>201</v>
      </c>
    </row>
    <row r="168" s="14" customFormat="1">
      <c r="A168" s="14"/>
      <c r="B168" s="258"/>
      <c r="C168" s="259"/>
      <c r="D168" s="231" t="s">
        <v>214</v>
      </c>
      <c r="E168" s="260" t="s">
        <v>19</v>
      </c>
      <c r="F168" s="261" t="s">
        <v>410</v>
      </c>
      <c r="G168" s="259"/>
      <c r="H168" s="262">
        <v>862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8" t="s">
        <v>214</v>
      </c>
      <c r="AU168" s="268" t="s">
        <v>80</v>
      </c>
      <c r="AV168" s="14" t="s">
        <v>208</v>
      </c>
      <c r="AW168" s="14" t="s">
        <v>33</v>
      </c>
      <c r="AX168" s="14" t="s">
        <v>78</v>
      </c>
      <c r="AY168" s="268" t="s">
        <v>201</v>
      </c>
    </row>
    <row r="169" s="2" customFormat="1" ht="44.25" customHeight="1">
      <c r="A169" s="39"/>
      <c r="B169" s="40"/>
      <c r="C169" s="213" t="s">
        <v>229</v>
      </c>
      <c r="D169" s="213" t="s">
        <v>203</v>
      </c>
      <c r="E169" s="214" t="s">
        <v>427</v>
      </c>
      <c r="F169" s="215" t="s">
        <v>428</v>
      </c>
      <c r="G169" s="216" t="s">
        <v>206</v>
      </c>
      <c r="H169" s="217">
        <v>1027</v>
      </c>
      <c r="I169" s="218"/>
      <c r="J169" s="219">
        <f>ROUND(I169*H169,2)</f>
        <v>0</v>
      </c>
      <c r="K169" s="215" t="s">
        <v>207</v>
      </c>
      <c r="L169" s="45"/>
      <c r="M169" s="220" t="s">
        <v>19</v>
      </c>
      <c r="N169" s="221" t="s">
        <v>42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208</v>
      </c>
      <c r="AT169" s="224" t="s">
        <v>203</v>
      </c>
      <c r="AU169" s="224" t="s">
        <v>80</v>
      </c>
      <c r="AY169" s="18" t="s">
        <v>201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78</v>
      </c>
      <c r="BK169" s="225">
        <f>ROUND(I169*H169,2)</f>
        <v>0</v>
      </c>
      <c r="BL169" s="18" t="s">
        <v>208</v>
      </c>
      <c r="BM169" s="224" t="s">
        <v>429</v>
      </c>
    </row>
    <row r="170" s="2" customFormat="1">
      <c r="A170" s="39"/>
      <c r="B170" s="40"/>
      <c r="C170" s="41"/>
      <c r="D170" s="226" t="s">
        <v>210</v>
      </c>
      <c r="E170" s="41"/>
      <c r="F170" s="227" t="s">
        <v>430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210</v>
      </c>
      <c r="AU170" s="18" t="s">
        <v>80</v>
      </c>
    </row>
    <row r="171" s="2" customFormat="1">
      <c r="A171" s="39"/>
      <c r="B171" s="40"/>
      <c r="C171" s="41"/>
      <c r="D171" s="231" t="s">
        <v>212</v>
      </c>
      <c r="E171" s="41"/>
      <c r="F171" s="232" t="s">
        <v>431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212</v>
      </c>
      <c r="AU171" s="18" t="s">
        <v>80</v>
      </c>
    </row>
    <row r="172" s="13" customFormat="1">
      <c r="A172" s="13"/>
      <c r="B172" s="233"/>
      <c r="C172" s="234"/>
      <c r="D172" s="231" t="s">
        <v>214</v>
      </c>
      <c r="E172" s="235" t="s">
        <v>19</v>
      </c>
      <c r="F172" s="236" t="s">
        <v>432</v>
      </c>
      <c r="G172" s="234"/>
      <c r="H172" s="237">
        <v>1027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214</v>
      </c>
      <c r="AU172" s="243" t="s">
        <v>80</v>
      </c>
      <c r="AV172" s="13" t="s">
        <v>80</v>
      </c>
      <c r="AW172" s="13" t="s">
        <v>33</v>
      </c>
      <c r="AX172" s="13" t="s">
        <v>78</v>
      </c>
      <c r="AY172" s="243" t="s">
        <v>201</v>
      </c>
    </row>
    <row r="173" s="2" customFormat="1" ht="62.7" customHeight="1">
      <c r="A173" s="39"/>
      <c r="B173" s="40"/>
      <c r="C173" s="213" t="s">
        <v>236</v>
      </c>
      <c r="D173" s="213" t="s">
        <v>203</v>
      </c>
      <c r="E173" s="214" t="s">
        <v>216</v>
      </c>
      <c r="F173" s="215" t="s">
        <v>217</v>
      </c>
      <c r="G173" s="216" t="s">
        <v>206</v>
      </c>
      <c r="H173" s="217">
        <v>572</v>
      </c>
      <c r="I173" s="218"/>
      <c r="J173" s="219">
        <f>ROUND(I173*H173,2)</f>
        <v>0</v>
      </c>
      <c r="K173" s="215" t="s">
        <v>207</v>
      </c>
      <c r="L173" s="45"/>
      <c r="M173" s="220" t="s">
        <v>19</v>
      </c>
      <c r="N173" s="221" t="s">
        <v>42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208</v>
      </c>
      <c r="AT173" s="224" t="s">
        <v>203</v>
      </c>
      <c r="AU173" s="224" t="s">
        <v>80</v>
      </c>
      <c r="AY173" s="18" t="s">
        <v>201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78</v>
      </c>
      <c r="BK173" s="225">
        <f>ROUND(I173*H173,2)</f>
        <v>0</v>
      </c>
      <c r="BL173" s="18" t="s">
        <v>208</v>
      </c>
      <c r="BM173" s="224" t="s">
        <v>433</v>
      </c>
    </row>
    <row r="174" s="2" customFormat="1">
      <c r="A174" s="39"/>
      <c r="B174" s="40"/>
      <c r="C174" s="41"/>
      <c r="D174" s="226" t="s">
        <v>210</v>
      </c>
      <c r="E174" s="41"/>
      <c r="F174" s="227" t="s">
        <v>219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210</v>
      </c>
      <c r="AU174" s="18" t="s">
        <v>80</v>
      </c>
    </row>
    <row r="175" s="2" customFormat="1">
      <c r="A175" s="39"/>
      <c r="B175" s="40"/>
      <c r="C175" s="41"/>
      <c r="D175" s="231" t="s">
        <v>212</v>
      </c>
      <c r="E175" s="41"/>
      <c r="F175" s="232" t="s">
        <v>434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212</v>
      </c>
      <c r="AU175" s="18" t="s">
        <v>80</v>
      </c>
    </row>
    <row r="176" s="13" customFormat="1">
      <c r="A176" s="13"/>
      <c r="B176" s="233"/>
      <c r="C176" s="234"/>
      <c r="D176" s="231" t="s">
        <v>214</v>
      </c>
      <c r="E176" s="235" t="s">
        <v>19</v>
      </c>
      <c r="F176" s="236" t="s">
        <v>435</v>
      </c>
      <c r="G176" s="234"/>
      <c r="H176" s="237">
        <v>572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214</v>
      </c>
      <c r="AU176" s="243" t="s">
        <v>80</v>
      </c>
      <c r="AV176" s="13" t="s">
        <v>80</v>
      </c>
      <c r="AW176" s="13" t="s">
        <v>33</v>
      </c>
      <c r="AX176" s="13" t="s">
        <v>78</v>
      </c>
      <c r="AY176" s="243" t="s">
        <v>201</v>
      </c>
    </row>
    <row r="177" s="2" customFormat="1" ht="37.8" customHeight="1">
      <c r="A177" s="39"/>
      <c r="B177" s="40"/>
      <c r="C177" s="213" t="s">
        <v>436</v>
      </c>
      <c r="D177" s="213" t="s">
        <v>203</v>
      </c>
      <c r="E177" s="214" t="s">
        <v>437</v>
      </c>
      <c r="F177" s="215" t="s">
        <v>438</v>
      </c>
      <c r="G177" s="216" t="s">
        <v>239</v>
      </c>
      <c r="H177" s="217">
        <v>1400</v>
      </c>
      <c r="I177" s="218"/>
      <c r="J177" s="219">
        <f>ROUND(I177*H177,2)</f>
        <v>0</v>
      </c>
      <c r="K177" s="215" t="s">
        <v>207</v>
      </c>
      <c r="L177" s="45"/>
      <c r="M177" s="220" t="s">
        <v>19</v>
      </c>
      <c r="N177" s="221" t="s">
        <v>42</v>
      </c>
      <c r="O177" s="85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208</v>
      </c>
      <c r="AT177" s="224" t="s">
        <v>203</v>
      </c>
      <c r="AU177" s="224" t="s">
        <v>80</v>
      </c>
      <c r="AY177" s="18" t="s">
        <v>201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78</v>
      </c>
      <c r="BK177" s="225">
        <f>ROUND(I177*H177,2)</f>
        <v>0</v>
      </c>
      <c r="BL177" s="18" t="s">
        <v>208</v>
      </c>
      <c r="BM177" s="224" t="s">
        <v>439</v>
      </c>
    </row>
    <row r="178" s="2" customFormat="1">
      <c r="A178" s="39"/>
      <c r="B178" s="40"/>
      <c r="C178" s="41"/>
      <c r="D178" s="226" t="s">
        <v>210</v>
      </c>
      <c r="E178" s="41"/>
      <c r="F178" s="227" t="s">
        <v>440</v>
      </c>
      <c r="G178" s="41"/>
      <c r="H178" s="41"/>
      <c r="I178" s="228"/>
      <c r="J178" s="41"/>
      <c r="K178" s="41"/>
      <c r="L178" s="45"/>
      <c r="M178" s="229"/>
      <c r="N178" s="230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210</v>
      </c>
      <c r="AU178" s="18" t="s">
        <v>80</v>
      </c>
    </row>
    <row r="179" s="13" customFormat="1">
      <c r="A179" s="13"/>
      <c r="B179" s="233"/>
      <c r="C179" s="234"/>
      <c r="D179" s="231" t="s">
        <v>214</v>
      </c>
      <c r="E179" s="235" t="s">
        <v>19</v>
      </c>
      <c r="F179" s="236" t="s">
        <v>441</v>
      </c>
      <c r="G179" s="234"/>
      <c r="H179" s="237">
        <v>1400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214</v>
      </c>
      <c r="AU179" s="243" t="s">
        <v>80</v>
      </c>
      <c r="AV179" s="13" t="s">
        <v>80</v>
      </c>
      <c r="AW179" s="13" t="s">
        <v>33</v>
      </c>
      <c r="AX179" s="13" t="s">
        <v>78</v>
      </c>
      <c r="AY179" s="243" t="s">
        <v>201</v>
      </c>
    </row>
    <row r="180" s="2" customFormat="1" ht="16.5" customHeight="1">
      <c r="A180" s="39"/>
      <c r="B180" s="40"/>
      <c r="C180" s="244" t="s">
        <v>442</v>
      </c>
      <c r="D180" s="244" t="s">
        <v>274</v>
      </c>
      <c r="E180" s="245" t="s">
        <v>443</v>
      </c>
      <c r="F180" s="246" t="s">
        <v>444</v>
      </c>
      <c r="G180" s="247" t="s">
        <v>445</v>
      </c>
      <c r="H180" s="248">
        <v>28</v>
      </c>
      <c r="I180" s="249"/>
      <c r="J180" s="250">
        <f>ROUND(I180*H180,2)</f>
        <v>0</v>
      </c>
      <c r="K180" s="246" t="s">
        <v>207</v>
      </c>
      <c r="L180" s="251"/>
      <c r="M180" s="252" t="s">
        <v>19</v>
      </c>
      <c r="N180" s="253" t="s">
        <v>42</v>
      </c>
      <c r="O180" s="85"/>
      <c r="P180" s="222">
        <f>O180*H180</f>
        <v>0</v>
      </c>
      <c r="Q180" s="222">
        <v>0.001</v>
      </c>
      <c r="R180" s="222">
        <f>Q180*H180</f>
        <v>0.028000000000000001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243</v>
      </c>
      <c r="AT180" s="224" t="s">
        <v>274</v>
      </c>
      <c r="AU180" s="224" t="s">
        <v>80</v>
      </c>
      <c r="AY180" s="18" t="s">
        <v>201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78</v>
      </c>
      <c r="BK180" s="225">
        <f>ROUND(I180*H180,2)</f>
        <v>0</v>
      </c>
      <c r="BL180" s="18" t="s">
        <v>208</v>
      </c>
      <c r="BM180" s="224" t="s">
        <v>446</v>
      </c>
    </row>
    <row r="181" s="13" customFormat="1">
      <c r="A181" s="13"/>
      <c r="B181" s="233"/>
      <c r="C181" s="234"/>
      <c r="D181" s="231" t="s">
        <v>214</v>
      </c>
      <c r="E181" s="234"/>
      <c r="F181" s="236" t="s">
        <v>447</v>
      </c>
      <c r="G181" s="234"/>
      <c r="H181" s="237">
        <v>28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214</v>
      </c>
      <c r="AU181" s="243" t="s">
        <v>80</v>
      </c>
      <c r="AV181" s="13" t="s">
        <v>80</v>
      </c>
      <c r="AW181" s="13" t="s">
        <v>4</v>
      </c>
      <c r="AX181" s="13" t="s">
        <v>78</v>
      </c>
      <c r="AY181" s="243" t="s">
        <v>201</v>
      </c>
    </row>
    <row r="182" s="2" customFormat="1" ht="37.8" customHeight="1">
      <c r="A182" s="39"/>
      <c r="B182" s="40"/>
      <c r="C182" s="213" t="s">
        <v>448</v>
      </c>
      <c r="D182" s="213" t="s">
        <v>203</v>
      </c>
      <c r="E182" s="214" t="s">
        <v>449</v>
      </c>
      <c r="F182" s="215" t="s">
        <v>450</v>
      </c>
      <c r="G182" s="216" t="s">
        <v>239</v>
      </c>
      <c r="H182" s="217">
        <v>1150</v>
      </c>
      <c r="I182" s="218"/>
      <c r="J182" s="219">
        <f>ROUND(I182*H182,2)</f>
        <v>0</v>
      </c>
      <c r="K182" s="215" t="s">
        <v>207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208</v>
      </c>
      <c r="AT182" s="224" t="s">
        <v>203</v>
      </c>
      <c r="AU182" s="224" t="s">
        <v>80</v>
      </c>
      <c r="AY182" s="18" t="s">
        <v>201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208</v>
      </c>
      <c r="BM182" s="224" t="s">
        <v>451</v>
      </c>
    </row>
    <row r="183" s="2" customFormat="1">
      <c r="A183" s="39"/>
      <c r="B183" s="40"/>
      <c r="C183" s="41"/>
      <c r="D183" s="226" t="s">
        <v>210</v>
      </c>
      <c r="E183" s="41"/>
      <c r="F183" s="227" t="s">
        <v>452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210</v>
      </c>
      <c r="AU183" s="18" t="s">
        <v>80</v>
      </c>
    </row>
    <row r="184" s="13" customFormat="1">
      <c r="A184" s="13"/>
      <c r="B184" s="233"/>
      <c r="C184" s="234"/>
      <c r="D184" s="231" t="s">
        <v>214</v>
      </c>
      <c r="E184" s="235" t="s">
        <v>19</v>
      </c>
      <c r="F184" s="236" t="s">
        <v>453</v>
      </c>
      <c r="G184" s="234"/>
      <c r="H184" s="237">
        <v>1150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214</v>
      </c>
      <c r="AU184" s="243" t="s">
        <v>80</v>
      </c>
      <c r="AV184" s="13" t="s">
        <v>80</v>
      </c>
      <c r="AW184" s="13" t="s">
        <v>33</v>
      </c>
      <c r="AX184" s="13" t="s">
        <v>78</v>
      </c>
      <c r="AY184" s="243" t="s">
        <v>201</v>
      </c>
    </row>
    <row r="185" s="2" customFormat="1" ht="16.5" customHeight="1">
      <c r="A185" s="39"/>
      <c r="B185" s="40"/>
      <c r="C185" s="244" t="s">
        <v>454</v>
      </c>
      <c r="D185" s="244" t="s">
        <v>274</v>
      </c>
      <c r="E185" s="245" t="s">
        <v>455</v>
      </c>
      <c r="F185" s="246" t="s">
        <v>456</v>
      </c>
      <c r="G185" s="247" t="s">
        <v>445</v>
      </c>
      <c r="H185" s="248">
        <v>23</v>
      </c>
      <c r="I185" s="249"/>
      <c r="J185" s="250">
        <f>ROUND(I185*H185,2)</f>
        <v>0</v>
      </c>
      <c r="K185" s="246" t="s">
        <v>207</v>
      </c>
      <c r="L185" s="251"/>
      <c r="M185" s="252" t="s">
        <v>19</v>
      </c>
      <c r="N185" s="253" t="s">
        <v>42</v>
      </c>
      <c r="O185" s="85"/>
      <c r="P185" s="222">
        <f>O185*H185</f>
        <v>0</v>
      </c>
      <c r="Q185" s="222">
        <v>0.001</v>
      </c>
      <c r="R185" s="222">
        <f>Q185*H185</f>
        <v>0.023</v>
      </c>
      <c r="S185" s="222">
        <v>0</v>
      </c>
      <c r="T185" s="223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243</v>
      </c>
      <c r="AT185" s="224" t="s">
        <v>274</v>
      </c>
      <c r="AU185" s="224" t="s">
        <v>80</v>
      </c>
      <c r="AY185" s="18" t="s">
        <v>201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78</v>
      </c>
      <c r="BK185" s="225">
        <f>ROUND(I185*H185,2)</f>
        <v>0</v>
      </c>
      <c r="BL185" s="18" t="s">
        <v>208</v>
      </c>
      <c r="BM185" s="224" t="s">
        <v>457</v>
      </c>
    </row>
    <row r="186" s="13" customFormat="1">
      <c r="A186" s="13"/>
      <c r="B186" s="233"/>
      <c r="C186" s="234"/>
      <c r="D186" s="231" t="s">
        <v>214</v>
      </c>
      <c r="E186" s="234"/>
      <c r="F186" s="236" t="s">
        <v>458</v>
      </c>
      <c r="G186" s="234"/>
      <c r="H186" s="237">
        <v>23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214</v>
      </c>
      <c r="AU186" s="243" t="s">
        <v>80</v>
      </c>
      <c r="AV186" s="13" t="s">
        <v>80</v>
      </c>
      <c r="AW186" s="13" t="s">
        <v>4</v>
      </c>
      <c r="AX186" s="13" t="s">
        <v>78</v>
      </c>
      <c r="AY186" s="243" t="s">
        <v>201</v>
      </c>
    </row>
    <row r="187" s="2" customFormat="1" ht="33" customHeight="1">
      <c r="A187" s="39"/>
      <c r="B187" s="40"/>
      <c r="C187" s="213" t="s">
        <v>459</v>
      </c>
      <c r="D187" s="213" t="s">
        <v>203</v>
      </c>
      <c r="E187" s="214" t="s">
        <v>460</v>
      </c>
      <c r="F187" s="215" t="s">
        <v>461</v>
      </c>
      <c r="G187" s="216" t="s">
        <v>239</v>
      </c>
      <c r="H187" s="217">
        <v>1400</v>
      </c>
      <c r="I187" s="218"/>
      <c r="J187" s="219">
        <f>ROUND(I187*H187,2)</f>
        <v>0</v>
      </c>
      <c r="K187" s="215" t="s">
        <v>207</v>
      </c>
      <c r="L187" s="45"/>
      <c r="M187" s="220" t="s">
        <v>19</v>
      </c>
      <c r="N187" s="221" t="s">
        <v>42</v>
      </c>
      <c r="O187" s="85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208</v>
      </c>
      <c r="AT187" s="224" t="s">
        <v>203</v>
      </c>
      <c r="AU187" s="224" t="s">
        <v>80</v>
      </c>
      <c r="AY187" s="18" t="s">
        <v>201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78</v>
      </c>
      <c r="BK187" s="225">
        <f>ROUND(I187*H187,2)</f>
        <v>0</v>
      </c>
      <c r="BL187" s="18" t="s">
        <v>208</v>
      </c>
      <c r="BM187" s="224" t="s">
        <v>462</v>
      </c>
    </row>
    <row r="188" s="2" customFormat="1">
      <c r="A188" s="39"/>
      <c r="B188" s="40"/>
      <c r="C188" s="41"/>
      <c r="D188" s="226" t="s">
        <v>210</v>
      </c>
      <c r="E188" s="41"/>
      <c r="F188" s="227" t="s">
        <v>463</v>
      </c>
      <c r="G188" s="41"/>
      <c r="H188" s="41"/>
      <c r="I188" s="228"/>
      <c r="J188" s="41"/>
      <c r="K188" s="41"/>
      <c r="L188" s="45"/>
      <c r="M188" s="229"/>
      <c r="N188" s="230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210</v>
      </c>
      <c r="AU188" s="18" t="s">
        <v>80</v>
      </c>
    </row>
    <row r="189" s="13" customFormat="1">
      <c r="A189" s="13"/>
      <c r="B189" s="233"/>
      <c r="C189" s="234"/>
      <c r="D189" s="231" t="s">
        <v>214</v>
      </c>
      <c r="E189" s="235" t="s">
        <v>19</v>
      </c>
      <c r="F189" s="236" t="s">
        <v>441</v>
      </c>
      <c r="G189" s="234"/>
      <c r="H189" s="237">
        <v>1400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214</v>
      </c>
      <c r="AU189" s="243" t="s">
        <v>80</v>
      </c>
      <c r="AV189" s="13" t="s">
        <v>80</v>
      </c>
      <c r="AW189" s="13" t="s">
        <v>33</v>
      </c>
      <c r="AX189" s="13" t="s">
        <v>78</v>
      </c>
      <c r="AY189" s="243" t="s">
        <v>201</v>
      </c>
    </row>
    <row r="190" s="2" customFormat="1" ht="49.05" customHeight="1">
      <c r="A190" s="39"/>
      <c r="B190" s="40"/>
      <c r="C190" s="213" t="s">
        <v>464</v>
      </c>
      <c r="D190" s="213" t="s">
        <v>203</v>
      </c>
      <c r="E190" s="214" t="s">
        <v>465</v>
      </c>
      <c r="F190" s="215" t="s">
        <v>466</v>
      </c>
      <c r="G190" s="216" t="s">
        <v>239</v>
      </c>
      <c r="H190" s="217">
        <v>1150</v>
      </c>
      <c r="I190" s="218"/>
      <c r="J190" s="219">
        <f>ROUND(I190*H190,2)</f>
        <v>0</v>
      </c>
      <c r="K190" s="215" t="s">
        <v>207</v>
      </c>
      <c r="L190" s="45"/>
      <c r="M190" s="220" t="s">
        <v>19</v>
      </c>
      <c r="N190" s="221" t="s">
        <v>42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208</v>
      </c>
      <c r="AT190" s="224" t="s">
        <v>203</v>
      </c>
      <c r="AU190" s="224" t="s">
        <v>80</v>
      </c>
      <c r="AY190" s="18" t="s">
        <v>201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78</v>
      </c>
      <c r="BK190" s="225">
        <f>ROUND(I190*H190,2)</f>
        <v>0</v>
      </c>
      <c r="BL190" s="18" t="s">
        <v>208</v>
      </c>
      <c r="BM190" s="224" t="s">
        <v>467</v>
      </c>
    </row>
    <row r="191" s="2" customFormat="1">
      <c r="A191" s="39"/>
      <c r="B191" s="40"/>
      <c r="C191" s="41"/>
      <c r="D191" s="226" t="s">
        <v>210</v>
      </c>
      <c r="E191" s="41"/>
      <c r="F191" s="227" t="s">
        <v>468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210</v>
      </c>
      <c r="AU191" s="18" t="s">
        <v>80</v>
      </c>
    </row>
    <row r="192" s="13" customFormat="1">
      <c r="A192" s="13"/>
      <c r="B192" s="233"/>
      <c r="C192" s="234"/>
      <c r="D192" s="231" t="s">
        <v>214</v>
      </c>
      <c r="E192" s="235" t="s">
        <v>19</v>
      </c>
      <c r="F192" s="236" t="s">
        <v>453</v>
      </c>
      <c r="G192" s="234"/>
      <c r="H192" s="237">
        <v>1150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214</v>
      </c>
      <c r="AU192" s="243" t="s">
        <v>80</v>
      </c>
      <c r="AV192" s="13" t="s">
        <v>80</v>
      </c>
      <c r="AW192" s="13" t="s">
        <v>33</v>
      </c>
      <c r="AX192" s="13" t="s">
        <v>78</v>
      </c>
      <c r="AY192" s="243" t="s">
        <v>201</v>
      </c>
    </row>
    <row r="193" s="12" customFormat="1" ht="22.8" customHeight="1">
      <c r="A193" s="12"/>
      <c r="B193" s="197"/>
      <c r="C193" s="198"/>
      <c r="D193" s="199" t="s">
        <v>70</v>
      </c>
      <c r="E193" s="211" t="s">
        <v>221</v>
      </c>
      <c r="F193" s="211" t="s">
        <v>222</v>
      </c>
      <c r="G193" s="198"/>
      <c r="H193" s="198"/>
      <c r="I193" s="201"/>
      <c r="J193" s="212">
        <f>BK193</f>
        <v>0</v>
      </c>
      <c r="K193" s="198"/>
      <c r="L193" s="203"/>
      <c r="M193" s="204"/>
      <c r="N193" s="205"/>
      <c r="O193" s="205"/>
      <c r="P193" s="206">
        <f>SUM(P194:P197)</f>
        <v>0</v>
      </c>
      <c r="Q193" s="205"/>
      <c r="R193" s="206">
        <f>SUM(R194:R197)</f>
        <v>3.11388</v>
      </c>
      <c r="S193" s="205"/>
      <c r="T193" s="207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78</v>
      </c>
      <c r="AT193" s="209" t="s">
        <v>70</v>
      </c>
      <c r="AU193" s="209" t="s">
        <v>78</v>
      </c>
      <c r="AY193" s="208" t="s">
        <v>201</v>
      </c>
      <c r="BK193" s="210">
        <f>SUM(BK194:BK197)</f>
        <v>0</v>
      </c>
    </row>
    <row r="194" s="2" customFormat="1" ht="78" customHeight="1">
      <c r="A194" s="39"/>
      <c r="B194" s="40"/>
      <c r="C194" s="213" t="s">
        <v>259</v>
      </c>
      <c r="D194" s="213" t="s">
        <v>203</v>
      </c>
      <c r="E194" s="214" t="s">
        <v>223</v>
      </c>
      <c r="F194" s="215" t="s">
        <v>224</v>
      </c>
      <c r="G194" s="216" t="s">
        <v>206</v>
      </c>
      <c r="H194" s="217">
        <v>1</v>
      </c>
      <c r="I194" s="218"/>
      <c r="J194" s="219">
        <f>ROUND(I194*H194,2)</f>
        <v>0</v>
      </c>
      <c r="K194" s="215" t="s">
        <v>207</v>
      </c>
      <c r="L194" s="45"/>
      <c r="M194" s="220" t="s">
        <v>19</v>
      </c>
      <c r="N194" s="221" t="s">
        <v>42</v>
      </c>
      <c r="O194" s="85"/>
      <c r="P194" s="222">
        <f>O194*H194</f>
        <v>0</v>
      </c>
      <c r="Q194" s="222">
        <v>3.11388</v>
      </c>
      <c r="R194" s="222">
        <f>Q194*H194</f>
        <v>3.11388</v>
      </c>
      <c r="S194" s="222">
        <v>0</v>
      </c>
      <c r="T194" s="223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24" t="s">
        <v>208</v>
      </c>
      <c r="AT194" s="224" t="s">
        <v>203</v>
      </c>
      <c r="AU194" s="224" t="s">
        <v>80</v>
      </c>
      <c r="AY194" s="18" t="s">
        <v>201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8" t="s">
        <v>78</v>
      </c>
      <c r="BK194" s="225">
        <f>ROUND(I194*H194,2)</f>
        <v>0</v>
      </c>
      <c r="BL194" s="18" t="s">
        <v>208</v>
      </c>
      <c r="BM194" s="224" t="s">
        <v>469</v>
      </c>
    </row>
    <row r="195" s="2" customFormat="1">
      <c r="A195" s="39"/>
      <c r="B195" s="40"/>
      <c r="C195" s="41"/>
      <c r="D195" s="226" t="s">
        <v>210</v>
      </c>
      <c r="E195" s="41"/>
      <c r="F195" s="227" t="s">
        <v>226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210</v>
      </c>
      <c r="AU195" s="18" t="s">
        <v>80</v>
      </c>
    </row>
    <row r="196" s="2" customFormat="1">
      <c r="A196" s="39"/>
      <c r="B196" s="40"/>
      <c r="C196" s="41"/>
      <c r="D196" s="231" t="s">
        <v>212</v>
      </c>
      <c r="E196" s="41"/>
      <c r="F196" s="232" t="s">
        <v>470</v>
      </c>
      <c r="G196" s="41"/>
      <c r="H196" s="41"/>
      <c r="I196" s="228"/>
      <c r="J196" s="41"/>
      <c r="K196" s="41"/>
      <c r="L196" s="45"/>
      <c r="M196" s="229"/>
      <c r="N196" s="230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212</v>
      </c>
      <c r="AU196" s="18" t="s">
        <v>80</v>
      </c>
    </row>
    <row r="197" s="13" customFormat="1">
      <c r="A197" s="13"/>
      <c r="B197" s="233"/>
      <c r="C197" s="234"/>
      <c r="D197" s="231" t="s">
        <v>214</v>
      </c>
      <c r="E197" s="235" t="s">
        <v>19</v>
      </c>
      <c r="F197" s="236" t="s">
        <v>78</v>
      </c>
      <c r="G197" s="234"/>
      <c r="H197" s="237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214</v>
      </c>
      <c r="AU197" s="243" t="s">
        <v>80</v>
      </c>
      <c r="AV197" s="13" t="s">
        <v>80</v>
      </c>
      <c r="AW197" s="13" t="s">
        <v>33</v>
      </c>
      <c r="AX197" s="13" t="s">
        <v>78</v>
      </c>
      <c r="AY197" s="243" t="s">
        <v>201</v>
      </c>
    </row>
    <row r="198" s="12" customFormat="1" ht="22.8" customHeight="1">
      <c r="A198" s="12"/>
      <c r="B198" s="197"/>
      <c r="C198" s="198"/>
      <c r="D198" s="199" t="s">
        <v>70</v>
      </c>
      <c r="E198" s="211" t="s">
        <v>208</v>
      </c>
      <c r="F198" s="211" t="s">
        <v>471</v>
      </c>
      <c r="G198" s="198"/>
      <c r="H198" s="198"/>
      <c r="I198" s="201"/>
      <c r="J198" s="212">
        <f>BK198</f>
        <v>0</v>
      </c>
      <c r="K198" s="198"/>
      <c r="L198" s="203"/>
      <c r="M198" s="204"/>
      <c r="N198" s="205"/>
      <c r="O198" s="205"/>
      <c r="P198" s="206">
        <f>SUM(P199:P214)</f>
        <v>0</v>
      </c>
      <c r="Q198" s="205"/>
      <c r="R198" s="206">
        <f>SUM(R199:R214)</f>
        <v>4045.8790943999998</v>
      </c>
      <c r="S198" s="205"/>
      <c r="T198" s="207">
        <f>SUM(T199:T214)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8" t="s">
        <v>78</v>
      </c>
      <c r="AT198" s="209" t="s">
        <v>70</v>
      </c>
      <c r="AU198" s="209" t="s">
        <v>78</v>
      </c>
      <c r="AY198" s="208" t="s">
        <v>201</v>
      </c>
      <c r="BK198" s="210">
        <f>SUM(BK199:BK214)</f>
        <v>0</v>
      </c>
    </row>
    <row r="199" s="2" customFormat="1" ht="37.8" customHeight="1">
      <c r="A199" s="39"/>
      <c r="B199" s="40"/>
      <c r="C199" s="213" t="s">
        <v>78</v>
      </c>
      <c r="D199" s="213" t="s">
        <v>203</v>
      </c>
      <c r="E199" s="214" t="s">
        <v>472</v>
      </c>
      <c r="F199" s="215" t="s">
        <v>473</v>
      </c>
      <c r="G199" s="216" t="s">
        <v>206</v>
      </c>
      <c r="H199" s="217">
        <v>1662.1800000000001</v>
      </c>
      <c r="I199" s="218"/>
      <c r="J199" s="219">
        <f>ROUND(I199*H199,2)</f>
        <v>0</v>
      </c>
      <c r="K199" s="215" t="s">
        <v>207</v>
      </c>
      <c r="L199" s="45"/>
      <c r="M199" s="220" t="s">
        <v>19</v>
      </c>
      <c r="N199" s="221" t="s">
        <v>42</v>
      </c>
      <c r="O199" s="85"/>
      <c r="P199" s="222">
        <f>O199*H199</f>
        <v>0</v>
      </c>
      <c r="Q199" s="222">
        <v>2.4340799999999998</v>
      </c>
      <c r="R199" s="222">
        <f>Q199*H199</f>
        <v>4045.8790943999998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208</v>
      </c>
      <c r="AT199" s="224" t="s">
        <v>203</v>
      </c>
      <c r="AU199" s="224" t="s">
        <v>80</v>
      </c>
      <c r="AY199" s="18" t="s">
        <v>201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78</v>
      </c>
      <c r="BK199" s="225">
        <f>ROUND(I199*H199,2)</f>
        <v>0</v>
      </c>
      <c r="BL199" s="18" t="s">
        <v>208</v>
      </c>
      <c r="BM199" s="224" t="s">
        <v>474</v>
      </c>
    </row>
    <row r="200" s="2" customFormat="1">
      <c r="A200" s="39"/>
      <c r="B200" s="40"/>
      <c r="C200" s="41"/>
      <c r="D200" s="226" t="s">
        <v>210</v>
      </c>
      <c r="E200" s="41"/>
      <c r="F200" s="227" t="s">
        <v>475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210</v>
      </c>
      <c r="AU200" s="18" t="s">
        <v>80</v>
      </c>
    </row>
    <row r="201" s="2" customFormat="1">
      <c r="A201" s="39"/>
      <c r="B201" s="40"/>
      <c r="C201" s="41"/>
      <c r="D201" s="231" t="s">
        <v>212</v>
      </c>
      <c r="E201" s="41"/>
      <c r="F201" s="232" t="s">
        <v>476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212</v>
      </c>
      <c r="AU201" s="18" t="s">
        <v>80</v>
      </c>
    </row>
    <row r="202" s="13" customFormat="1">
      <c r="A202" s="13"/>
      <c r="B202" s="233"/>
      <c r="C202" s="234"/>
      <c r="D202" s="231" t="s">
        <v>214</v>
      </c>
      <c r="E202" s="235" t="s">
        <v>19</v>
      </c>
      <c r="F202" s="236" t="s">
        <v>477</v>
      </c>
      <c r="G202" s="234"/>
      <c r="H202" s="237">
        <v>219.47999999999999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214</v>
      </c>
      <c r="AU202" s="243" t="s">
        <v>80</v>
      </c>
      <c r="AV202" s="13" t="s">
        <v>80</v>
      </c>
      <c r="AW202" s="13" t="s">
        <v>33</v>
      </c>
      <c r="AX202" s="13" t="s">
        <v>71</v>
      </c>
      <c r="AY202" s="243" t="s">
        <v>201</v>
      </c>
    </row>
    <row r="203" s="13" customFormat="1">
      <c r="A203" s="13"/>
      <c r="B203" s="233"/>
      <c r="C203" s="234"/>
      <c r="D203" s="231" t="s">
        <v>214</v>
      </c>
      <c r="E203" s="235" t="s">
        <v>19</v>
      </c>
      <c r="F203" s="236" t="s">
        <v>478</v>
      </c>
      <c r="G203" s="234"/>
      <c r="H203" s="237">
        <v>844.20000000000005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214</v>
      </c>
      <c r="AU203" s="243" t="s">
        <v>80</v>
      </c>
      <c r="AV203" s="13" t="s">
        <v>80</v>
      </c>
      <c r="AW203" s="13" t="s">
        <v>33</v>
      </c>
      <c r="AX203" s="13" t="s">
        <v>71</v>
      </c>
      <c r="AY203" s="243" t="s">
        <v>201</v>
      </c>
    </row>
    <row r="204" s="13" customFormat="1">
      <c r="A204" s="13"/>
      <c r="B204" s="233"/>
      <c r="C204" s="234"/>
      <c r="D204" s="231" t="s">
        <v>214</v>
      </c>
      <c r="E204" s="235" t="s">
        <v>19</v>
      </c>
      <c r="F204" s="236" t="s">
        <v>479</v>
      </c>
      <c r="G204" s="234"/>
      <c r="H204" s="237">
        <v>295.5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214</v>
      </c>
      <c r="AU204" s="243" t="s">
        <v>80</v>
      </c>
      <c r="AV204" s="13" t="s">
        <v>80</v>
      </c>
      <c r="AW204" s="13" t="s">
        <v>33</v>
      </c>
      <c r="AX204" s="13" t="s">
        <v>71</v>
      </c>
      <c r="AY204" s="243" t="s">
        <v>201</v>
      </c>
    </row>
    <row r="205" s="13" customFormat="1">
      <c r="A205" s="13"/>
      <c r="B205" s="233"/>
      <c r="C205" s="234"/>
      <c r="D205" s="231" t="s">
        <v>214</v>
      </c>
      <c r="E205" s="235" t="s">
        <v>19</v>
      </c>
      <c r="F205" s="236" t="s">
        <v>480</v>
      </c>
      <c r="G205" s="234"/>
      <c r="H205" s="237">
        <v>180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214</v>
      </c>
      <c r="AU205" s="243" t="s">
        <v>80</v>
      </c>
      <c r="AV205" s="13" t="s">
        <v>80</v>
      </c>
      <c r="AW205" s="13" t="s">
        <v>33</v>
      </c>
      <c r="AX205" s="13" t="s">
        <v>71</v>
      </c>
      <c r="AY205" s="243" t="s">
        <v>201</v>
      </c>
    </row>
    <row r="206" s="13" customFormat="1">
      <c r="A206" s="13"/>
      <c r="B206" s="233"/>
      <c r="C206" s="234"/>
      <c r="D206" s="231" t="s">
        <v>214</v>
      </c>
      <c r="E206" s="235" t="s">
        <v>19</v>
      </c>
      <c r="F206" s="236" t="s">
        <v>481</v>
      </c>
      <c r="G206" s="234"/>
      <c r="H206" s="237">
        <v>123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214</v>
      </c>
      <c r="AU206" s="243" t="s">
        <v>80</v>
      </c>
      <c r="AV206" s="13" t="s">
        <v>80</v>
      </c>
      <c r="AW206" s="13" t="s">
        <v>33</v>
      </c>
      <c r="AX206" s="13" t="s">
        <v>71</v>
      </c>
      <c r="AY206" s="243" t="s">
        <v>201</v>
      </c>
    </row>
    <row r="207" s="14" customFormat="1">
      <c r="A207" s="14"/>
      <c r="B207" s="258"/>
      <c r="C207" s="259"/>
      <c r="D207" s="231" t="s">
        <v>214</v>
      </c>
      <c r="E207" s="260" t="s">
        <v>19</v>
      </c>
      <c r="F207" s="261" t="s">
        <v>410</v>
      </c>
      <c r="G207" s="259"/>
      <c r="H207" s="262">
        <v>1662.1800000000001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8" t="s">
        <v>214</v>
      </c>
      <c r="AU207" s="268" t="s">
        <v>80</v>
      </c>
      <c r="AV207" s="14" t="s">
        <v>208</v>
      </c>
      <c r="AW207" s="14" t="s">
        <v>33</v>
      </c>
      <c r="AX207" s="14" t="s">
        <v>78</v>
      </c>
      <c r="AY207" s="268" t="s">
        <v>201</v>
      </c>
    </row>
    <row r="208" s="2" customFormat="1" ht="44.25" customHeight="1">
      <c r="A208" s="39"/>
      <c r="B208" s="40"/>
      <c r="C208" s="213" t="s">
        <v>80</v>
      </c>
      <c r="D208" s="213" t="s">
        <v>203</v>
      </c>
      <c r="E208" s="214" t="s">
        <v>482</v>
      </c>
      <c r="F208" s="215" t="s">
        <v>483</v>
      </c>
      <c r="G208" s="216" t="s">
        <v>239</v>
      </c>
      <c r="H208" s="217">
        <v>2092.5949999999998</v>
      </c>
      <c r="I208" s="218"/>
      <c r="J208" s="219">
        <f>ROUND(I208*H208,2)</f>
        <v>0</v>
      </c>
      <c r="K208" s="215" t="s">
        <v>207</v>
      </c>
      <c r="L208" s="45"/>
      <c r="M208" s="220" t="s">
        <v>19</v>
      </c>
      <c r="N208" s="221" t="s">
        <v>42</v>
      </c>
      <c r="O208" s="85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24" t="s">
        <v>208</v>
      </c>
      <c r="AT208" s="224" t="s">
        <v>203</v>
      </c>
      <c r="AU208" s="224" t="s">
        <v>80</v>
      </c>
      <c r="AY208" s="18" t="s">
        <v>201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8" t="s">
        <v>78</v>
      </c>
      <c r="BK208" s="225">
        <f>ROUND(I208*H208,2)</f>
        <v>0</v>
      </c>
      <c r="BL208" s="18" t="s">
        <v>208</v>
      </c>
      <c r="BM208" s="224" t="s">
        <v>484</v>
      </c>
    </row>
    <row r="209" s="2" customFormat="1">
      <c r="A209" s="39"/>
      <c r="B209" s="40"/>
      <c r="C209" s="41"/>
      <c r="D209" s="226" t="s">
        <v>210</v>
      </c>
      <c r="E209" s="41"/>
      <c r="F209" s="227" t="s">
        <v>485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210</v>
      </c>
      <c r="AU209" s="18" t="s">
        <v>80</v>
      </c>
    </row>
    <row r="210" s="13" customFormat="1">
      <c r="A210" s="13"/>
      <c r="B210" s="233"/>
      <c r="C210" s="234"/>
      <c r="D210" s="231" t="s">
        <v>214</v>
      </c>
      <c r="E210" s="235" t="s">
        <v>19</v>
      </c>
      <c r="F210" s="236" t="s">
        <v>486</v>
      </c>
      <c r="G210" s="234"/>
      <c r="H210" s="237">
        <v>934.73000000000002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214</v>
      </c>
      <c r="AU210" s="243" t="s">
        <v>80</v>
      </c>
      <c r="AV210" s="13" t="s">
        <v>80</v>
      </c>
      <c r="AW210" s="13" t="s">
        <v>33</v>
      </c>
      <c r="AX210" s="13" t="s">
        <v>71</v>
      </c>
      <c r="AY210" s="243" t="s">
        <v>201</v>
      </c>
    </row>
    <row r="211" s="13" customFormat="1">
      <c r="A211" s="13"/>
      <c r="B211" s="233"/>
      <c r="C211" s="234"/>
      <c r="D211" s="231" t="s">
        <v>214</v>
      </c>
      <c r="E211" s="235" t="s">
        <v>19</v>
      </c>
      <c r="F211" s="236" t="s">
        <v>487</v>
      </c>
      <c r="G211" s="234"/>
      <c r="H211" s="237">
        <v>673.06500000000005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214</v>
      </c>
      <c r="AU211" s="243" t="s">
        <v>80</v>
      </c>
      <c r="AV211" s="13" t="s">
        <v>80</v>
      </c>
      <c r="AW211" s="13" t="s">
        <v>33</v>
      </c>
      <c r="AX211" s="13" t="s">
        <v>71</v>
      </c>
      <c r="AY211" s="243" t="s">
        <v>201</v>
      </c>
    </row>
    <row r="212" s="13" customFormat="1">
      <c r="A212" s="13"/>
      <c r="B212" s="233"/>
      <c r="C212" s="234"/>
      <c r="D212" s="231" t="s">
        <v>214</v>
      </c>
      <c r="E212" s="235" t="s">
        <v>19</v>
      </c>
      <c r="F212" s="236" t="s">
        <v>488</v>
      </c>
      <c r="G212" s="234"/>
      <c r="H212" s="237">
        <v>288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214</v>
      </c>
      <c r="AU212" s="243" t="s">
        <v>80</v>
      </c>
      <c r="AV212" s="13" t="s">
        <v>80</v>
      </c>
      <c r="AW212" s="13" t="s">
        <v>33</v>
      </c>
      <c r="AX212" s="13" t="s">
        <v>71</v>
      </c>
      <c r="AY212" s="243" t="s">
        <v>201</v>
      </c>
    </row>
    <row r="213" s="13" customFormat="1">
      <c r="A213" s="13"/>
      <c r="B213" s="233"/>
      <c r="C213" s="234"/>
      <c r="D213" s="231" t="s">
        <v>214</v>
      </c>
      <c r="E213" s="235" t="s">
        <v>19</v>
      </c>
      <c r="F213" s="236" t="s">
        <v>489</v>
      </c>
      <c r="G213" s="234"/>
      <c r="H213" s="237">
        <v>196.80000000000001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214</v>
      </c>
      <c r="AU213" s="243" t="s">
        <v>80</v>
      </c>
      <c r="AV213" s="13" t="s">
        <v>80</v>
      </c>
      <c r="AW213" s="13" t="s">
        <v>33</v>
      </c>
      <c r="AX213" s="13" t="s">
        <v>71</v>
      </c>
      <c r="AY213" s="243" t="s">
        <v>201</v>
      </c>
    </row>
    <row r="214" s="14" customFormat="1">
      <c r="A214" s="14"/>
      <c r="B214" s="258"/>
      <c r="C214" s="259"/>
      <c r="D214" s="231" t="s">
        <v>214</v>
      </c>
      <c r="E214" s="260" t="s">
        <v>19</v>
      </c>
      <c r="F214" s="261" t="s">
        <v>410</v>
      </c>
      <c r="G214" s="259"/>
      <c r="H214" s="262">
        <v>2092.5949999999998</v>
      </c>
      <c r="I214" s="263"/>
      <c r="J214" s="259"/>
      <c r="K214" s="259"/>
      <c r="L214" s="264"/>
      <c r="M214" s="265"/>
      <c r="N214" s="266"/>
      <c r="O214" s="266"/>
      <c r="P214" s="266"/>
      <c r="Q214" s="266"/>
      <c r="R214" s="266"/>
      <c r="S214" s="266"/>
      <c r="T214" s="26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8" t="s">
        <v>214</v>
      </c>
      <c r="AU214" s="268" t="s">
        <v>80</v>
      </c>
      <c r="AV214" s="14" t="s">
        <v>208</v>
      </c>
      <c r="AW214" s="14" t="s">
        <v>33</v>
      </c>
      <c r="AX214" s="14" t="s">
        <v>78</v>
      </c>
      <c r="AY214" s="268" t="s">
        <v>201</v>
      </c>
    </row>
    <row r="215" s="12" customFormat="1" ht="22.8" customHeight="1">
      <c r="A215" s="12"/>
      <c r="B215" s="197"/>
      <c r="C215" s="198"/>
      <c r="D215" s="199" t="s">
        <v>70</v>
      </c>
      <c r="E215" s="211" t="s">
        <v>229</v>
      </c>
      <c r="F215" s="211" t="s">
        <v>490</v>
      </c>
      <c r="G215" s="198"/>
      <c r="H215" s="198"/>
      <c r="I215" s="201"/>
      <c r="J215" s="212">
        <f>BK215</f>
        <v>0</v>
      </c>
      <c r="K215" s="198"/>
      <c r="L215" s="203"/>
      <c r="M215" s="204"/>
      <c r="N215" s="205"/>
      <c r="O215" s="205"/>
      <c r="P215" s="206">
        <f>SUM(P216:P219)</f>
        <v>0</v>
      </c>
      <c r="Q215" s="205"/>
      <c r="R215" s="206">
        <f>SUM(R216:R219)</f>
        <v>0.39643200000000001</v>
      </c>
      <c r="S215" s="205"/>
      <c r="T215" s="207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8" t="s">
        <v>78</v>
      </c>
      <c r="AT215" s="209" t="s">
        <v>70</v>
      </c>
      <c r="AU215" s="209" t="s">
        <v>78</v>
      </c>
      <c r="AY215" s="208" t="s">
        <v>201</v>
      </c>
      <c r="BK215" s="210">
        <f>SUM(BK216:BK219)</f>
        <v>0</v>
      </c>
    </row>
    <row r="216" s="2" customFormat="1" ht="37.8" customHeight="1">
      <c r="A216" s="39"/>
      <c r="B216" s="40"/>
      <c r="C216" s="213" t="s">
        <v>273</v>
      </c>
      <c r="D216" s="213" t="s">
        <v>203</v>
      </c>
      <c r="E216" s="214" t="s">
        <v>491</v>
      </c>
      <c r="F216" s="215" t="s">
        <v>492</v>
      </c>
      <c r="G216" s="216" t="s">
        <v>239</v>
      </c>
      <c r="H216" s="217">
        <v>7.2000000000000002</v>
      </c>
      <c r="I216" s="218"/>
      <c r="J216" s="219">
        <f>ROUND(I216*H216,2)</f>
        <v>0</v>
      </c>
      <c r="K216" s="215" t="s">
        <v>207</v>
      </c>
      <c r="L216" s="45"/>
      <c r="M216" s="220" t="s">
        <v>19</v>
      </c>
      <c r="N216" s="221" t="s">
        <v>42</v>
      </c>
      <c r="O216" s="85"/>
      <c r="P216" s="222">
        <f>O216*H216</f>
        <v>0</v>
      </c>
      <c r="Q216" s="222">
        <v>0.055059999999999998</v>
      </c>
      <c r="R216" s="222">
        <f>Q216*H216</f>
        <v>0.39643200000000001</v>
      </c>
      <c r="S216" s="222">
        <v>0</v>
      </c>
      <c r="T216" s="22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24" t="s">
        <v>208</v>
      </c>
      <c r="AT216" s="224" t="s">
        <v>203</v>
      </c>
      <c r="AU216" s="224" t="s">
        <v>80</v>
      </c>
      <c r="AY216" s="18" t="s">
        <v>201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8" t="s">
        <v>78</v>
      </c>
      <c r="BK216" s="225">
        <f>ROUND(I216*H216,2)</f>
        <v>0</v>
      </c>
      <c r="BL216" s="18" t="s">
        <v>208</v>
      </c>
      <c r="BM216" s="224" t="s">
        <v>493</v>
      </c>
    </row>
    <row r="217" s="2" customFormat="1">
      <c r="A217" s="39"/>
      <c r="B217" s="40"/>
      <c r="C217" s="41"/>
      <c r="D217" s="226" t="s">
        <v>210</v>
      </c>
      <c r="E217" s="41"/>
      <c r="F217" s="227" t="s">
        <v>494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210</v>
      </c>
      <c r="AU217" s="18" t="s">
        <v>80</v>
      </c>
    </row>
    <row r="218" s="2" customFormat="1">
      <c r="A218" s="39"/>
      <c r="B218" s="40"/>
      <c r="C218" s="41"/>
      <c r="D218" s="231" t="s">
        <v>212</v>
      </c>
      <c r="E218" s="41"/>
      <c r="F218" s="232" t="s">
        <v>495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212</v>
      </c>
      <c r="AU218" s="18" t="s">
        <v>80</v>
      </c>
    </row>
    <row r="219" s="13" customFormat="1">
      <c r="A219" s="13"/>
      <c r="B219" s="233"/>
      <c r="C219" s="234"/>
      <c r="D219" s="231" t="s">
        <v>214</v>
      </c>
      <c r="E219" s="235" t="s">
        <v>19</v>
      </c>
      <c r="F219" s="236" t="s">
        <v>496</v>
      </c>
      <c r="G219" s="234"/>
      <c r="H219" s="237">
        <v>7.2000000000000002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214</v>
      </c>
      <c r="AU219" s="243" t="s">
        <v>80</v>
      </c>
      <c r="AV219" s="13" t="s">
        <v>80</v>
      </c>
      <c r="AW219" s="13" t="s">
        <v>33</v>
      </c>
      <c r="AX219" s="13" t="s">
        <v>78</v>
      </c>
      <c r="AY219" s="243" t="s">
        <v>201</v>
      </c>
    </row>
    <row r="220" s="12" customFormat="1" ht="22.8" customHeight="1">
      <c r="A220" s="12"/>
      <c r="B220" s="197"/>
      <c r="C220" s="198"/>
      <c r="D220" s="199" t="s">
        <v>70</v>
      </c>
      <c r="E220" s="211" t="s">
        <v>286</v>
      </c>
      <c r="F220" s="211" t="s">
        <v>287</v>
      </c>
      <c r="G220" s="198"/>
      <c r="H220" s="198"/>
      <c r="I220" s="201"/>
      <c r="J220" s="212">
        <f>BK220</f>
        <v>0</v>
      </c>
      <c r="K220" s="198"/>
      <c r="L220" s="203"/>
      <c r="M220" s="204"/>
      <c r="N220" s="205"/>
      <c r="O220" s="205"/>
      <c r="P220" s="206">
        <f>SUM(P221:P233)</f>
        <v>0</v>
      </c>
      <c r="Q220" s="205"/>
      <c r="R220" s="206">
        <f>SUM(R221:R233)</f>
        <v>0</v>
      </c>
      <c r="S220" s="205"/>
      <c r="T220" s="207">
        <f>SUM(T221:T233)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8" t="s">
        <v>78</v>
      </c>
      <c r="AT220" s="209" t="s">
        <v>70</v>
      </c>
      <c r="AU220" s="209" t="s">
        <v>78</v>
      </c>
      <c r="AY220" s="208" t="s">
        <v>201</v>
      </c>
      <c r="BK220" s="210">
        <f>SUM(BK221:BK233)</f>
        <v>0</v>
      </c>
    </row>
    <row r="221" s="2" customFormat="1" ht="37.8" customHeight="1">
      <c r="A221" s="39"/>
      <c r="B221" s="40"/>
      <c r="C221" s="213" t="s">
        <v>497</v>
      </c>
      <c r="D221" s="213" t="s">
        <v>203</v>
      </c>
      <c r="E221" s="214" t="s">
        <v>498</v>
      </c>
      <c r="F221" s="215" t="s">
        <v>499</v>
      </c>
      <c r="G221" s="216" t="s">
        <v>277</v>
      </c>
      <c r="H221" s="217">
        <v>3.1909999999999998</v>
      </c>
      <c r="I221" s="218"/>
      <c r="J221" s="219">
        <f>ROUND(I221*H221,2)</f>
        <v>0</v>
      </c>
      <c r="K221" s="215" t="s">
        <v>207</v>
      </c>
      <c r="L221" s="45"/>
      <c r="M221" s="220" t="s">
        <v>19</v>
      </c>
      <c r="N221" s="221" t="s">
        <v>42</v>
      </c>
      <c r="O221" s="85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208</v>
      </c>
      <c r="AT221" s="224" t="s">
        <v>203</v>
      </c>
      <c r="AU221" s="224" t="s">
        <v>80</v>
      </c>
      <c r="AY221" s="18" t="s">
        <v>201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78</v>
      </c>
      <c r="BK221" s="225">
        <f>ROUND(I221*H221,2)</f>
        <v>0</v>
      </c>
      <c r="BL221" s="18" t="s">
        <v>208</v>
      </c>
      <c r="BM221" s="224" t="s">
        <v>500</v>
      </c>
    </row>
    <row r="222" s="2" customFormat="1">
      <c r="A222" s="39"/>
      <c r="B222" s="40"/>
      <c r="C222" s="41"/>
      <c r="D222" s="226" t="s">
        <v>210</v>
      </c>
      <c r="E222" s="41"/>
      <c r="F222" s="227" t="s">
        <v>501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210</v>
      </c>
      <c r="AU222" s="18" t="s">
        <v>80</v>
      </c>
    </row>
    <row r="223" s="2" customFormat="1">
      <c r="A223" s="39"/>
      <c r="B223" s="40"/>
      <c r="C223" s="41"/>
      <c r="D223" s="231" t="s">
        <v>212</v>
      </c>
      <c r="E223" s="41"/>
      <c r="F223" s="232" t="s">
        <v>502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212</v>
      </c>
      <c r="AU223" s="18" t="s">
        <v>80</v>
      </c>
    </row>
    <row r="224" s="13" customFormat="1">
      <c r="A224" s="13"/>
      <c r="B224" s="233"/>
      <c r="C224" s="234"/>
      <c r="D224" s="231" t="s">
        <v>214</v>
      </c>
      <c r="E224" s="235" t="s">
        <v>19</v>
      </c>
      <c r="F224" s="236" t="s">
        <v>503</v>
      </c>
      <c r="G224" s="234"/>
      <c r="H224" s="237">
        <v>0.073999999999999996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214</v>
      </c>
      <c r="AU224" s="243" t="s">
        <v>80</v>
      </c>
      <c r="AV224" s="13" t="s">
        <v>80</v>
      </c>
      <c r="AW224" s="13" t="s">
        <v>33</v>
      </c>
      <c r="AX224" s="13" t="s">
        <v>71</v>
      </c>
      <c r="AY224" s="243" t="s">
        <v>201</v>
      </c>
    </row>
    <row r="225" s="13" customFormat="1">
      <c r="A225" s="13"/>
      <c r="B225" s="233"/>
      <c r="C225" s="234"/>
      <c r="D225" s="231" t="s">
        <v>214</v>
      </c>
      <c r="E225" s="235" t="s">
        <v>19</v>
      </c>
      <c r="F225" s="236" t="s">
        <v>504</v>
      </c>
      <c r="G225" s="234"/>
      <c r="H225" s="237">
        <v>0.22400000000000001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214</v>
      </c>
      <c r="AU225" s="243" t="s">
        <v>80</v>
      </c>
      <c r="AV225" s="13" t="s">
        <v>80</v>
      </c>
      <c r="AW225" s="13" t="s">
        <v>33</v>
      </c>
      <c r="AX225" s="13" t="s">
        <v>71</v>
      </c>
      <c r="AY225" s="243" t="s">
        <v>201</v>
      </c>
    </row>
    <row r="226" s="13" customFormat="1">
      <c r="A226" s="13"/>
      <c r="B226" s="233"/>
      <c r="C226" s="234"/>
      <c r="D226" s="231" t="s">
        <v>214</v>
      </c>
      <c r="E226" s="235" t="s">
        <v>19</v>
      </c>
      <c r="F226" s="236" t="s">
        <v>505</v>
      </c>
      <c r="G226" s="234"/>
      <c r="H226" s="237">
        <v>0.16500000000000001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214</v>
      </c>
      <c r="AU226" s="243" t="s">
        <v>80</v>
      </c>
      <c r="AV226" s="13" t="s">
        <v>80</v>
      </c>
      <c r="AW226" s="13" t="s">
        <v>33</v>
      </c>
      <c r="AX226" s="13" t="s">
        <v>71</v>
      </c>
      <c r="AY226" s="243" t="s">
        <v>201</v>
      </c>
    </row>
    <row r="227" s="13" customFormat="1">
      <c r="A227" s="13"/>
      <c r="B227" s="233"/>
      <c r="C227" s="234"/>
      <c r="D227" s="231" t="s">
        <v>214</v>
      </c>
      <c r="E227" s="235" t="s">
        <v>19</v>
      </c>
      <c r="F227" s="236" t="s">
        <v>506</v>
      </c>
      <c r="G227" s="234"/>
      <c r="H227" s="237">
        <v>0.59299999999999997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214</v>
      </c>
      <c r="AU227" s="243" t="s">
        <v>80</v>
      </c>
      <c r="AV227" s="13" t="s">
        <v>80</v>
      </c>
      <c r="AW227" s="13" t="s">
        <v>33</v>
      </c>
      <c r="AX227" s="13" t="s">
        <v>71</v>
      </c>
      <c r="AY227" s="243" t="s">
        <v>201</v>
      </c>
    </row>
    <row r="228" s="13" customFormat="1">
      <c r="A228" s="13"/>
      <c r="B228" s="233"/>
      <c r="C228" s="234"/>
      <c r="D228" s="231" t="s">
        <v>214</v>
      </c>
      <c r="E228" s="235" t="s">
        <v>19</v>
      </c>
      <c r="F228" s="236" t="s">
        <v>507</v>
      </c>
      <c r="G228" s="234"/>
      <c r="H228" s="237">
        <v>0.040000000000000001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214</v>
      </c>
      <c r="AU228" s="243" t="s">
        <v>80</v>
      </c>
      <c r="AV228" s="13" t="s">
        <v>80</v>
      </c>
      <c r="AW228" s="13" t="s">
        <v>33</v>
      </c>
      <c r="AX228" s="13" t="s">
        <v>71</v>
      </c>
      <c r="AY228" s="243" t="s">
        <v>201</v>
      </c>
    </row>
    <row r="229" s="13" customFormat="1">
      <c r="A229" s="13"/>
      <c r="B229" s="233"/>
      <c r="C229" s="234"/>
      <c r="D229" s="231" t="s">
        <v>214</v>
      </c>
      <c r="E229" s="235" t="s">
        <v>19</v>
      </c>
      <c r="F229" s="236" t="s">
        <v>508</v>
      </c>
      <c r="G229" s="234"/>
      <c r="H229" s="237">
        <v>0.73899999999999999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214</v>
      </c>
      <c r="AU229" s="243" t="s">
        <v>80</v>
      </c>
      <c r="AV229" s="13" t="s">
        <v>80</v>
      </c>
      <c r="AW229" s="13" t="s">
        <v>33</v>
      </c>
      <c r="AX229" s="13" t="s">
        <v>71</v>
      </c>
      <c r="AY229" s="243" t="s">
        <v>201</v>
      </c>
    </row>
    <row r="230" s="13" customFormat="1">
      <c r="A230" s="13"/>
      <c r="B230" s="233"/>
      <c r="C230" s="234"/>
      <c r="D230" s="231" t="s">
        <v>214</v>
      </c>
      <c r="E230" s="235" t="s">
        <v>19</v>
      </c>
      <c r="F230" s="236" t="s">
        <v>509</v>
      </c>
      <c r="G230" s="234"/>
      <c r="H230" s="237">
        <v>0.90700000000000003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214</v>
      </c>
      <c r="AU230" s="243" t="s">
        <v>80</v>
      </c>
      <c r="AV230" s="13" t="s">
        <v>80</v>
      </c>
      <c r="AW230" s="13" t="s">
        <v>33</v>
      </c>
      <c r="AX230" s="13" t="s">
        <v>71</v>
      </c>
      <c r="AY230" s="243" t="s">
        <v>201</v>
      </c>
    </row>
    <row r="231" s="13" customFormat="1">
      <c r="A231" s="13"/>
      <c r="B231" s="233"/>
      <c r="C231" s="234"/>
      <c r="D231" s="231" t="s">
        <v>214</v>
      </c>
      <c r="E231" s="235" t="s">
        <v>19</v>
      </c>
      <c r="F231" s="236" t="s">
        <v>510</v>
      </c>
      <c r="G231" s="234"/>
      <c r="H231" s="237">
        <v>0.119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214</v>
      </c>
      <c r="AU231" s="243" t="s">
        <v>80</v>
      </c>
      <c r="AV231" s="13" t="s">
        <v>80</v>
      </c>
      <c r="AW231" s="13" t="s">
        <v>33</v>
      </c>
      <c r="AX231" s="13" t="s">
        <v>71</v>
      </c>
      <c r="AY231" s="243" t="s">
        <v>201</v>
      </c>
    </row>
    <row r="232" s="13" customFormat="1">
      <c r="A232" s="13"/>
      <c r="B232" s="233"/>
      <c r="C232" s="234"/>
      <c r="D232" s="231" t="s">
        <v>214</v>
      </c>
      <c r="E232" s="235" t="s">
        <v>19</v>
      </c>
      <c r="F232" s="236" t="s">
        <v>511</v>
      </c>
      <c r="G232" s="234"/>
      <c r="H232" s="237">
        <v>0.33000000000000002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214</v>
      </c>
      <c r="AU232" s="243" t="s">
        <v>80</v>
      </c>
      <c r="AV232" s="13" t="s">
        <v>80</v>
      </c>
      <c r="AW232" s="13" t="s">
        <v>33</v>
      </c>
      <c r="AX232" s="13" t="s">
        <v>71</v>
      </c>
      <c r="AY232" s="243" t="s">
        <v>201</v>
      </c>
    </row>
    <row r="233" s="14" customFormat="1">
      <c r="A233" s="14"/>
      <c r="B233" s="258"/>
      <c r="C233" s="259"/>
      <c r="D233" s="231" t="s">
        <v>214</v>
      </c>
      <c r="E233" s="260" t="s">
        <v>19</v>
      </c>
      <c r="F233" s="261" t="s">
        <v>410</v>
      </c>
      <c r="G233" s="259"/>
      <c r="H233" s="262">
        <v>3.1909999999999998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8" t="s">
        <v>214</v>
      </c>
      <c r="AU233" s="268" t="s">
        <v>80</v>
      </c>
      <c r="AV233" s="14" t="s">
        <v>208</v>
      </c>
      <c r="AW233" s="14" t="s">
        <v>33</v>
      </c>
      <c r="AX233" s="14" t="s">
        <v>78</v>
      </c>
      <c r="AY233" s="268" t="s">
        <v>201</v>
      </c>
    </row>
    <row r="234" s="12" customFormat="1" ht="22.8" customHeight="1">
      <c r="A234" s="12"/>
      <c r="B234" s="197"/>
      <c r="C234" s="198"/>
      <c r="D234" s="199" t="s">
        <v>70</v>
      </c>
      <c r="E234" s="211" t="s">
        <v>306</v>
      </c>
      <c r="F234" s="211" t="s">
        <v>307</v>
      </c>
      <c r="G234" s="198"/>
      <c r="H234" s="198"/>
      <c r="I234" s="201"/>
      <c r="J234" s="212">
        <f>BK234</f>
        <v>0</v>
      </c>
      <c r="K234" s="198"/>
      <c r="L234" s="203"/>
      <c r="M234" s="204"/>
      <c r="N234" s="205"/>
      <c r="O234" s="205"/>
      <c r="P234" s="206">
        <f>SUM(P235:P236)</f>
        <v>0</v>
      </c>
      <c r="Q234" s="205"/>
      <c r="R234" s="206">
        <f>SUM(R235:R236)</f>
        <v>0</v>
      </c>
      <c r="S234" s="205"/>
      <c r="T234" s="207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8" t="s">
        <v>78</v>
      </c>
      <c r="AT234" s="209" t="s">
        <v>70</v>
      </c>
      <c r="AU234" s="209" t="s">
        <v>78</v>
      </c>
      <c r="AY234" s="208" t="s">
        <v>201</v>
      </c>
      <c r="BK234" s="210">
        <f>SUM(BK235:BK236)</f>
        <v>0</v>
      </c>
    </row>
    <row r="235" s="2" customFormat="1" ht="33" customHeight="1">
      <c r="A235" s="39"/>
      <c r="B235" s="40"/>
      <c r="C235" s="213" t="s">
        <v>243</v>
      </c>
      <c r="D235" s="213" t="s">
        <v>203</v>
      </c>
      <c r="E235" s="214" t="s">
        <v>512</v>
      </c>
      <c r="F235" s="215" t="s">
        <v>513</v>
      </c>
      <c r="G235" s="216" t="s">
        <v>277</v>
      </c>
      <c r="H235" s="217">
        <v>4049.4400000000001</v>
      </c>
      <c r="I235" s="218"/>
      <c r="J235" s="219">
        <f>ROUND(I235*H235,2)</f>
        <v>0</v>
      </c>
      <c r="K235" s="215" t="s">
        <v>207</v>
      </c>
      <c r="L235" s="45"/>
      <c r="M235" s="220" t="s">
        <v>19</v>
      </c>
      <c r="N235" s="221" t="s">
        <v>42</v>
      </c>
      <c r="O235" s="85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208</v>
      </c>
      <c r="AT235" s="224" t="s">
        <v>203</v>
      </c>
      <c r="AU235" s="224" t="s">
        <v>80</v>
      </c>
      <c r="AY235" s="18" t="s">
        <v>201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78</v>
      </c>
      <c r="BK235" s="225">
        <f>ROUND(I235*H235,2)</f>
        <v>0</v>
      </c>
      <c r="BL235" s="18" t="s">
        <v>208</v>
      </c>
      <c r="BM235" s="224" t="s">
        <v>514</v>
      </c>
    </row>
    <row r="236" s="2" customFormat="1">
      <c r="A236" s="39"/>
      <c r="B236" s="40"/>
      <c r="C236" s="41"/>
      <c r="D236" s="226" t="s">
        <v>210</v>
      </c>
      <c r="E236" s="41"/>
      <c r="F236" s="227" t="s">
        <v>515</v>
      </c>
      <c r="G236" s="41"/>
      <c r="H236" s="41"/>
      <c r="I236" s="228"/>
      <c r="J236" s="41"/>
      <c r="K236" s="41"/>
      <c r="L236" s="45"/>
      <c r="M236" s="254"/>
      <c r="N236" s="255"/>
      <c r="O236" s="256"/>
      <c r="P236" s="256"/>
      <c r="Q236" s="256"/>
      <c r="R236" s="256"/>
      <c r="S236" s="256"/>
      <c r="T236" s="257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210</v>
      </c>
      <c r="AU236" s="18" t="s">
        <v>80</v>
      </c>
    </row>
    <row r="237" s="2" customFormat="1" ht="6.96" customHeight="1">
      <c r="A237" s="39"/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45"/>
      <c r="M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</row>
  </sheetData>
  <sheetProtection sheet="1" autoFilter="0" formatColumns="0" formatRows="0" objects="1" scenarios="1" spinCount="100000" saltValue="4H8rbLUcZ6aNGQuc0Kildev/njwCt+mAgA9fKjaFYmymw79l2Y37g2wwHmzzhkn1qhgvNLIEo33J3KO7VxYleQ==" hashValue="kce6Dk8w66jeKh26BZnPj9wJOCTxP08dmGfDa6Lvj+iJmQKUSw+WrzFmjS17796SQBVT5lBYLGD0pwoF8+47eA==" algorithmName="SHA-512" password="CC35"/>
  <autoFilter ref="C91:K23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5_01/112101101"/>
    <hyperlink ref="F99" r:id="rId2" display="https://podminky.urs.cz/item/CS_URS_2025_01/112101102"/>
    <hyperlink ref="F102" r:id="rId3" display="https://podminky.urs.cz/item/CS_URS_2025_01/112251101"/>
    <hyperlink ref="F105" r:id="rId4" display="https://podminky.urs.cz/item/CS_URS_2025_01/112251102"/>
    <hyperlink ref="F108" r:id="rId5" display="https://podminky.urs.cz/item/CS_URS_2025_01/112251103"/>
    <hyperlink ref="F111" r:id="rId6" display="https://podminky.urs.cz/item/CS_URS_2025_01/112251105"/>
    <hyperlink ref="F114" r:id="rId7" display="https://podminky.urs.cz/item/CS_URS_2025_01/162201411"/>
    <hyperlink ref="F117" r:id="rId8" display="https://podminky.urs.cz/item/CS_URS_2025_01/162201412"/>
    <hyperlink ref="F120" r:id="rId9" display="https://podminky.urs.cz/item/CS_URS_2025_01/162201421"/>
    <hyperlink ref="F123" r:id="rId10" display="https://podminky.urs.cz/item/CS_URS_2025_01/162201422"/>
    <hyperlink ref="F126" r:id="rId11" display="https://podminky.urs.cz/item/CS_URS_2025_01/162201423"/>
    <hyperlink ref="F129" r:id="rId12" display="https://podminky.urs.cz/item/CS_URS_2025_01/162201520"/>
    <hyperlink ref="F132" r:id="rId13" display="https://podminky.urs.cz/item/CS_URS_2025_01/162301951"/>
    <hyperlink ref="F135" r:id="rId14" display="https://podminky.urs.cz/item/CS_URS_2025_01/162301952"/>
    <hyperlink ref="F138" r:id="rId15" display="https://podminky.urs.cz/item/CS_URS_2025_01/162301971"/>
    <hyperlink ref="F141" r:id="rId16" display="https://podminky.urs.cz/item/CS_URS_2025_01/162301972"/>
    <hyperlink ref="F144" r:id="rId17" display="https://podminky.urs.cz/item/CS_URS_2025_01/162301973"/>
    <hyperlink ref="F147" r:id="rId18" display="https://podminky.urs.cz/item/CS_URS_2025_01/162301975"/>
    <hyperlink ref="F150" r:id="rId19" display="https://podminky.urs.cz/item/CS_URS_2025_01/127751111"/>
    <hyperlink ref="F156" r:id="rId20" display="https://podminky.urs.cz/item/CS_URS_2025_01/132251411"/>
    <hyperlink ref="F164" r:id="rId21" display="https://podminky.urs.cz/item/CS_URS_2025_01/171151103"/>
    <hyperlink ref="F170" r:id="rId22" display="https://podminky.urs.cz/item/CS_URS_2025_01/174251101"/>
    <hyperlink ref="F174" r:id="rId23" display="https://podminky.urs.cz/item/CS_URS_2025_01/162451106"/>
    <hyperlink ref="F178" r:id="rId24" display="https://podminky.urs.cz/item/CS_URS_2025_01/181451121"/>
    <hyperlink ref="F183" r:id="rId25" display="https://podminky.urs.cz/item/CS_URS_2025_01/181451122"/>
    <hyperlink ref="F188" r:id="rId26" display="https://podminky.urs.cz/item/CS_URS_2025_01/181951112"/>
    <hyperlink ref="F191" r:id="rId27" display="https://podminky.urs.cz/item/CS_URS_2025_01/182151111"/>
    <hyperlink ref="F195" r:id="rId28" display="https://podminky.urs.cz/item/CS_URS_2025_01/321213345"/>
    <hyperlink ref="F200" r:id="rId29" display="https://podminky.urs.cz/item/CS_URS_2025_01/462512270"/>
    <hyperlink ref="F209" r:id="rId30" display="https://podminky.urs.cz/item/CS_URS_2025_01/462519002"/>
    <hyperlink ref="F217" r:id="rId31" display="https://podminky.urs.cz/item/CS_URS_2025_01/636195212"/>
    <hyperlink ref="F222" r:id="rId32" display="https://podminky.urs.cz/item/CS_URS_2025_01/997013811"/>
    <hyperlink ref="F236" r:id="rId33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516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517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ROUND((SUM(BE89:BE110)),  2)</f>
        <v>0</v>
      </c>
      <c r="G35" s="39"/>
      <c r="H35" s="39"/>
      <c r="I35" s="158">
        <v>0.20999999999999999</v>
      </c>
      <c r="J35" s="157">
        <f>ROUND(((SUM(BE89:BE110))*I35),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ROUND((SUM(BF89:BF110)),  2)</f>
        <v>0</v>
      </c>
      <c r="G36" s="39"/>
      <c r="H36" s="39"/>
      <c r="I36" s="158">
        <v>0.12</v>
      </c>
      <c r="J36" s="157">
        <f>ROUND(((SUM(BF89:BF110))*I36),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ROUND((SUM(BG89:BG110)),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ROUND((SUM(BH89:BH110)),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ROUND((SUM(BI89:BI110)),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516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SO-03-01. - Práh km 13,324 (13,320)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J100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23.25" customHeight="1">
      <c r="A79" s="39"/>
      <c r="B79" s="40"/>
      <c r="C79" s="41"/>
      <c r="D79" s="41"/>
      <c r="E79" s="170" t="s">
        <v>516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SO-03-01. - Práh km 13,324 (13,320)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112.45449599999999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P91+P100+P108</f>
        <v>0</v>
      </c>
      <c r="Q90" s="205"/>
      <c r="R90" s="206">
        <f>R91+R100+R108</f>
        <v>112.45449599999999</v>
      </c>
      <c r="S90" s="205"/>
      <c r="T90" s="207">
        <f>T91+T100+T108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BK91+BK100+BK108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SUM(P92:P99)</f>
        <v>0</v>
      </c>
      <c r="Q91" s="205"/>
      <c r="R91" s="206">
        <f>SUM(R92:R99)</f>
        <v>0</v>
      </c>
      <c r="S91" s="205"/>
      <c r="T91" s="207">
        <f>SUM(T92:T99)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SUM(BK92:BK99)</f>
        <v>0</v>
      </c>
    </row>
    <row r="92" s="2" customFormat="1" ht="55.5" customHeight="1">
      <c r="A92" s="39"/>
      <c r="B92" s="40"/>
      <c r="C92" s="213" t="s">
        <v>229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46.200000000000003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518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519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520</v>
      </c>
      <c r="G95" s="234"/>
      <c r="H95" s="237">
        <v>46.200000000000003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2" customFormat="1" ht="62.7" customHeight="1">
      <c r="A96" s="39"/>
      <c r="B96" s="40"/>
      <c r="C96" s="213" t="s">
        <v>208</v>
      </c>
      <c r="D96" s="213" t="s">
        <v>203</v>
      </c>
      <c r="E96" s="214" t="s">
        <v>216</v>
      </c>
      <c r="F96" s="215" t="s">
        <v>217</v>
      </c>
      <c r="G96" s="216" t="s">
        <v>206</v>
      </c>
      <c r="H96" s="217">
        <v>46.200000000000003</v>
      </c>
      <c r="I96" s="218"/>
      <c r="J96" s="219">
        <f>ROUND(I96*H96,2)</f>
        <v>0</v>
      </c>
      <c r="K96" s="215" t="s">
        <v>207</v>
      </c>
      <c r="L96" s="45"/>
      <c r="M96" s="220" t="s">
        <v>19</v>
      </c>
      <c r="N96" s="221" t="s">
        <v>42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208</v>
      </c>
      <c r="AT96" s="224" t="s">
        <v>203</v>
      </c>
      <c r="AU96" s="224" t="s">
        <v>80</v>
      </c>
      <c r="AY96" s="18" t="s">
        <v>201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78</v>
      </c>
      <c r="BK96" s="225">
        <f>ROUND(I96*H96,2)</f>
        <v>0</v>
      </c>
      <c r="BL96" s="18" t="s">
        <v>208</v>
      </c>
      <c r="BM96" s="224" t="s">
        <v>521</v>
      </c>
    </row>
    <row r="97" s="2" customFormat="1">
      <c r="A97" s="39"/>
      <c r="B97" s="40"/>
      <c r="C97" s="41"/>
      <c r="D97" s="226" t="s">
        <v>210</v>
      </c>
      <c r="E97" s="41"/>
      <c r="F97" s="227" t="s">
        <v>219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210</v>
      </c>
      <c r="AU97" s="18" t="s">
        <v>80</v>
      </c>
    </row>
    <row r="98" s="2" customFormat="1">
      <c r="A98" s="39"/>
      <c r="B98" s="40"/>
      <c r="C98" s="41"/>
      <c r="D98" s="231" t="s">
        <v>212</v>
      </c>
      <c r="E98" s="41"/>
      <c r="F98" s="232" t="s">
        <v>522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212</v>
      </c>
      <c r="AU98" s="18" t="s">
        <v>80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520</v>
      </c>
      <c r="G99" s="234"/>
      <c r="H99" s="237">
        <v>46.200000000000003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201</v>
      </c>
    </row>
    <row r="100" s="12" customFormat="1" ht="22.8" customHeight="1">
      <c r="A100" s="12"/>
      <c r="B100" s="197"/>
      <c r="C100" s="198"/>
      <c r="D100" s="199" t="s">
        <v>70</v>
      </c>
      <c r="E100" s="211" t="s">
        <v>208</v>
      </c>
      <c r="F100" s="211" t="s">
        <v>471</v>
      </c>
      <c r="G100" s="198"/>
      <c r="H100" s="198"/>
      <c r="I100" s="201"/>
      <c r="J100" s="212">
        <f>BK100</f>
        <v>0</v>
      </c>
      <c r="K100" s="198"/>
      <c r="L100" s="203"/>
      <c r="M100" s="204"/>
      <c r="N100" s="205"/>
      <c r="O100" s="205"/>
      <c r="P100" s="206">
        <f>SUM(P101:P107)</f>
        <v>0</v>
      </c>
      <c r="Q100" s="205"/>
      <c r="R100" s="206">
        <f>SUM(R101:R107)</f>
        <v>112.45449599999999</v>
      </c>
      <c r="S100" s="205"/>
      <c r="T100" s="207">
        <f>SUM(T101:T107)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8" t="s">
        <v>78</v>
      </c>
      <c r="AT100" s="209" t="s">
        <v>70</v>
      </c>
      <c r="AU100" s="209" t="s">
        <v>78</v>
      </c>
      <c r="AY100" s="208" t="s">
        <v>201</v>
      </c>
      <c r="BK100" s="210">
        <f>SUM(BK101:BK107)</f>
        <v>0</v>
      </c>
    </row>
    <row r="101" s="2" customFormat="1" ht="37.8" customHeight="1">
      <c r="A101" s="39"/>
      <c r="B101" s="40"/>
      <c r="C101" s="213" t="s">
        <v>80</v>
      </c>
      <c r="D101" s="213" t="s">
        <v>203</v>
      </c>
      <c r="E101" s="214" t="s">
        <v>472</v>
      </c>
      <c r="F101" s="215" t="s">
        <v>473</v>
      </c>
      <c r="G101" s="216" t="s">
        <v>206</v>
      </c>
      <c r="H101" s="217">
        <v>46.200000000000003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2.4340799999999998</v>
      </c>
      <c r="R101" s="222">
        <f>Q101*H101</f>
        <v>112.45449599999999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523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475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2" customFormat="1">
      <c r="A103" s="39"/>
      <c r="B103" s="40"/>
      <c r="C103" s="41"/>
      <c r="D103" s="231" t="s">
        <v>212</v>
      </c>
      <c r="E103" s="41"/>
      <c r="F103" s="232" t="s">
        <v>524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212</v>
      </c>
      <c r="AU103" s="18" t="s">
        <v>80</v>
      </c>
    </row>
    <row r="104" s="13" customFormat="1">
      <c r="A104" s="13"/>
      <c r="B104" s="233"/>
      <c r="C104" s="234"/>
      <c r="D104" s="231" t="s">
        <v>214</v>
      </c>
      <c r="E104" s="235" t="s">
        <v>19</v>
      </c>
      <c r="F104" s="236" t="s">
        <v>520</v>
      </c>
      <c r="G104" s="234"/>
      <c r="H104" s="237">
        <v>46.200000000000003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214</v>
      </c>
      <c r="AU104" s="243" t="s">
        <v>80</v>
      </c>
      <c r="AV104" s="13" t="s">
        <v>80</v>
      </c>
      <c r="AW104" s="13" t="s">
        <v>33</v>
      </c>
      <c r="AX104" s="13" t="s">
        <v>78</v>
      </c>
      <c r="AY104" s="243" t="s">
        <v>201</v>
      </c>
    </row>
    <row r="105" s="2" customFormat="1" ht="44.25" customHeight="1">
      <c r="A105" s="39"/>
      <c r="B105" s="40"/>
      <c r="C105" s="213" t="s">
        <v>221</v>
      </c>
      <c r="D105" s="213" t="s">
        <v>203</v>
      </c>
      <c r="E105" s="214" t="s">
        <v>482</v>
      </c>
      <c r="F105" s="215" t="s">
        <v>483</v>
      </c>
      <c r="G105" s="216" t="s">
        <v>239</v>
      </c>
      <c r="H105" s="217">
        <v>72.700000000000003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525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485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13" customFormat="1">
      <c r="A107" s="13"/>
      <c r="B107" s="233"/>
      <c r="C107" s="234"/>
      <c r="D107" s="231" t="s">
        <v>214</v>
      </c>
      <c r="E107" s="235" t="s">
        <v>19</v>
      </c>
      <c r="F107" s="236" t="s">
        <v>526</v>
      </c>
      <c r="G107" s="234"/>
      <c r="H107" s="237">
        <v>72.700000000000003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214</v>
      </c>
      <c r="AU107" s="243" t="s">
        <v>80</v>
      </c>
      <c r="AV107" s="13" t="s">
        <v>80</v>
      </c>
      <c r="AW107" s="13" t="s">
        <v>33</v>
      </c>
      <c r="AX107" s="13" t="s">
        <v>78</v>
      </c>
      <c r="AY107" s="243" t="s">
        <v>201</v>
      </c>
    </row>
    <row r="108" s="12" customFormat="1" ht="22.8" customHeight="1">
      <c r="A108" s="12"/>
      <c r="B108" s="197"/>
      <c r="C108" s="198"/>
      <c r="D108" s="199" t="s">
        <v>70</v>
      </c>
      <c r="E108" s="211" t="s">
        <v>306</v>
      </c>
      <c r="F108" s="211" t="s">
        <v>307</v>
      </c>
      <c r="G108" s="198"/>
      <c r="H108" s="198"/>
      <c r="I108" s="201"/>
      <c r="J108" s="212">
        <f>BK108</f>
        <v>0</v>
      </c>
      <c r="K108" s="198"/>
      <c r="L108" s="203"/>
      <c r="M108" s="204"/>
      <c r="N108" s="205"/>
      <c r="O108" s="205"/>
      <c r="P108" s="206">
        <f>SUM(P109:P110)</f>
        <v>0</v>
      </c>
      <c r="Q108" s="205"/>
      <c r="R108" s="206">
        <f>SUM(R109:R110)</f>
        <v>0</v>
      </c>
      <c r="S108" s="205"/>
      <c r="T108" s="207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8" t="s">
        <v>78</v>
      </c>
      <c r="AT108" s="209" t="s">
        <v>70</v>
      </c>
      <c r="AU108" s="209" t="s">
        <v>78</v>
      </c>
      <c r="AY108" s="208" t="s">
        <v>201</v>
      </c>
      <c r="BK108" s="210">
        <f>SUM(BK109:BK110)</f>
        <v>0</v>
      </c>
    </row>
    <row r="109" s="2" customFormat="1" ht="24.15" customHeight="1">
      <c r="A109" s="39"/>
      <c r="B109" s="40"/>
      <c r="C109" s="213" t="s">
        <v>261</v>
      </c>
      <c r="D109" s="213" t="s">
        <v>203</v>
      </c>
      <c r="E109" s="214" t="s">
        <v>309</v>
      </c>
      <c r="F109" s="215" t="s">
        <v>310</v>
      </c>
      <c r="G109" s="216" t="s">
        <v>277</v>
      </c>
      <c r="H109" s="217">
        <v>112.45399999999999</v>
      </c>
      <c r="I109" s="218"/>
      <c r="J109" s="219">
        <f>ROUND(I109*H109,2)</f>
        <v>0</v>
      </c>
      <c r="K109" s="215" t="s">
        <v>207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208</v>
      </c>
      <c r="AT109" s="224" t="s">
        <v>203</v>
      </c>
      <c r="AU109" s="224" t="s">
        <v>80</v>
      </c>
      <c r="AY109" s="18" t="s">
        <v>201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208</v>
      </c>
      <c r="BM109" s="224" t="s">
        <v>527</v>
      </c>
    </row>
    <row r="110" s="2" customFormat="1">
      <c r="A110" s="39"/>
      <c r="B110" s="40"/>
      <c r="C110" s="41"/>
      <c r="D110" s="226" t="s">
        <v>210</v>
      </c>
      <c r="E110" s="41"/>
      <c r="F110" s="227" t="s">
        <v>312</v>
      </c>
      <c r="G110" s="41"/>
      <c r="H110" s="41"/>
      <c r="I110" s="228"/>
      <c r="J110" s="41"/>
      <c r="K110" s="41"/>
      <c r="L110" s="45"/>
      <c r="M110" s="254"/>
      <c r="N110" s="255"/>
      <c r="O110" s="256"/>
      <c r="P110" s="256"/>
      <c r="Q110" s="256"/>
      <c r="R110" s="256"/>
      <c r="S110" s="256"/>
      <c r="T110" s="257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210</v>
      </c>
      <c r="AU110" s="18" t="s">
        <v>80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W8ZUy0gVyp5Nert/zdnsBeoMf1mIrqJu8949Py+DB2WPKB41LeYpaVqsEOj6waZlaSuz+frCoav4nDpi4fjVLQ==" hashValue="v11wvYvI3Ce5pkGhlW0JZJ53P1s++lqnAk2C92Z6i38j4QRuP4ajSJKanN1E+Rn8cwBozxDhpIS7HyO8rZEAiw==" algorithmName="SHA-512" password="CC35"/>
  <autoFilter ref="C88:K11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7" r:id="rId2" display="https://podminky.urs.cz/item/CS_URS_2025_01/162451106"/>
    <hyperlink ref="F102" r:id="rId3" display="https://podminky.urs.cz/item/CS_URS_2025_01/462512270"/>
    <hyperlink ref="F106" r:id="rId4" display="https://podminky.urs.cz/item/CS_URS_2025_01/462519002"/>
    <hyperlink ref="F110" r:id="rId5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516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528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ROUND((SUM(BE90:BE146)),  2)</f>
        <v>0</v>
      </c>
      <c r="G35" s="39"/>
      <c r="H35" s="39"/>
      <c r="I35" s="158">
        <v>0.20999999999999999</v>
      </c>
      <c r="J35" s="157">
        <f>ROUND(((SUM(BE90:BE146))*I35),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ROUND((SUM(BF90:BF146)),  2)</f>
        <v>0</v>
      </c>
      <c r="G36" s="39"/>
      <c r="H36" s="39"/>
      <c r="I36" s="158">
        <v>0.12</v>
      </c>
      <c r="J36" s="157">
        <f>ROUND(((SUM(BF90:BF146))*I36),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ROUND((SUM(BG90:BG146)),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ROUND((SUM(BH90:BH146)),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ROUND((SUM(BI90:BI146)),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516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SO-03-02. - Stupeň km 13,429 (13,420)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J111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316</v>
      </c>
      <c r="E67" s="183"/>
      <c r="F67" s="183"/>
      <c r="G67" s="183"/>
      <c r="H67" s="183"/>
      <c r="I67" s="183"/>
      <c r="J67" s="184">
        <f>J139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185</v>
      </c>
      <c r="E68" s="183"/>
      <c r="F68" s="183"/>
      <c r="G68" s="183"/>
      <c r="H68" s="183"/>
      <c r="I68" s="183"/>
      <c r="J68" s="184">
        <f>J144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186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VT Opavice - M. Albrechtice, km 12,967 - 15,685 PŠ 2024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172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23.25" customHeight="1">
      <c r="A80" s="39"/>
      <c r="B80" s="40"/>
      <c r="C80" s="41"/>
      <c r="D80" s="41"/>
      <c r="E80" s="170" t="s">
        <v>516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174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SO-03-02. - Stupeň km 13,429 (13,420)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F14</f>
        <v>Město Albrechtice</v>
      </c>
      <c r="G84" s="41"/>
      <c r="H84" s="41"/>
      <c r="I84" s="33" t="s">
        <v>23</v>
      </c>
      <c r="J84" s="73" t="str">
        <f>IF(J14="","",J14)</f>
        <v>3. 4. 2025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E17</f>
        <v xml:space="preserve"> </v>
      </c>
      <c r="G86" s="41"/>
      <c r="H86" s="41"/>
      <c r="I86" s="33" t="s">
        <v>31</v>
      </c>
      <c r="J86" s="37" t="str">
        <f>E23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41"/>
      <c r="E87" s="41"/>
      <c r="F87" s="28" t="str">
        <f>IF(E20="","",E20)</f>
        <v>Vyplň údaj</v>
      </c>
      <c r="G87" s="41"/>
      <c r="H87" s="41"/>
      <c r="I87" s="33" t="s">
        <v>34</v>
      </c>
      <c r="J87" s="37" t="str">
        <f>E26</f>
        <v>Ing. Dalibor Rajnoch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187</v>
      </c>
      <c r="D89" s="189" t="s">
        <v>56</v>
      </c>
      <c r="E89" s="189" t="s">
        <v>52</v>
      </c>
      <c r="F89" s="189" t="s">
        <v>53</v>
      </c>
      <c r="G89" s="189" t="s">
        <v>188</v>
      </c>
      <c r="H89" s="189" t="s">
        <v>189</v>
      </c>
      <c r="I89" s="189" t="s">
        <v>190</v>
      </c>
      <c r="J89" s="189" t="s">
        <v>178</v>
      </c>
      <c r="K89" s="190" t="s">
        <v>191</v>
      </c>
      <c r="L89" s="191"/>
      <c r="M89" s="93" t="s">
        <v>19</v>
      </c>
      <c r="N89" s="94" t="s">
        <v>41</v>
      </c>
      <c r="O89" s="94" t="s">
        <v>192</v>
      </c>
      <c r="P89" s="94" t="s">
        <v>193</v>
      </c>
      <c r="Q89" s="94" t="s">
        <v>194</v>
      </c>
      <c r="R89" s="94" t="s">
        <v>195</v>
      </c>
      <c r="S89" s="94" t="s">
        <v>196</v>
      </c>
      <c r="T89" s="95" t="s">
        <v>197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198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168.96600399999997</v>
      </c>
      <c r="S90" s="97"/>
      <c r="T90" s="195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70</v>
      </c>
      <c r="AU90" s="18" t="s">
        <v>179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70</v>
      </c>
      <c r="E91" s="200" t="s">
        <v>199</v>
      </c>
      <c r="F91" s="200" t="s">
        <v>200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P92+P111+P139+P144</f>
        <v>0</v>
      </c>
      <c r="Q91" s="205"/>
      <c r="R91" s="206">
        <f>R92+R111+R139+R144</f>
        <v>168.96600399999997</v>
      </c>
      <c r="S91" s="205"/>
      <c r="T91" s="207">
        <f>T92+T111+T139+T144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71</v>
      </c>
      <c r="AY91" s="208" t="s">
        <v>201</v>
      </c>
      <c r="BK91" s="210">
        <f>BK92+BK111+BK139+BK144</f>
        <v>0</v>
      </c>
    </row>
    <row r="92" s="12" customFormat="1" ht="22.8" customHeight="1">
      <c r="A92" s="12"/>
      <c r="B92" s="197"/>
      <c r="C92" s="198"/>
      <c r="D92" s="199" t="s">
        <v>70</v>
      </c>
      <c r="E92" s="211" t="s">
        <v>78</v>
      </c>
      <c r="F92" s="211" t="s">
        <v>202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SUM(P93:P110)</f>
        <v>0</v>
      </c>
      <c r="Q92" s="205"/>
      <c r="R92" s="206">
        <f>SUM(R93:R110)</f>
        <v>0</v>
      </c>
      <c r="S92" s="205"/>
      <c r="T92" s="207">
        <f>SUM(T93:T110)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78</v>
      </c>
      <c r="AT92" s="209" t="s">
        <v>70</v>
      </c>
      <c r="AU92" s="209" t="s">
        <v>78</v>
      </c>
      <c r="AY92" s="208" t="s">
        <v>201</v>
      </c>
      <c r="BK92" s="210">
        <f>SUM(BK93:BK110)</f>
        <v>0</v>
      </c>
    </row>
    <row r="93" s="2" customFormat="1" ht="55.5" customHeight="1">
      <c r="A93" s="39"/>
      <c r="B93" s="40"/>
      <c r="C93" s="213" t="s">
        <v>281</v>
      </c>
      <c r="D93" s="213" t="s">
        <v>203</v>
      </c>
      <c r="E93" s="214" t="s">
        <v>403</v>
      </c>
      <c r="F93" s="215" t="s">
        <v>404</v>
      </c>
      <c r="G93" s="216" t="s">
        <v>206</v>
      </c>
      <c r="H93" s="217">
        <v>72.799999999999997</v>
      </c>
      <c r="I93" s="218"/>
      <c r="J93" s="219">
        <f>ROUND(I93*H93,2)</f>
        <v>0</v>
      </c>
      <c r="K93" s="215" t="s">
        <v>207</v>
      </c>
      <c r="L93" s="45"/>
      <c r="M93" s="220" t="s">
        <v>19</v>
      </c>
      <c r="N93" s="221" t="s">
        <v>42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208</v>
      </c>
      <c r="AT93" s="224" t="s">
        <v>203</v>
      </c>
      <c r="AU93" s="224" t="s">
        <v>80</v>
      </c>
      <c r="AY93" s="18" t="s">
        <v>201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78</v>
      </c>
      <c r="BK93" s="225">
        <f>ROUND(I93*H93,2)</f>
        <v>0</v>
      </c>
      <c r="BL93" s="18" t="s">
        <v>208</v>
      </c>
      <c r="BM93" s="224" t="s">
        <v>529</v>
      </c>
    </row>
    <row r="94" s="2" customFormat="1">
      <c r="A94" s="39"/>
      <c r="B94" s="40"/>
      <c r="C94" s="41"/>
      <c r="D94" s="226" t="s">
        <v>210</v>
      </c>
      <c r="E94" s="41"/>
      <c r="F94" s="227" t="s">
        <v>406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210</v>
      </c>
      <c r="AU94" s="18" t="s">
        <v>80</v>
      </c>
    </row>
    <row r="95" s="2" customFormat="1">
      <c r="A95" s="39"/>
      <c r="B95" s="40"/>
      <c r="C95" s="41"/>
      <c r="D95" s="231" t="s">
        <v>212</v>
      </c>
      <c r="E95" s="41"/>
      <c r="F95" s="232" t="s">
        <v>530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212</v>
      </c>
      <c r="AU95" s="18" t="s">
        <v>80</v>
      </c>
    </row>
    <row r="96" s="13" customFormat="1">
      <c r="A96" s="13"/>
      <c r="B96" s="233"/>
      <c r="C96" s="234"/>
      <c r="D96" s="231" t="s">
        <v>214</v>
      </c>
      <c r="E96" s="235" t="s">
        <v>19</v>
      </c>
      <c r="F96" s="236" t="s">
        <v>531</v>
      </c>
      <c r="G96" s="234"/>
      <c r="H96" s="237">
        <v>29.100000000000001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214</v>
      </c>
      <c r="AU96" s="243" t="s">
        <v>80</v>
      </c>
      <c r="AV96" s="13" t="s">
        <v>80</v>
      </c>
      <c r="AW96" s="13" t="s">
        <v>33</v>
      </c>
      <c r="AX96" s="13" t="s">
        <v>71</v>
      </c>
      <c r="AY96" s="243" t="s">
        <v>201</v>
      </c>
    </row>
    <row r="97" s="13" customFormat="1">
      <c r="A97" s="13"/>
      <c r="B97" s="233"/>
      <c r="C97" s="234"/>
      <c r="D97" s="231" t="s">
        <v>214</v>
      </c>
      <c r="E97" s="235" t="s">
        <v>19</v>
      </c>
      <c r="F97" s="236" t="s">
        <v>532</v>
      </c>
      <c r="G97" s="234"/>
      <c r="H97" s="237">
        <v>5.0999999999999996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214</v>
      </c>
      <c r="AU97" s="243" t="s">
        <v>80</v>
      </c>
      <c r="AV97" s="13" t="s">
        <v>80</v>
      </c>
      <c r="AW97" s="13" t="s">
        <v>33</v>
      </c>
      <c r="AX97" s="13" t="s">
        <v>71</v>
      </c>
      <c r="AY97" s="243" t="s">
        <v>201</v>
      </c>
    </row>
    <row r="98" s="13" customFormat="1">
      <c r="A98" s="13"/>
      <c r="B98" s="233"/>
      <c r="C98" s="234"/>
      <c r="D98" s="231" t="s">
        <v>214</v>
      </c>
      <c r="E98" s="235" t="s">
        <v>19</v>
      </c>
      <c r="F98" s="236" t="s">
        <v>533</v>
      </c>
      <c r="G98" s="234"/>
      <c r="H98" s="237">
        <v>8.8000000000000007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214</v>
      </c>
      <c r="AU98" s="243" t="s">
        <v>80</v>
      </c>
      <c r="AV98" s="13" t="s">
        <v>80</v>
      </c>
      <c r="AW98" s="13" t="s">
        <v>33</v>
      </c>
      <c r="AX98" s="13" t="s">
        <v>71</v>
      </c>
      <c r="AY98" s="243" t="s">
        <v>201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533</v>
      </c>
      <c r="G99" s="234"/>
      <c r="H99" s="237">
        <v>8.8000000000000007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71</v>
      </c>
      <c r="AY99" s="243" t="s">
        <v>201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7</v>
      </c>
      <c r="G100" s="234"/>
      <c r="H100" s="237">
        <v>21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71</v>
      </c>
      <c r="AY100" s="243" t="s">
        <v>201</v>
      </c>
    </row>
    <row r="101" s="14" customFormat="1">
      <c r="A101" s="14"/>
      <c r="B101" s="258"/>
      <c r="C101" s="259"/>
      <c r="D101" s="231" t="s">
        <v>214</v>
      </c>
      <c r="E101" s="260" t="s">
        <v>19</v>
      </c>
      <c r="F101" s="261" t="s">
        <v>410</v>
      </c>
      <c r="G101" s="259"/>
      <c r="H101" s="262">
        <v>72.799999999999997</v>
      </c>
      <c r="I101" s="263"/>
      <c r="J101" s="259"/>
      <c r="K101" s="259"/>
      <c r="L101" s="264"/>
      <c r="M101" s="265"/>
      <c r="N101" s="266"/>
      <c r="O101" s="266"/>
      <c r="P101" s="266"/>
      <c r="Q101" s="266"/>
      <c r="R101" s="266"/>
      <c r="S101" s="266"/>
      <c r="T101" s="26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8" t="s">
        <v>214</v>
      </c>
      <c r="AU101" s="268" t="s">
        <v>80</v>
      </c>
      <c r="AV101" s="14" t="s">
        <v>208</v>
      </c>
      <c r="AW101" s="14" t="s">
        <v>33</v>
      </c>
      <c r="AX101" s="14" t="s">
        <v>78</v>
      </c>
      <c r="AY101" s="268" t="s">
        <v>201</v>
      </c>
    </row>
    <row r="102" s="2" customFormat="1" ht="62.7" customHeight="1">
      <c r="A102" s="39"/>
      <c r="B102" s="40"/>
      <c r="C102" s="213" t="s">
        <v>80</v>
      </c>
      <c r="D102" s="213" t="s">
        <v>203</v>
      </c>
      <c r="E102" s="214" t="s">
        <v>216</v>
      </c>
      <c r="F102" s="215" t="s">
        <v>217</v>
      </c>
      <c r="G102" s="216" t="s">
        <v>206</v>
      </c>
      <c r="H102" s="217">
        <v>72.799999999999997</v>
      </c>
      <c r="I102" s="218"/>
      <c r="J102" s="219">
        <f>ROUND(I102*H102,2)</f>
        <v>0</v>
      </c>
      <c r="K102" s="215" t="s">
        <v>207</v>
      </c>
      <c r="L102" s="45"/>
      <c r="M102" s="220" t="s">
        <v>19</v>
      </c>
      <c r="N102" s="221" t="s">
        <v>42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208</v>
      </c>
      <c r="AT102" s="224" t="s">
        <v>203</v>
      </c>
      <c r="AU102" s="224" t="s">
        <v>80</v>
      </c>
      <c r="AY102" s="18" t="s">
        <v>201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78</v>
      </c>
      <c r="BK102" s="225">
        <f>ROUND(I102*H102,2)</f>
        <v>0</v>
      </c>
      <c r="BL102" s="18" t="s">
        <v>208</v>
      </c>
      <c r="BM102" s="224" t="s">
        <v>534</v>
      </c>
    </row>
    <row r="103" s="2" customFormat="1">
      <c r="A103" s="39"/>
      <c r="B103" s="40"/>
      <c r="C103" s="41"/>
      <c r="D103" s="226" t="s">
        <v>210</v>
      </c>
      <c r="E103" s="41"/>
      <c r="F103" s="227" t="s">
        <v>219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210</v>
      </c>
      <c r="AU103" s="18" t="s">
        <v>80</v>
      </c>
    </row>
    <row r="104" s="2" customFormat="1">
      <c r="A104" s="39"/>
      <c r="B104" s="40"/>
      <c r="C104" s="41"/>
      <c r="D104" s="231" t="s">
        <v>212</v>
      </c>
      <c r="E104" s="41"/>
      <c r="F104" s="232" t="s">
        <v>535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212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536</v>
      </c>
      <c r="G105" s="234"/>
      <c r="H105" s="237">
        <v>29.100000000000001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71</v>
      </c>
      <c r="AY105" s="243" t="s">
        <v>201</v>
      </c>
    </row>
    <row r="106" s="13" customFormat="1">
      <c r="A106" s="13"/>
      <c r="B106" s="233"/>
      <c r="C106" s="234"/>
      <c r="D106" s="231" t="s">
        <v>214</v>
      </c>
      <c r="E106" s="235" t="s">
        <v>19</v>
      </c>
      <c r="F106" s="236" t="s">
        <v>537</v>
      </c>
      <c r="G106" s="234"/>
      <c r="H106" s="237">
        <v>5.0999999999999996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214</v>
      </c>
      <c r="AU106" s="243" t="s">
        <v>80</v>
      </c>
      <c r="AV106" s="13" t="s">
        <v>80</v>
      </c>
      <c r="AW106" s="13" t="s">
        <v>33</v>
      </c>
      <c r="AX106" s="13" t="s">
        <v>71</v>
      </c>
      <c r="AY106" s="243" t="s">
        <v>201</v>
      </c>
    </row>
    <row r="107" s="13" customFormat="1">
      <c r="A107" s="13"/>
      <c r="B107" s="233"/>
      <c r="C107" s="234"/>
      <c r="D107" s="231" t="s">
        <v>214</v>
      </c>
      <c r="E107" s="235" t="s">
        <v>19</v>
      </c>
      <c r="F107" s="236" t="s">
        <v>538</v>
      </c>
      <c r="G107" s="234"/>
      <c r="H107" s="237">
        <v>8.8000000000000007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214</v>
      </c>
      <c r="AU107" s="243" t="s">
        <v>80</v>
      </c>
      <c r="AV107" s="13" t="s">
        <v>80</v>
      </c>
      <c r="AW107" s="13" t="s">
        <v>33</v>
      </c>
      <c r="AX107" s="13" t="s">
        <v>71</v>
      </c>
      <c r="AY107" s="243" t="s">
        <v>201</v>
      </c>
    </row>
    <row r="108" s="13" customFormat="1">
      <c r="A108" s="13"/>
      <c r="B108" s="233"/>
      <c r="C108" s="234"/>
      <c r="D108" s="231" t="s">
        <v>214</v>
      </c>
      <c r="E108" s="235" t="s">
        <v>19</v>
      </c>
      <c r="F108" s="236" t="s">
        <v>538</v>
      </c>
      <c r="G108" s="234"/>
      <c r="H108" s="237">
        <v>8.8000000000000007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214</v>
      </c>
      <c r="AU108" s="243" t="s">
        <v>80</v>
      </c>
      <c r="AV108" s="13" t="s">
        <v>80</v>
      </c>
      <c r="AW108" s="13" t="s">
        <v>33</v>
      </c>
      <c r="AX108" s="13" t="s">
        <v>71</v>
      </c>
      <c r="AY108" s="243" t="s">
        <v>201</v>
      </c>
    </row>
    <row r="109" s="13" customFormat="1">
      <c r="A109" s="13"/>
      <c r="B109" s="233"/>
      <c r="C109" s="234"/>
      <c r="D109" s="231" t="s">
        <v>214</v>
      </c>
      <c r="E109" s="235" t="s">
        <v>19</v>
      </c>
      <c r="F109" s="236" t="s">
        <v>7</v>
      </c>
      <c r="G109" s="234"/>
      <c r="H109" s="237">
        <v>21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214</v>
      </c>
      <c r="AU109" s="243" t="s">
        <v>80</v>
      </c>
      <c r="AV109" s="13" t="s">
        <v>80</v>
      </c>
      <c r="AW109" s="13" t="s">
        <v>33</v>
      </c>
      <c r="AX109" s="13" t="s">
        <v>71</v>
      </c>
      <c r="AY109" s="243" t="s">
        <v>201</v>
      </c>
    </row>
    <row r="110" s="14" customFormat="1">
      <c r="A110" s="14"/>
      <c r="B110" s="258"/>
      <c r="C110" s="259"/>
      <c r="D110" s="231" t="s">
        <v>214</v>
      </c>
      <c r="E110" s="260" t="s">
        <v>19</v>
      </c>
      <c r="F110" s="261" t="s">
        <v>410</v>
      </c>
      <c r="G110" s="259"/>
      <c r="H110" s="262">
        <v>72.799999999999997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8" t="s">
        <v>214</v>
      </c>
      <c r="AU110" s="268" t="s">
        <v>80</v>
      </c>
      <c r="AV110" s="14" t="s">
        <v>208</v>
      </c>
      <c r="AW110" s="14" t="s">
        <v>33</v>
      </c>
      <c r="AX110" s="14" t="s">
        <v>78</v>
      </c>
      <c r="AY110" s="268" t="s">
        <v>201</v>
      </c>
    </row>
    <row r="111" s="12" customFormat="1" ht="22.8" customHeight="1">
      <c r="A111" s="12"/>
      <c r="B111" s="197"/>
      <c r="C111" s="198"/>
      <c r="D111" s="199" t="s">
        <v>70</v>
      </c>
      <c r="E111" s="211" t="s">
        <v>208</v>
      </c>
      <c r="F111" s="211" t="s">
        <v>471</v>
      </c>
      <c r="G111" s="198"/>
      <c r="H111" s="198"/>
      <c r="I111" s="201"/>
      <c r="J111" s="212">
        <f>BK111</f>
        <v>0</v>
      </c>
      <c r="K111" s="198"/>
      <c r="L111" s="203"/>
      <c r="M111" s="204"/>
      <c r="N111" s="205"/>
      <c r="O111" s="205"/>
      <c r="P111" s="206">
        <f>SUM(P112:P138)</f>
        <v>0</v>
      </c>
      <c r="Q111" s="205"/>
      <c r="R111" s="206">
        <f>SUM(R112:R138)</f>
        <v>168.14010399999998</v>
      </c>
      <c r="S111" s="205"/>
      <c r="T111" s="207">
        <f>SUM(T112:T138)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8" t="s">
        <v>78</v>
      </c>
      <c r="AT111" s="209" t="s">
        <v>70</v>
      </c>
      <c r="AU111" s="209" t="s">
        <v>78</v>
      </c>
      <c r="AY111" s="208" t="s">
        <v>201</v>
      </c>
      <c r="BK111" s="210">
        <f>SUM(BK112:BK138)</f>
        <v>0</v>
      </c>
    </row>
    <row r="112" s="2" customFormat="1" ht="44.25" customHeight="1">
      <c r="A112" s="39"/>
      <c r="B112" s="40"/>
      <c r="C112" s="213" t="s">
        <v>261</v>
      </c>
      <c r="D112" s="213" t="s">
        <v>203</v>
      </c>
      <c r="E112" s="214" t="s">
        <v>539</v>
      </c>
      <c r="F112" s="215" t="s">
        <v>540</v>
      </c>
      <c r="G112" s="216" t="s">
        <v>239</v>
      </c>
      <c r="H112" s="217">
        <v>44</v>
      </c>
      <c r="I112" s="218"/>
      <c r="J112" s="219">
        <f>ROUND(I112*H112,2)</f>
        <v>0</v>
      </c>
      <c r="K112" s="215" t="s">
        <v>207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0.74326999999999999</v>
      </c>
      <c r="R112" s="222">
        <f>Q112*H112</f>
        <v>32.703879999999998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208</v>
      </c>
      <c r="AT112" s="224" t="s">
        <v>203</v>
      </c>
      <c r="AU112" s="224" t="s">
        <v>80</v>
      </c>
      <c r="AY112" s="18" t="s">
        <v>201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208</v>
      </c>
      <c r="BM112" s="224" t="s">
        <v>541</v>
      </c>
    </row>
    <row r="113" s="2" customFormat="1">
      <c r="A113" s="39"/>
      <c r="B113" s="40"/>
      <c r="C113" s="41"/>
      <c r="D113" s="226" t="s">
        <v>210</v>
      </c>
      <c r="E113" s="41"/>
      <c r="F113" s="227" t="s">
        <v>542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210</v>
      </c>
      <c r="AU113" s="18" t="s">
        <v>80</v>
      </c>
    </row>
    <row r="114" s="2" customFormat="1">
      <c r="A114" s="39"/>
      <c r="B114" s="40"/>
      <c r="C114" s="41"/>
      <c r="D114" s="231" t="s">
        <v>212</v>
      </c>
      <c r="E114" s="41"/>
      <c r="F114" s="232" t="s">
        <v>543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212</v>
      </c>
      <c r="AU114" s="18" t="s">
        <v>80</v>
      </c>
    </row>
    <row r="115" s="13" customFormat="1">
      <c r="A115" s="13"/>
      <c r="B115" s="233"/>
      <c r="C115" s="234"/>
      <c r="D115" s="231" t="s">
        <v>214</v>
      </c>
      <c r="E115" s="235" t="s">
        <v>19</v>
      </c>
      <c r="F115" s="236" t="s">
        <v>544</v>
      </c>
      <c r="G115" s="234"/>
      <c r="H115" s="237">
        <v>44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214</v>
      </c>
      <c r="AU115" s="243" t="s">
        <v>80</v>
      </c>
      <c r="AV115" s="13" t="s">
        <v>80</v>
      </c>
      <c r="AW115" s="13" t="s">
        <v>33</v>
      </c>
      <c r="AX115" s="13" t="s">
        <v>78</v>
      </c>
      <c r="AY115" s="243" t="s">
        <v>201</v>
      </c>
    </row>
    <row r="116" s="2" customFormat="1" ht="33" customHeight="1">
      <c r="A116" s="39"/>
      <c r="B116" s="40"/>
      <c r="C116" s="213" t="s">
        <v>243</v>
      </c>
      <c r="D116" s="213" t="s">
        <v>203</v>
      </c>
      <c r="E116" s="214" t="s">
        <v>545</v>
      </c>
      <c r="F116" s="215" t="s">
        <v>546</v>
      </c>
      <c r="G116" s="216" t="s">
        <v>239</v>
      </c>
      <c r="H116" s="217">
        <v>44</v>
      </c>
      <c r="I116" s="218"/>
      <c r="J116" s="219">
        <f>ROUND(I116*H116,2)</f>
        <v>0</v>
      </c>
      <c r="K116" s="215" t="s">
        <v>207</v>
      </c>
      <c r="L116" s="45"/>
      <c r="M116" s="220" t="s">
        <v>19</v>
      </c>
      <c r="N116" s="221" t="s">
        <v>42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208</v>
      </c>
      <c r="AT116" s="224" t="s">
        <v>203</v>
      </c>
      <c r="AU116" s="224" t="s">
        <v>80</v>
      </c>
      <c r="AY116" s="18" t="s">
        <v>201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78</v>
      </c>
      <c r="BK116" s="225">
        <f>ROUND(I116*H116,2)</f>
        <v>0</v>
      </c>
      <c r="BL116" s="18" t="s">
        <v>208</v>
      </c>
      <c r="BM116" s="224" t="s">
        <v>547</v>
      </c>
    </row>
    <row r="117" s="2" customFormat="1">
      <c r="A117" s="39"/>
      <c r="B117" s="40"/>
      <c r="C117" s="41"/>
      <c r="D117" s="226" t="s">
        <v>210</v>
      </c>
      <c r="E117" s="41"/>
      <c r="F117" s="227" t="s">
        <v>548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210</v>
      </c>
      <c r="AU117" s="18" t="s">
        <v>80</v>
      </c>
    </row>
    <row r="118" s="2" customFormat="1">
      <c r="A118" s="39"/>
      <c r="B118" s="40"/>
      <c r="C118" s="41"/>
      <c r="D118" s="231" t="s">
        <v>212</v>
      </c>
      <c r="E118" s="41"/>
      <c r="F118" s="232" t="s">
        <v>549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212</v>
      </c>
      <c r="AU118" s="18" t="s">
        <v>80</v>
      </c>
    </row>
    <row r="119" s="13" customFormat="1">
      <c r="A119" s="13"/>
      <c r="B119" s="233"/>
      <c r="C119" s="234"/>
      <c r="D119" s="231" t="s">
        <v>214</v>
      </c>
      <c r="E119" s="235" t="s">
        <v>19</v>
      </c>
      <c r="F119" s="236" t="s">
        <v>544</v>
      </c>
      <c r="G119" s="234"/>
      <c r="H119" s="237">
        <v>44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214</v>
      </c>
      <c r="AU119" s="243" t="s">
        <v>80</v>
      </c>
      <c r="AV119" s="13" t="s">
        <v>80</v>
      </c>
      <c r="AW119" s="13" t="s">
        <v>33</v>
      </c>
      <c r="AX119" s="13" t="s">
        <v>78</v>
      </c>
      <c r="AY119" s="243" t="s">
        <v>201</v>
      </c>
    </row>
    <row r="120" s="2" customFormat="1" ht="21.75" customHeight="1">
      <c r="A120" s="39"/>
      <c r="B120" s="40"/>
      <c r="C120" s="213" t="s">
        <v>236</v>
      </c>
      <c r="D120" s="213" t="s">
        <v>203</v>
      </c>
      <c r="E120" s="214" t="s">
        <v>550</v>
      </c>
      <c r="F120" s="215" t="s">
        <v>551</v>
      </c>
      <c r="G120" s="216" t="s">
        <v>239</v>
      </c>
      <c r="H120" s="217">
        <v>44</v>
      </c>
      <c r="I120" s="218"/>
      <c r="J120" s="219">
        <f>ROUND(I120*H120,2)</f>
        <v>0</v>
      </c>
      <c r="K120" s="215" t="s">
        <v>207</v>
      </c>
      <c r="L120" s="45"/>
      <c r="M120" s="220" t="s">
        <v>19</v>
      </c>
      <c r="N120" s="221" t="s">
        <v>42</v>
      </c>
      <c r="O120" s="85"/>
      <c r="P120" s="222">
        <f>O120*H120</f>
        <v>0</v>
      </c>
      <c r="Q120" s="222">
        <v>0.21251999999999999</v>
      </c>
      <c r="R120" s="222">
        <f>Q120*H120</f>
        <v>9.3508800000000001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208</v>
      </c>
      <c r="AT120" s="224" t="s">
        <v>203</v>
      </c>
      <c r="AU120" s="224" t="s">
        <v>80</v>
      </c>
      <c r="AY120" s="18" t="s">
        <v>201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78</v>
      </c>
      <c r="BK120" s="225">
        <f>ROUND(I120*H120,2)</f>
        <v>0</v>
      </c>
      <c r="BL120" s="18" t="s">
        <v>208</v>
      </c>
      <c r="BM120" s="224" t="s">
        <v>552</v>
      </c>
    </row>
    <row r="121" s="2" customFormat="1">
      <c r="A121" s="39"/>
      <c r="B121" s="40"/>
      <c r="C121" s="41"/>
      <c r="D121" s="226" t="s">
        <v>210</v>
      </c>
      <c r="E121" s="41"/>
      <c r="F121" s="227" t="s">
        <v>553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210</v>
      </c>
      <c r="AU121" s="18" t="s">
        <v>80</v>
      </c>
    </row>
    <row r="122" s="2" customFormat="1">
      <c r="A122" s="39"/>
      <c r="B122" s="40"/>
      <c r="C122" s="41"/>
      <c r="D122" s="231" t="s">
        <v>212</v>
      </c>
      <c r="E122" s="41"/>
      <c r="F122" s="232" t="s">
        <v>554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212</v>
      </c>
      <c r="AU122" s="18" t="s">
        <v>80</v>
      </c>
    </row>
    <row r="123" s="13" customFormat="1">
      <c r="A123" s="13"/>
      <c r="B123" s="233"/>
      <c r="C123" s="234"/>
      <c r="D123" s="231" t="s">
        <v>214</v>
      </c>
      <c r="E123" s="235" t="s">
        <v>19</v>
      </c>
      <c r="F123" s="236" t="s">
        <v>544</v>
      </c>
      <c r="G123" s="234"/>
      <c r="H123" s="237">
        <v>44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214</v>
      </c>
      <c r="AU123" s="243" t="s">
        <v>80</v>
      </c>
      <c r="AV123" s="13" t="s">
        <v>80</v>
      </c>
      <c r="AW123" s="13" t="s">
        <v>33</v>
      </c>
      <c r="AX123" s="13" t="s">
        <v>78</v>
      </c>
      <c r="AY123" s="243" t="s">
        <v>201</v>
      </c>
    </row>
    <row r="124" s="2" customFormat="1" ht="37.8" customHeight="1">
      <c r="A124" s="39"/>
      <c r="B124" s="40"/>
      <c r="C124" s="213" t="s">
        <v>221</v>
      </c>
      <c r="D124" s="213" t="s">
        <v>203</v>
      </c>
      <c r="E124" s="214" t="s">
        <v>472</v>
      </c>
      <c r="F124" s="215" t="s">
        <v>473</v>
      </c>
      <c r="G124" s="216" t="s">
        <v>206</v>
      </c>
      <c r="H124" s="217">
        <v>51.799999999999997</v>
      </c>
      <c r="I124" s="218"/>
      <c r="J124" s="219">
        <f>ROUND(I124*H124,2)</f>
        <v>0</v>
      </c>
      <c r="K124" s="215" t="s">
        <v>207</v>
      </c>
      <c r="L124" s="45"/>
      <c r="M124" s="220" t="s">
        <v>19</v>
      </c>
      <c r="N124" s="221" t="s">
        <v>42</v>
      </c>
      <c r="O124" s="85"/>
      <c r="P124" s="222">
        <f>O124*H124</f>
        <v>0</v>
      </c>
      <c r="Q124" s="222">
        <v>2.4340799999999998</v>
      </c>
      <c r="R124" s="222">
        <f>Q124*H124</f>
        <v>126.08534399999998</v>
      </c>
      <c r="S124" s="222">
        <v>0</v>
      </c>
      <c r="T124" s="223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24" t="s">
        <v>208</v>
      </c>
      <c r="AT124" s="224" t="s">
        <v>203</v>
      </c>
      <c r="AU124" s="224" t="s">
        <v>80</v>
      </c>
      <c r="AY124" s="18" t="s">
        <v>201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8" t="s">
        <v>78</v>
      </c>
      <c r="BK124" s="225">
        <f>ROUND(I124*H124,2)</f>
        <v>0</v>
      </c>
      <c r="BL124" s="18" t="s">
        <v>208</v>
      </c>
      <c r="BM124" s="224" t="s">
        <v>555</v>
      </c>
    </row>
    <row r="125" s="2" customFormat="1">
      <c r="A125" s="39"/>
      <c r="B125" s="40"/>
      <c r="C125" s="41"/>
      <c r="D125" s="226" t="s">
        <v>210</v>
      </c>
      <c r="E125" s="41"/>
      <c r="F125" s="227" t="s">
        <v>475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210</v>
      </c>
      <c r="AU125" s="18" t="s">
        <v>80</v>
      </c>
    </row>
    <row r="126" s="2" customFormat="1">
      <c r="A126" s="39"/>
      <c r="B126" s="40"/>
      <c r="C126" s="41"/>
      <c r="D126" s="231" t="s">
        <v>212</v>
      </c>
      <c r="E126" s="41"/>
      <c r="F126" s="232" t="s">
        <v>556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212</v>
      </c>
      <c r="AU126" s="18" t="s">
        <v>80</v>
      </c>
    </row>
    <row r="127" s="13" customFormat="1">
      <c r="A127" s="13"/>
      <c r="B127" s="233"/>
      <c r="C127" s="234"/>
      <c r="D127" s="231" t="s">
        <v>214</v>
      </c>
      <c r="E127" s="235" t="s">
        <v>19</v>
      </c>
      <c r="F127" s="236" t="s">
        <v>536</v>
      </c>
      <c r="G127" s="234"/>
      <c r="H127" s="237">
        <v>29.100000000000001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214</v>
      </c>
      <c r="AU127" s="243" t="s">
        <v>80</v>
      </c>
      <c r="AV127" s="13" t="s">
        <v>80</v>
      </c>
      <c r="AW127" s="13" t="s">
        <v>33</v>
      </c>
      <c r="AX127" s="13" t="s">
        <v>71</v>
      </c>
      <c r="AY127" s="243" t="s">
        <v>201</v>
      </c>
    </row>
    <row r="128" s="13" customFormat="1">
      <c r="A128" s="13"/>
      <c r="B128" s="233"/>
      <c r="C128" s="234"/>
      <c r="D128" s="231" t="s">
        <v>214</v>
      </c>
      <c r="E128" s="235" t="s">
        <v>19</v>
      </c>
      <c r="F128" s="236" t="s">
        <v>537</v>
      </c>
      <c r="G128" s="234"/>
      <c r="H128" s="237">
        <v>5.0999999999999996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214</v>
      </c>
      <c r="AU128" s="243" t="s">
        <v>80</v>
      </c>
      <c r="AV128" s="13" t="s">
        <v>80</v>
      </c>
      <c r="AW128" s="13" t="s">
        <v>33</v>
      </c>
      <c r="AX128" s="13" t="s">
        <v>71</v>
      </c>
      <c r="AY128" s="243" t="s">
        <v>201</v>
      </c>
    </row>
    <row r="129" s="13" customFormat="1">
      <c r="A129" s="13"/>
      <c r="B129" s="233"/>
      <c r="C129" s="234"/>
      <c r="D129" s="231" t="s">
        <v>214</v>
      </c>
      <c r="E129" s="235" t="s">
        <v>19</v>
      </c>
      <c r="F129" s="236" t="s">
        <v>538</v>
      </c>
      <c r="G129" s="234"/>
      <c r="H129" s="237">
        <v>8.8000000000000007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214</v>
      </c>
      <c r="AU129" s="243" t="s">
        <v>80</v>
      </c>
      <c r="AV129" s="13" t="s">
        <v>80</v>
      </c>
      <c r="AW129" s="13" t="s">
        <v>33</v>
      </c>
      <c r="AX129" s="13" t="s">
        <v>71</v>
      </c>
      <c r="AY129" s="243" t="s">
        <v>201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538</v>
      </c>
      <c r="G130" s="234"/>
      <c r="H130" s="237">
        <v>8.8000000000000007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71</v>
      </c>
      <c r="AY130" s="243" t="s">
        <v>201</v>
      </c>
    </row>
    <row r="131" s="14" customFormat="1">
      <c r="A131" s="14"/>
      <c r="B131" s="258"/>
      <c r="C131" s="259"/>
      <c r="D131" s="231" t="s">
        <v>214</v>
      </c>
      <c r="E131" s="260" t="s">
        <v>19</v>
      </c>
      <c r="F131" s="261" t="s">
        <v>410</v>
      </c>
      <c r="G131" s="259"/>
      <c r="H131" s="262">
        <v>51.799999999999997</v>
      </c>
      <c r="I131" s="263"/>
      <c r="J131" s="259"/>
      <c r="K131" s="259"/>
      <c r="L131" s="264"/>
      <c r="M131" s="265"/>
      <c r="N131" s="266"/>
      <c r="O131" s="266"/>
      <c r="P131" s="266"/>
      <c r="Q131" s="266"/>
      <c r="R131" s="266"/>
      <c r="S131" s="266"/>
      <c r="T131" s="26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8" t="s">
        <v>214</v>
      </c>
      <c r="AU131" s="268" t="s">
        <v>80</v>
      </c>
      <c r="AV131" s="14" t="s">
        <v>208</v>
      </c>
      <c r="AW131" s="14" t="s">
        <v>33</v>
      </c>
      <c r="AX131" s="14" t="s">
        <v>78</v>
      </c>
      <c r="AY131" s="268" t="s">
        <v>201</v>
      </c>
    </row>
    <row r="132" s="2" customFormat="1" ht="44.25" customHeight="1">
      <c r="A132" s="39"/>
      <c r="B132" s="40"/>
      <c r="C132" s="213" t="s">
        <v>208</v>
      </c>
      <c r="D132" s="213" t="s">
        <v>203</v>
      </c>
      <c r="E132" s="214" t="s">
        <v>482</v>
      </c>
      <c r="F132" s="215" t="s">
        <v>483</v>
      </c>
      <c r="G132" s="216" t="s">
        <v>239</v>
      </c>
      <c r="H132" s="217">
        <v>79.599999999999994</v>
      </c>
      <c r="I132" s="218"/>
      <c r="J132" s="219">
        <f>ROUND(I132*H132,2)</f>
        <v>0</v>
      </c>
      <c r="K132" s="215" t="s">
        <v>207</v>
      </c>
      <c r="L132" s="45"/>
      <c r="M132" s="220" t="s">
        <v>19</v>
      </c>
      <c r="N132" s="221" t="s">
        <v>42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208</v>
      </c>
      <c r="AT132" s="224" t="s">
        <v>203</v>
      </c>
      <c r="AU132" s="224" t="s">
        <v>80</v>
      </c>
      <c r="AY132" s="18" t="s">
        <v>201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78</v>
      </c>
      <c r="BK132" s="225">
        <f>ROUND(I132*H132,2)</f>
        <v>0</v>
      </c>
      <c r="BL132" s="18" t="s">
        <v>208</v>
      </c>
      <c r="BM132" s="224" t="s">
        <v>557</v>
      </c>
    </row>
    <row r="133" s="2" customFormat="1">
      <c r="A133" s="39"/>
      <c r="B133" s="40"/>
      <c r="C133" s="41"/>
      <c r="D133" s="226" t="s">
        <v>210</v>
      </c>
      <c r="E133" s="41"/>
      <c r="F133" s="227" t="s">
        <v>485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210</v>
      </c>
      <c r="AU133" s="18" t="s">
        <v>80</v>
      </c>
    </row>
    <row r="134" s="13" customFormat="1">
      <c r="A134" s="13"/>
      <c r="B134" s="233"/>
      <c r="C134" s="234"/>
      <c r="D134" s="231" t="s">
        <v>214</v>
      </c>
      <c r="E134" s="235" t="s">
        <v>19</v>
      </c>
      <c r="F134" s="236" t="s">
        <v>558</v>
      </c>
      <c r="G134" s="234"/>
      <c r="H134" s="237">
        <v>42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214</v>
      </c>
      <c r="AU134" s="243" t="s">
        <v>80</v>
      </c>
      <c r="AV134" s="13" t="s">
        <v>80</v>
      </c>
      <c r="AW134" s="13" t="s">
        <v>33</v>
      </c>
      <c r="AX134" s="13" t="s">
        <v>71</v>
      </c>
      <c r="AY134" s="243" t="s">
        <v>201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559</v>
      </c>
      <c r="G135" s="234"/>
      <c r="H135" s="237">
        <v>8.4000000000000004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71</v>
      </c>
      <c r="AY135" s="243" t="s">
        <v>201</v>
      </c>
    </row>
    <row r="136" s="13" customFormat="1">
      <c r="A136" s="13"/>
      <c r="B136" s="233"/>
      <c r="C136" s="234"/>
      <c r="D136" s="231" t="s">
        <v>214</v>
      </c>
      <c r="E136" s="235" t="s">
        <v>19</v>
      </c>
      <c r="F136" s="236" t="s">
        <v>560</v>
      </c>
      <c r="G136" s="234"/>
      <c r="H136" s="237">
        <v>14.6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214</v>
      </c>
      <c r="AU136" s="243" t="s">
        <v>80</v>
      </c>
      <c r="AV136" s="13" t="s">
        <v>80</v>
      </c>
      <c r="AW136" s="13" t="s">
        <v>33</v>
      </c>
      <c r="AX136" s="13" t="s">
        <v>71</v>
      </c>
      <c r="AY136" s="243" t="s">
        <v>201</v>
      </c>
    </row>
    <row r="137" s="13" customFormat="1">
      <c r="A137" s="13"/>
      <c r="B137" s="233"/>
      <c r="C137" s="234"/>
      <c r="D137" s="231" t="s">
        <v>214</v>
      </c>
      <c r="E137" s="235" t="s">
        <v>19</v>
      </c>
      <c r="F137" s="236" t="s">
        <v>560</v>
      </c>
      <c r="G137" s="234"/>
      <c r="H137" s="237">
        <v>14.6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214</v>
      </c>
      <c r="AU137" s="243" t="s">
        <v>80</v>
      </c>
      <c r="AV137" s="13" t="s">
        <v>80</v>
      </c>
      <c r="AW137" s="13" t="s">
        <v>33</v>
      </c>
      <c r="AX137" s="13" t="s">
        <v>71</v>
      </c>
      <c r="AY137" s="243" t="s">
        <v>201</v>
      </c>
    </row>
    <row r="138" s="14" customFormat="1">
      <c r="A138" s="14"/>
      <c r="B138" s="258"/>
      <c r="C138" s="259"/>
      <c r="D138" s="231" t="s">
        <v>214</v>
      </c>
      <c r="E138" s="260" t="s">
        <v>19</v>
      </c>
      <c r="F138" s="261" t="s">
        <v>410</v>
      </c>
      <c r="G138" s="259"/>
      <c r="H138" s="262">
        <v>79.599999999999994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8" t="s">
        <v>214</v>
      </c>
      <c r="AU138" s="268" t="s">
        <v>80</v>
      </c>
      <c r="AV138" s="14" t="s">
        <v>208</v>
      </c>
      <c r="AW138" s="14" t="s">
        <v>33</v>
      </c>
      <c r="AX138" s="14" t="s">
        <v>78</v>
      </c>
      <c r="AY138" s="268" t="s">
        <v>201</v>
      </c>
    </row>
    <row r="139" s="12" customFormat="1" ht="22.8" customHeight="1">
      <c r="A139" s="12"/>
      <c r="B139" s="197"/>
      <c r="C139" s="198"/>
      <c r="D139" s="199" t="s">
        <v>70</v>
      </c>
      <c r="E139" s="211" t="s">
        <v>229</v>
      </c>
      <c r="F139" s="211" t="s">
        <v>490</v>
      </c>
      <c r="G139" s="198"/>
      <c r="H139" s="198"/>
      <c r="I139" s="201"/>
      <c r="J139" s="212">
        <f>BK139</f>
        <v>0</v>
      </c>
      <c r="K139" s="198"/>
      <c r="L139" s="203"/>
      <c r="M139" s="204"/>
      <c r="N139" s="205"/>
      <c r="O139" s="205"/>
      <c r="P139" s="206">
        <f>SUM(P140:P143)</f>
        <v>0</v>
      </c>
      <c r="Q139" s="205"/>
      <c r="R139" s="206">
        <f>SUM(R140:R143)</f>
        <v>0.82589999999999997</v>
      </c>
      <c r="S139" s="205"/>
      <c r="T139" s="207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8" t="s">
        <v>78</v>
      </c>
      <c r="AT139" s="209" t="s">
        <v>70</v>
      </c>
      <c r="AU139" s="209" t="s">
        <v>78</v>
      </c>
      <c r="AY139" s="208" t="s">
        <v>201</v>
      </c>
      <c r="BK139" s="210">
        <f>SUM(BK140:BK143)</f>
        <v>0</v>
      </c>
    </row>
    <row r="140" s="2" customFormat="1" ht="37.8" customHeight="1">
      <c r="A140" s="39"/>
      <c r="B140" s="40"/>
      <c r="C140" s="213" t="s">
        <v>259</v>
      </c>
      <c r="D140" s="213" t="s">
        <v>203</v>
      </c>
      <c r="E140" s="214" t="s">
        <v>491</v>
      </c>
      <c r="F140" s="215" t="s">
        <v>492</v>
      </c>
      <c r="G140" s="216" t="s">
        <v>239</v>
      </c>
      <c r="H140" s="217">
        <v>15</v>
      </c>
      <c r="I140" s="218"/>
      <c r="J140" s="219">
        <f>ROUND(I140*H140,2)</f>
        <v>0</v>
      </c>
      <c r="K140" s="215" t="s">
        <v>207</v>
      </c>
      <c r="L140" s="45"/>
      <c r="M140" s="220" t="s">
        <v>19</v>
      </c>
      <c r="N140" s="221" t="s">
        <v>42</v>
      </c>
      <c r="O140" s="85"/>
      <c r="P140" s="222">
        <f>O140*H140</f>
        <v>0</v>
      </c>
      <c r="Q140" s="222">
        <v>0.055059999999999998</v>
      </c>
      <c r="R140" s="222">
        <f>Q140*H140</f>
        <v>0.82589999999999997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208</v>
      </c>
      <c r="AT140" s="224" t="s">
        <v>203</v>
      </c>
      <c r="AU140" s="224" t="s">
        <v>80</v>
      </c>
      <c r="AY140" s="18" t="s">
        <v>201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78</v>
      </c>
      <c r="BK140" s="225">
        <f>ROUND(I140*H140,2)</f>
        <v>0</v>
      </c>
      <c r="BL140" s="18" t="s">
        <v>208</v>
      </c>
      <c r="BM140" s="224" t="s">
        <v>561</v>
      </c>
    </row>
    <row r="141" s="2" customFormat="1">
      <c r="A141" s="39"/>
      <c r="B141" s="40"/>
      <c r="C141" s="41"/>
      <c r="D141" s="226" t="s">
        <v>210</v>
      </c>
      <c r="E141" s="41"/>
      <c r="F141" s="227" t="s">
        <v>494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210</v>
      </c>
      <c r="AU141" s="18" t="s">
        <v>80</v>
      </c>
    </row>
    <row r="142" s="2" customFormat="1">
      <c r="A142" s="39"/>
      <c r="B142" s="40"/>
      <c r="C142" s="41"/>
      <c r="D142" s="231" t="s">
        <v>212</v>
      </c>
      <c r="E142" s="41"/>
      <c r="F142" s="232" t="s">
        <v>562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212</v>
      </c>
      <c r="AU142" s="18" t="s">
        <v>80</v>
      </c>
    </row>
    <row r="143" s="13" customFormat="1">
      <c r="A143" s="13"/>
      <c r="B143" s="233"/>
      <c r="C143" s="234"/>
      <c r="D143" s="231" t="s">
        <v>214</v>
      </c>
      <c r="E143" s="235" t="s">
        <v>19</v>
      </c>
      <c r="F143" s="236" t="s">
        <v>299</v>
      </c>
      <c r="G143" s="234"/>
      <c r="H143" s="237">
        <v>15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214</v>
      </c>
      <c r="AU143" s="243" t="s">
        <v>80</v>
      </c>
      <c r="AV143" s="13" t="s">
        <v>80</v>
      </c>
      <c r="AW143" s="13" t="s">
        <v>33</v>
      </c>
      <c r="AX143" s="13" t="s">
        <v>78</v>
      </c>
      <c r="AY143" s="243" t="s">
        <v>201</v>
      </c>
    </row>
    <row r="144" s="12" customFormat="1" ht="22.8" customHeight="1">
      <c r="A144" s="12"/>
      <c r="B144" s="197"/>
      <c r="C144" s="198"/>
      <c r="D144" s="199" t="s">
        <v>70</v>
      </c>
      <c r="E144" s="211" t="s">
        <v>306</v>
      </c>
      <c r="F144" s="211" t="s">
        <v>307</v>
      </c>
      <c r="G144" s="198"/>
      <c r="H144" s="198"/>
      <c r="I144" s="201"/>
      <c r="J144" s="212">
        <f>BK144</f>
        <v>0</v>
      </c>
      <c r="K144" s="198"/>
      <c r="L144" s="203"/>
      <c r="M144" s="204"/>
      <c r="N144" s="205"/>
      <c r="O144" s="205"/>
      <c r="P144" s="206">
        <f>SUM(P145:P146)</f>
        <v>0</v>
      </c>
      <c r="Q144" s="205"/>
      <c r="R144" s="206">
        <f>SUM(R145:R146)</f>
        <v>0</v>
      </c>
      <c r="S144" s="205"/>
      <c r="T144" s="207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8" t="s">
        <v>78</v>
      </c>
      <c r="AT144" s="209" t="s">
        <v>70</v>
      </c>
      <c r="AU144" s="209" t="s">
        <v>78</v>
      </c>
      <c r="AY144" s="208" t="s">
        <v>201</v>
      </c>
      <c r="BK144" s="210">
        <f>SUM(BK145:BK146)</f>
        <v>0</v>
      </c>
    </row>
    <row r="145" s="2" customFormat="1" ht="24.15" customHeight="1">
      <c r="A145" s="39"/>
      <c r="B145" s="40"/>
      <c r="C145" s="213" t="s">
        <v>273</v>
      </c>
      <c r="D145" s="213" t="s">
        <v>203</v>
      </c>
      <c r="E145" s="214" t="s">
        <v>309</v>
      </c>
      <c r="F145" s="215" t="s">
        <v>310</v>
      </c>
      <c r="G145" s="216" t="s">
        <v>277</v>
      </c>
      <c r="H145" s="217">
        <v>168.96600000000001</v>
      </c>
      <c r="I145" s="218"/>
      <c r="J145" s="219">
        <f>ROUND(I145*H145,2)</f>
        <v>0</v>
      </c>
      <c r="K145" s="215" t="s">
        <v>207</v>
      </c>
      <c r="L145" s="45"/>
      <c r="M145" s="220" t="s">
        <v>19</v>
      </c>
      <c r="N145" s="221" t="s">
        <v>42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208</v>
      </c>
      <c r="AT145" s="224" t="s">
        <v>203</v>
      </c>
      <c r="AU145" s="224" t="s">
        <v>80</v>
      </c>
      <c r="AY145" s="18" t="s">
        <v>201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78</v>
      </c>
      <c r="BK145" s="225">
        <f>ROUND(I145*H145,2)</f>
        <v>0</v>
      </c>
      <c r="BL145" s="18" t="s">
        <v>208</v>
      </c>
      <c r="BM145" s="224" t="s">
        <v>563</v>
      </c>
    </row>
    <row r="146" s="2" customFormat="1">
      <c r="A146" s="39"/>
      <c r="B146" s="40"/>
      <c r="C146" s="41"/>
      <c r="D146" s="226" t="s">
        <v>210</v>
      </c>
      <c r="E146" s="41"/>
      <c r="F146" s="227" t="s">
        <v>312</v>
      </c>
      <c r="G146" s="41"/>
      <c r="H146" s="41"/>
      <c r="I146" s="228"/>
      <c r="J146" s="41"/>
      <c r="K146" s="41"/>
      <c r="L146" s="45"/>
      <c r="M146" s="254"/>
      <c r="N146" s="255"/>
      <c r="O146" s="256"/>
      <c r="P146" s="256"/>
      <c r="Q146" s="256"/>
      <c r="R146" s="256"/>
      <c r="S146" s="256"/>
      <c r="T146" s="257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210</v>
      </c>
      <c r="AU146" s="18" t="s">
        <v>80</v>
      </c>
    </row>
    <row r="147" s="2" customFormat="1" ht="6.96" customHeight="1">
      <c r="A147" s="39"/>
      <c r="B147" s="60"/>
      <c r="C147" s="61"/>
      <c r="D147" s="61"/>
      <c r="E147" s="61"/>
      <c r="F147" s="61"/>
      <c r="G147" s="61"/>
      <c r="H147" s="61"/>
      <c r="I147" s="61"/>
      <c r="J147" s="61"/>
      <c r="K147" s="61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kUjDE/+/u3Swpsf9R7oo3qiMycd9hsinpdj1h+z4MUmfQSIDJzxWSuVzzKtOT2fCBAbLF+g9e82gh41ft0DiaQ==" hashValue="Ndgzlk9T9tbpQu0CsiQox/6ge+rQnEe5cGih4ql1k8MDjE3/TuBCqXy0GOmeOhHRDH/3GsDmGo0njllp7BKQOw==" algorithmName="SHA-512" password="CC35"/>
  <autoFilter ref="C89:K1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1/127751111"/>
    <hyperlink ref="F103" r:id="rId2" display="https://podminky.urs.cz/item/CS_URS_2025_01/162451106"/>
    <hyperlink ref="F113" r:id="rId3" display="https://podminky.urs.cz/item/CS_URS_2025_01/465513127"/>
    <hyperlink ref="F117" r:id="rId4" display="https://podminky.urs.cz/item/CS_URS_2025_01/451313521"/>
    <hyperlink ref="F121" r:id="rId5" display="https://podminky.urs.cz/item/CS_URS_2025_01/451571111"/>
    <hyperlink ref="F125" r:id="rId6" display="https://podminky.urs.cz/item/CS_URS_2025_01/462512270"/>
    <hyperlink ref="F133" r:id="rId7" display="https://podminky.urs.cz/item/CS_URS_2025_01/462519002"/>
    <hyperlink ref="F141" r:id="rId8" display="https://podminky.urs.cz/item/CS_URS_2025_01/636195212"/>
    <hyperlink ref="F146" r:id="rId9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23.25" customHeight="1">
      <c r="A9" s="39"/>
      <c r="B9" s="45"/>
      <c r="C9" s="39"/>
      <c r="D9" s="39"/>
      <c r="E9" s="144" t="s">
        <v>516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564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23.25" customHeight="1">
      <c r="A52" s="39"/>
      <c r="B52" s="40"/>
      <c r="C52" s="41"/>
      <c r="D52" s="41"/>
      <c r="E52" s="170" t="s">
        <v>516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SO-03-03. - Práh km 13,806 (13,810)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23.25" customHeight="1">
      <c r="A79" s="39"/>
      <c r="B79" s="40"/>
      <c r="C79" s="41"/>
      <c r="D79" s="41"/>
      <c r="E79" s="170" t="s">
        <v>516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SO-03-03. - Práh km 13,806 (13,810)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56.227247999999996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56.227247999999996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44.25" customHeight="1">
      <c r="A92" s="39"/>
      <c r="B92" s="40"/>
      <c r="C92" s="213" t="s">
        <v>208</v>
      </c>
      <c r="D92" s="213" t="s">
        <v>203</v>
      </c>
      <c r="E92" s="214" t="s">
        <v>420</v>
      </c>
      <c r="F92" s="215" t="s">
        <v>421</v>
      </c>
      <c r="G92" s="216" t="s">
        <v>206</v>
      </c>
      <c r="H92" s="217">
        <v>15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565</v>
      </c>
    </row>
    <row r="93" s="2" customFormat="1">
      <c r="A93" s="39"/>
      <c r="B93" s="40"/>
      <c r="C93" s="41"/>
      <c r="D93" s="226" t="s">
        <v>210</v>
      </c>
      <c r="E93" s="41"/>
      <c r="F93" s="227" t="s">
        <v>423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566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299</v>
      </c>
      <c r="G95" s="234"/>
      <c r="H95" s="237">
        <v>15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56.227247999999996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23.100000000000001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56.227247999999996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567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568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569</v>
      </c>
      <c r="G100" s="234"/>
      <c r="H100" s="237">
        <v>23.100000000000001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36.399999999999999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570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571</v>
      </c>
      <c r="G103" s="234"/>
      <c r="H103" s="237">
        <v>36.399999999999999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56.226999999999997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572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RPvtAl8r2bk4Xnik2vhp121AdJsGsA57D6gJvKYtzGkSPyA8qV2Gop9cdVslxc93kujpKBs8ZcQzMVNlFgVq8Q==" hashValue="bITzMl0sb4puRa8LPGHDg3g2j/2dRwy9XHybZXyX9hN46eItqmJCJJa7oXpFNC3pLykWP1URpQ8MmcTQp87mXQ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71151103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574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ROUND(J94,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ROUND((SUM(BE94:BE317)),  2)</f>
        <v>0</v>
      </c>
      <c r="G35" s="39"/>
      <c r="H35" s="39"/>
      <c r="I35" s="158">
        <v>0.20999999999999999</v>
      </c>
      <c r="J35" s="157">
        <f>ROUND(((SUM(BE94:BE317))*I35),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ROUND((SUM(BF94:BF317)),  2)</f>
        <v>0</v>
      </c>
      <c r="G36" s="39"/>
      <c r="H36" s="39"/>
      <c r="I36" s="158">
        <v>0.12</v>
      </c>
      <c r="J36" s="157">
        <f>ROUND(((SUM(BF94:BF317))*I36),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ROUND((SUM(BG94:BG317)),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ROUND((SUM(BH94:BH317)),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ROUND((SUM(BI94:BI317)),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SO-04-01. - Úprava km 13,820 - 15,120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J94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J95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J96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182</v>
      </c>
      <c r="E66" s="183"/>
      <c r="F66" s="183"/>
      <c r="G66" s="183"/>
      <c r="H66" s="183"/>
      <c r="I66" s="183"/>
      <c r="J66" s="184">
        <f>J185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315</v>
      </c>
      <c r="E67" s="183"/>
      <c r="F67" s="183"/>
      <c r="G67" s="183"/>
      <c r="H67" s="183"/>
      <c r="I67" s="183"/>
      <c r="J67" s="184">
        <f>J225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316</v>
      </c>
      <c r="E68" s="183"/>
      <c r="F68" s="183"/>
      <c r="G68" s="183"/>
      <c r="H68" s="183"/>
      <c r="I68" s="183"/>
      <c r="J68" s="184">
        <f>J261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575</v>
      </c>
      <c r="E69" s="183"/>
      <c r="F69" s="183"/>
      <c r="G69" s="183"/>
      <c r="H69" s="183"/>
      <c r="I69" s="183"/>
      <c r="J69" s="184">
        <f>J266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183</v>
      </c>
      <c r="E70" s="183"/>
      <c r="F70" s="183"/>
      <c r="G70" s="183"/>
      <c r="H70" s="183"/>
      <c r="I70" s="183"/>
      <c r="J70" s="184">
        <f>J291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184</v>
      </c>
      <c r="E71" s="183"/>
      <c r="F71" s="183"/>
      <c r="G71" s="183"/>
      <c r="H71" s="183"/>
      <c r="I71" s="183"/>
      <c r="J71" s="184">
        <f>J303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185</v>
      </c>
      <c r="E72" s="183"/>
      <c r="F72" s="183"/>
      <c r="G72" s="183"/>
      <c r="H72" s="183"/>
      <c r="I72" s="183"/>
      <c r="J72" s="184">
        <f>J315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186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70" t="str">
        <f>E7</f>
        <v>VT Opavice - M. Albrechtice, km 12,967 - 15,685 PŠ 2024</v>
      </c>
      <c r="F82" s="33"/>
      <c r="G82" s="33"/>
      <c r="H82" s="33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" customFormat="1" ht="12" customHeight="1">
      <c r="B83" s="22"/>
      <c r="C83" s="33" t="s">
        <v>172</v>
      </c>
      <c r="D83" s="23"/>
      <c r="E83" s="23"/>
      <c r="F83" s="23"/>
      <c r="G83" s="23"/>
      <c r="H83" s="23"/>
      <c r="I83" s="23"/>
      <c r="J83" s="23"/>
      <c r="K83" s="23"/>
      <c r="L83" s="21"/>
    </row>
    <row r="84" s="2" customFormat="1" ht="16.5" customHeight="1">
      <c r="A84" s="39"/>
      <c r="B84" s="40"/>
      <c r="C84" s="41"/>
      <c r="D84" s="41"/>
      <c r="E84" s="170" t="s">
        <v>573</v>
      </c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174</v>
      </c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E11</f>
        <v>SO-04-01. - Úprava km 13,820 - 15,120</v>
      </c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41"/>
      <c r="E88" s="41"/>
      <c r="F88" s="28" t="str">
        <f>F14</f>
        <v>Město Albrechtice</v>
      </c>
      <c r="G88" s="41"/>
      <c r="H88" s="41"/>
      <c r="I88" s="33" t="s">
        <v>23</v>
      </c>
      <c r="J88" s="73" t="str">
        <f>IF(J14="","",J14)</f>
        <v>3. 4. 2025</v>
      </c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41"/>
      <c r="E90" s="41"/>
      <c r="F90" s="28" t="str">
        <f>E17</f>
        <v xml:space="preserve"> </v>
      </c>
      <c r="G90" s="41"/>
      <c r="H90" s="41"/>
      <c r="I90" s="33" t="s">
        <v>31</v>
      </c>
      <c r="J90" s="37" t="str">
        <f>E23</f>
        <v>Ing. Dalibor Rajnoch</v>
      </c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29</v>
      </c>
      <c r="D91" s="41"/>
      <c r="E91" s="41"/>
      <c r="F91" s="28" t="str">
        <f>IF(E20="","",E20)</f>
        <v>Vyplň údaj</v>
      </c>
      <c r="G91" s="41"/>
      <c r="H91" s="41"/>
      <c r="I91" s="33" t="s">
        <v>34</v>
      </c>
      <c r="J91" s="37" t="str">
        <f>E26</f>
        <v>Ing. Dalibor Rajnoch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86"/>
      <c r="B93" s="187"/>
      <c r="C93" s="188" t="s">
        <v>187</v>
      </c>
      <c r="D93" s="189" t="s">
        <v>56</v>
      </c>
      <c r="E93" s="189" t="s">
        <v>52</v>
      </c>
      <c r="F93" s="189" t="s">
        <v>53</v>
      </c>
      <c r="G93" s="189" t="s">
        <v>188</v>
      </c>
      <c r="H93" s="189" t="s">
        <v>189</v>
      </c>
      <c r="I93" s="189" t="s">
        <v>190</v>
      </c>
      <c r="J93" s="189" t="s">
        <v>178</v>
      </c>
      <c r="K93" s="190" t="s">
        <v>191</v>
      </c>
      <c r="L93" s="191"/>
      <c r="M93" s="93" t="s">
        <v>19</v>
      </c>
      <c r="N93" s="94" t="s">
        <v>41</v>
      </c>
      <c r="O93" s="94" t="s">
        <v>192</v>
      </c>
      <c r="P93" s="94" t="s">
        <v>193</v>
      </c>
      <c r="Q93" s="94" t="s">
        <v>194</v>
      </c>
      <c r="R93" s="94" t="s">
        <v>195</v>
      </c>
      <c r="S93" s="94" t="s">
        <v>196</v>
      </c>
      <c r="T93" s="95" t="s">
        <v>197</v>
      </c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</row>
    <row r="94" s="2" customFormat="1" ht="22.8" customHeight="1">
      <c r="A94" s="39"/>
      <c r="B94" s="40"/>
      <c r="C94" s="100" t="s">
        <v>198</v>
      </c>
      <c r="D94" s="41"/>
      <c r="E94" s="41"/>
      <c r="F94" s="41"/>
      <c r="G94" s="41"/>
      <c r="H94" s="41"/>
      <c r="I94" s="41"/>
      <c r="J94" s="192">
        <f>BK94</f>
        <v>0</v>
      </c>
      <c r="K94" s="41"/>
      <c r="L94" s="45"/>
      <c r="M94" s="96"/>
      <c r="N94" s="193"/>
      <c r="O94" s="97"/>
      <c r="P94" s="194">
        <f>P95</f>
        <v>0</v>
      </c>
      <c r="Q94" s="97"/>
      <c r="R94" s="194">
        <f>R95</f>
        <v>2908.9535034999999</v>
      </c>
      <c r="S94" s="97"/>
      <c r="T94" s="195">
        <f>T95</f>
        <v>1100.9980000000001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70</v>
      </c>
      <c r="AU94" s="18" t="s">
        <v>179</v>
      </c>
      <c r="BK94" s="196">
        <f>BK95</f>
        <v>0</v>
      </c>
    </row>
    <row r="95" s="12" customFormat="1" ht="25.92" customHeight="1">
      <c r="A95" s="12"/>
      <c r="B95" s="197"/>
      <c r="C95" s="198"/>
      <c r="D95" s="199" t="s">
        <v>70</v>
      </c>
      <c r="E95" s="200" t="s">
        <v>199</v>
      </c>
      <c r="F95" s="200" t="s">
        <v>200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P96+P185+P225+P261+P266+P291+P303+P315</f>
        <v>0</v>
      </c>
      <c r="Q95" s="205"/>
      <c r="R95" s="206">
        <f>R96+R185+R225+R261+R266+R291+R303+R315</f>
        <v>2908.9535034999999</v>
      </c>
      <c r="S95" s="205"/>
      <c r="T95" s="207">
        <f>T96+T185+T225+T261+T266+T291+T303+T315</f>
        <v>1100.9980000000001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78</v>
      </c>
      <c r="AT95" s="209" t="s">
        <v>70</v>
      </c>
      <c r="AU95" s="209" t="s">
        <v>71</v>
      </c>
      <c r="AY95" s="208" t="s">
        <v>201</v>
      </c>
      <c r="BK95" s="210">
        <f>BK96+BK185+BK225+BK261+BK266+BK291+BK303+BK315</f>
        <v>0</v>
      </c>
    </row>
    <row r="96" s="12" customFormat="1" ht="22.8" customHeight="1">
      <c r="A96" s="12"/>
      <c r="B96" s="197"/>
      <c r="C96" s="198"/>
      <c r="D96" s="199" t="s">
        <v>70</v>
      </c>
      <c r="E96" s="211" t="s">
        <v>78</v>
      </c>
      <c r="F96" s="211" t="s">
        <v>202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SUM(P97:P184)</f>
        <v>0</v>
      </c>
      <c r="Q96" s="205"/>
      <c r="R96" s="206">
        <f>SUM(R97:R184)</f>
        <v>0.026099999999999998</v>
      </c>
      <c r="S96" s="205"/>
      <c r="T96" s="207">
        <f>SUM(T97:T184)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SUM(BK97:BK184)</f>
        <v>0</v>
      </c>
    </row>
    <row r="97" s="2" customFormat="1" ht="33" customHeight="1">
      <c r="A97" s="39"/>
      <c r="B97" s="40"/>
      <c r="C97" s="213" t="s">
        <v>576</v>
      </c>
      <c r="D97" s="213" t="s">
        <v>203</v>
      </c>
      <c r="E97" s="214" t="s">
        <v>577</v>
      </c>
      <c r="F97" s="215" t="s">
        <v>578</v>
      </c>
      <c r="G97" s="216" t="s">
        <v>284</v>
      </c>
      <c r="H97" s="217">
        <v>1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579</v>
      </c>
    </row>
    <row r="98" s="2" customFormat="1">
      <c r="A98" s="39"/>
      <c r="B98" s="40"/>
      <c r="C98" s="41"/>
      <c r="D98" s="226" t="s">
        <v>210</v>
      </c>
      <c r="E98" s="41"/>
      <c r="F98" s="227" t="s">
        <v>580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13" customFormat="1">
      <c r="A99" s="13"/>
      <c r="B99" s="233"/>
      <c r="C99" s="234"/>
      <c r="D99" s="231" t="s">
        <v>214</v>
      </c>
      <c r="E99" s="235" t="s">
        <v>19</v>
      </c>
      <c r="F99" s="236" t="s">
        <v>78</v>
      </c>
      <c r="G99" s="234"/>
      <c r="H99" s="237">
        <v>1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214</v>
      </c>
      <c r="AU99" s="243" t="s">
        <v>80</v>
      </c>
      <c r="AV99" s="13" t="s">
        <v>80</v>
      </c>
      <c r="AW99" s="13" t="s">
        <v>33</v>
      </c>
      <c r="AX99" s="13" t="s">
        <v>78</v>
      </c>
      <c r="AY99" s="243" t="s">
        <v>201</v>
      </c>
    </row>
    <row r="100" s="2" customFormat="1" ht="24.15" customHeight="1">
      <c r="A100" s="39"/>
      <c r="B100" s="40"/>
      <c r="C100" s="213" t="s">
        <v>581</v>
      </c>
      <c r="D100" s="213" t="s">
        <v>203</v>
      </c>
      <c r="E100" s="214" t="s">
        <v>340</v>
      </c>
      <c r="F100" s="215" t="s">
        <v>341</v>
      </c>
      <c r="G100" s="216" t="s">
        <v>284</v>
      </c>
      <c r="H100" s="217">
        <v>1</v>
      </c>
      <c r="I100" s="218"/>
      <c r="J100" s="219">
        <f>ROUND(I100*H100,2)</f>
        <v>0</v>
      </c>
      <c r="K100" s="215" t="s">
        <v>207</v>
      </c>
      <c r="L100" s="45"/>
      <c r="M100" s="220" t="s">
        <v>19</v>
      </c>
      <c r="N100" s="221" t="s">
        <v>42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208</v>
      </c>
      <c r="AT100" s="224" t="s">
        <v>203</v>
      </c>
      <c r="AU100" s="224" t="s">
        <v>80</v>
      </c>
      <c r="AY100" s="18" t="s">
        <v>201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78</v>
      </c>
      <c r="BK100" s="225">
        <f>ROUND(I100*H100,2)</f>
        <v>0</v>
      </c>
      <c r="BL100" s="18" t="s">
        <v>208</v>
      </c>
      <c r="BM100" s="224" t="s">
        <v>582</v>
      </c>
    </row>
    <row r="101" s="2" customFormat="1">
      <c r="A101" s="39"/>
      <c r="B101" s="40"/>
      <c r="C101" s="41"/>
      <c r="D101" s="226" t="s">
        <v>210</v>
      </c>
      <c r="E101" s="41"/>
      <c r="F101" s="227" t="s">
        <v>343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210</v>
      </c>
      <c r="AU101" s="18" t="s">
        <v>80</v>
      </c>
    </row>
    <row r="102" s="13" customFormat="1">
      <c r="A102" s="13"/>
      <c r="B102" s="233"/>
      <c r="C102" s="234"/>
      <c r="D102" s="231" t="s">
        <v>214</v>
      </c>
      <c r="E102" s="235" t="s">
        <v>19</v>
      </c>
      <c r="F102" s="236" t="s">
        <v>78</v>
      </c>
      <c r="G102" s="234"/>
      <c r="H102" s="237">
        <v>1</v>
      </c>
      <c r="I102" s="238"/>
      <c r="J102" s="234"/>
      <c r="K102" s="234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214</v>
      </c>
      <c r="AU102" s="243" t="s">
        <v>80</v>
      </c>
      <c r="AV102" s="13" t="s">
        <v>80</v>
      </c>
      <c r="AW102" s="13" t="s">
        <v>33</v>
      </c>
      <c r="AX102" s="13" t="s">
        <v>78</v>
      </c>
      <c r="AY102" s="243" t="s">
        <v>201</v>
      </c>
    </row>
    <row r="103" s="2" customFormat="1" ht="49.05" customHeight="1">
      <c r="A103" s="39"/>
      <c r="B103" s="40"/>
      <c r="C103" s="213" t="s">
        <v>583</v>
      </c>
      <c r="D103" s="213" t="s">
        <v>203</v>
      </c>
      <c r="E103" s="214" t="s">
        <v>584</v>
      </c>
      <c r="F103" s="215" t="s">
        <v>585</v>
      </c>
      <c r="G103" s="216" t="s">
        <v>284</v>
      </c>
      <c r="H103" s="217">
        <v>1</v>
      </c>
      <c r="I103" s="218"/>
      <c r="J103" s="219">
        <f>ROUND(I103*H103,2)</f>
        <v>0</v>
      </c>
      <c r="K103" s="215" t="s">
        <v>207</v>
      </c>
      <c r="L103" s="45"/>
      <c r="M103" s="220" t="s">
        <v>19</v>
      </c>
      <c r="N103" s="221" t="s">
        <v>42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208</v>
      </c>
      <c r="AT103" s="224" t="s">
        <v>203</v>
      </c>
      <c r="AU103" s="224" t="s">
        <v>80</v>
      </c>
      <c r="AY103" s="18" t="s">
        <v>201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78</v>
      </c>
      <c r="BK103" s="225">
        <f>ROUND(I103*H103,2)</f>
        <v>0</v>
      </c>
      <c r="BL103" s="18" t="s">
        <v>208</v>
      </c>
      <c r="BM103" s="224" t="s">
        <v>586</v>
      </c>
    </row>
    <row r="104" s="2" customFormat="1">
      <c r="A104" s="39"/>
      <c r="B104" s="40"/>
      <c r="C104" s="41"/>
      <c r="D104" s="226" t="s">
        <v>210</v>
      </c>
      <c r="E104" s="41"/>
      <c r="F104" s="227" t="s">
        <v>587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210</v>
      </c>
      <c r="AU104" s="18" t="s">
        <v>80</v>
      </c>
    </row>
    <row r="105" s="13" customFormat="1">
      <c r="A105" s="13"/>
      <c r="B105" s="233"/>
      <c r="C105" s="234"/>
      <c r="D105" s="231" t="s">
        <v>214</v>
      </c>
      <c r="E105" s="235" t="s">
        <v>19</v>
      </c>
      <c r="F105" s="236" t="s">
        <v>78</v>
      </c>
      <c r="G105" s="234"/>
      <c r="H105" s="237">
        <v>1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214</v>
      </c>
      <c r="AU105" s="243" t="s">
        <v>80</v>
      </c>
      <c r="AV105" s="13" t="s">
        <v>80</v>
      </c>
      <c r="AW105" s="13" t="s">
        <v>33</v>
      </c>
      <c r="AX105" s="13" t="s">
        <v>78</v>
      </c>
      <c r="AY105" s="243" t="s">
        <v>201</v>
      </c>
    </row>
    <row r="106" s="2" customFormat="1" ht="44.25" customHeight="1">
      <c r="A106" s="39"/>
      <c r="B106" s="40"/>
      <c r="C106" s="213" t="s">
        <v>588</v>
      </c>
      <c r="D106" s="213" t="s">
        <v>203</v>
      </c>
      <c r="E106" s="214" t="s">
        <v>589</v>
      </c>
      <c r="F106" s="215" t="s">
        <v>590</v>
      </c>
      <c r="G106" s="216" t="s">
        <v>284</v>
      </c>
      <c r="H106" s="217">
        <v>1</v>
      </c>
      <c r="I106" s="218"/>
      <c r="J106" s="219">
        <f>ROUND(I106*H106,2)</f>
        <v>0</v>
      </c>
      <c r="K106" s="215" t="s">
        <v>207</v>
      </c>
      <c r="L106" s="45"/>
      <c r="M106" s="220" t="s">
        <v>19</v>
      </c>
      <c r="N106" s="221" t="s">
        <v>42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208</v>
      </c>
      <c r="AT106" s="224" t="s">
        <v>203</v>
      </c>
      <c r="AU106" s="224" t="s">
        <v>80</v>
      </c>
      <c r="AY106" s="18" t="s">
        <v>201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78</v>
      </c>
      <c r="BK106" s="225">
        <f>ROUND(I106*H106,2)</f>
        <v>0</v>
      </c>
      <c r="BL106" s="18" t="s">
        <v>208</v>
      </c>
      <c r="BM106" s="224" t="s">
        <v>591</v>
      </c>
    </row>
    <row r="107" s="2" customFormat="1">
      <c r="A107" s="39"/>
      <c r="B107" s="40"/>
      <c r="C107" s="41"/>
      <c r="D107" s="226" t="s">
        <v>210</v>
      </c>
      <c r="E107" s="41"/>
      <c r="F107" s="227" t="s">
        <v>592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210</v>
      </c>
      <c r="AU107" s="18" t="s">
        <v>80</v>
      </c>
    </row>
    <row r="108" s="13" customFormat="1">
      <c r="A108" s="13"/>
      <c r="B108" s="233"/>
      <c r="C108" s="234"/>
      <c r="D108" s="231" t="s">
        <v>214</v>
      </c>
      <c r="E108" s="235" t="s">
        <v>19</v>
      </c>
      <c r="F108" s="236" t="s">
        <v>78</v>
      </c>
      <c r="G108" s="234"/>
      <c r="H108" s="237">
        <v>1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214</v>
      </c>
      <c r="AU108" s="243" t="s">
        <v>80</v>
      </c>
      <c r="AV108" s="13" t="s">
        <v>80</v>
      </c>
      <c r="AW108" s="13" t="s">
        <v>33</v>
      </c>
      <c r="AX108" s="13" t="s">
        <v>78</v>
      </c>
      <c r="AY108" s="243" t="s">
        <v>201</v>
      </c>
    </row>
    <row r="109" s="2" customFormat="1" ht="37.8" customHeight="1">
      <c r="A109" s="39"/>
      <c r="B109" s="40"/>
      <c r="C109" s="213" t="s">
        <v>593</v>
      </c>
      <c r="D109" s="213" t="s">
        <v>203</v>
      </c>
      <c r="E109" s="214" t="s">
        <v>368</v>
      </c>
      <c r="F109" s="215" t="s">
        <v>369</v>
      </c>
      <c r="G109" s="216" t="s">
        <v>284</v>
      </c>
      <c r="H109" s="217">
        <v>1</v>
      </c>
      <c r="I109" s="218"/>
      <c r="J109" s="219">
        <f>ROUND(I109*H109,2)</f>
        <v>0</v>
      </c>
      <c r="K109" s="215" t="s">
        <v>207</v>
      </c>
      <c r="L109" s="45"/>
      <c r="M109" s="220" t="s">
        <v>19</v>
      </c>
      <c r="N109" s="221" t="s">
        <v>42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208</v>
      </c>
      <c r="AT109" s="224" t="s">
        <v>203</v>
      </c>
      <c r="AU109" s="224" t="s">
        <v>80</v>
      </c>
      <c r="AY109" s="18" t="s">
        <v>201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78</v>
      </c>
      <c r="BK109" s="225">
        <f>ROUND(I109*H109,2)</f>
        <v>0</v>
      </c>
      <c r="BL109" s="18" t="s">
        <v>208</v>
      </c>
      <c r="BM109" s="224" t="s">
        <v>594</v>
      </c>
    </row>
    <row r="110" s="2" customFormat="1">
      <c r="A110" s="39"/>
      <c r="B110" s="40"/>
      <c r="C110" s="41"/>
      <c r="D110" s="226" t="s">
        <v>210</v>
      </c>
      <c r="E110" s="41"/>
      <c r="F110" s="227" t="s">
        <v>371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210</v>
      </c>
      <c r="AU110" s="18" t="s">
        <v>80</v>
      </c>
    </row>
    <row r="111" s="13" customFormat="1">
      <c r="A111" s="13"/>
      <c r="B111" s="233"/>
      <c r="C111" s="234"/>
      <c r="D111" s="231" t="s">
        <v>214</v>
      </c>
      <c r="E111" s="235" t="s">
        <v>19</v>
      </c>
      <c r="F111" s="236" t="s">
        <v>78</v>
      </c>
      <c r="G111" s="234"/>
      <c r="H111" s="237">
        <v>1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214</v>
      </c>
      <c r="AU111" s="243" t="s">
        <v>80</v>
      </c>
      <c r="AV111" s="13" t="s">
        <v>80</v>
      </c>
      <c r="AW111" s="13" t="s">
        <v>33</v>
      </c>
      <c r="AX111" s="13" t="s">
        <v>78</v>
      </c>
      <c r="AY111" s="243" t="s">
        <v>201</v>
      </c>
    </row>
    <row r="112" s="2" customFormat="1" ht="62.7" customHeight="1">
      <c r="A112" s="39"/>
      <c r="B112" s="40"/>
      <c r="C112" s="213" t="s">
        <v>329</v>
      </c>
      <c r="D112" s="213" t="s">
        <v>203</v>
      </c>
      <c r="E112" s="214" t="s">
        <v>595</v>
      </c>
      <c r="F112" s="215" t="s">
        <v>596</v>
      </c>
      <c r="G112" s="216" t="s">
        <v>284</v>
      </c>
      <c r="H112" s="217">
        <v>14</v>
      </c>
      <c r="I112" s="218"/>
      <c r="J112" s="219">
        <f>ROUND(I112*H112,2)</f>
        <v>0</v>
      </c>
      <c r="K112" s="215" t="s">
        <v>207</v>
      </c>
      <c r="L112" s="45"/>
      <c r="M112" s="220" t="s">
        <v>19</v>
      </c>
      <c r="N112" s="221" t="s">
        <v>42</v>
      </c>
      <c r="O112" s="85"/>
      <c r="P112" s="222">
        <f>O112*H112</f>
        <v>0</v>
      </c>
      <c r="Q112" s="222">
        <v>0</v>
      </c>
      <c r="R112" s="222">
        <f>Q112*H112</f>
        <v>0</v>
      </c>
      <c r="S112" s="222">
        <v>0</v>
      </c>
      <c r="T112" s="223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24" t="s">
        <v>208</v>
      </c>
      <c r="AT112" s="224" t="s">
        <v>203</v>
      </c>
      <c r="AU112" s="224" t="s">
        <v>80</v>
      </c>
      <c r="AY112" s="18" t="s">
        <v>201</v>
      </c>
      <c r="BE112" s="225">
        <f>IF(N112="základní",J112,0)</f>
        <v>0</v>
      </c>
      <c r="BF112" s="225">
        <f>IF(N112="snížená",J112,0)</f>
        <v>0</v>
      </c>
      <c r="BG112" s="225">
        <f>IF(N112="zákl. přenesená",J112,0)</f>
        <v>0</v>
      </c>
      <c r="BH112" s="225">
        <f>IF(N112="sníž. přenesená",J112,0)</f>
        <v>0</v>
      </c>
      <c r="BI112" s="225">
        <f>IF(N112="nulová",J112,0)</f>
        <v>0</v>
      </c>
      <c r="BJ112" s="18" t="s">
        <v>78</v>
      </c>
      <c r="BK112" s="225">
        <f>ROUND(I112*H112,2)</f>
        <v>0</v>
      </c>
      <c r="BL112" s="18" t="s">
        <v>208</v>
      </c>
      <c r="BM112" s="224" t="s">
        <v>597</v>
      </c>
    </row>
    <row r="113" s="2" customFormat="1">
      <c r="A113" s="39"/>
      <c r="B113" s="40"/>
      <c r="C113" s="41"/>
      <c r="D113" s="226" t="s">
        <v>210</v>
      </c>
      <c r="E113" s="41"/>
      <c r="F113" s="227" t="s">
        <v>598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210</v>
      </c>
      <c r="AU113" s="18" t="s">
        <v>80</v>
      </c>
    </row>
    <row r="114" s="13" customFormat="1">
      <c r="A114" s="13"/>
      <c r="B114" s="233"/>
      <c r="C114" s="234"/>
      <c r="D114" s="231" t="s">
        <v>214</v>
      </c>
      <c r="E114" s="235" t="s">
        <v>19</v>
      </c>
      <c r="F114" s="236" t="s">
        <v>397</v>
      </c>
      <c r="G114" s="234"/>
      <c r="H114" s="237">
        <v>14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214</v>
      </c>
      <c r="AU114" s="243" t="s">
        <v>80</v>
      </c>
      <c r="AV114" s="13" t="s">
        <v>80</v>
      </c>
      <c r="AW114" s="13" t="s">
        <v>33</v>
      </c>
      <c r="AX114" s="13" t="s">
        <v>78</v>
      </c>
      <c r="AY114" s="243" t="s">
        <v>201</v>
      </c>
    </row>
    <row r="115" s="2" customFormat="1" ht="62.7" customHeight="1">
      <c r="A115" s="39"/>
      <c r="B115" s="40"/>
      <c r="C115" s="213" t="s">
        <v>599</v>
      </c>
      <c r="D115" s="213" t="s">
        <v>203</v>
      </c>
      <c r="E115" s="214" t="s">
        <v>600</v>
      </c>
      <c r="F115" s="215" t="s">
        <v>601</v>
      </c>
      <c r="G115" s="216" t="s">
        <v>284</v>
      </c>
      <c r="H115" s="217">
        <v>14</v>
      </c>
      <c r="I115" s="218"/>
      <c r="J115" s="219">
        <f>ROUND(I115*H115,2)</f>
        <v>0</v>
      </c>
      <c r="K115" s="215" t="s">
        <v>207</v>
      </c>
      <c r="L115" s="45"/>
      <c r="M115" s="220" t="s">
        <v>19</v>
      </c>
      <c r="N115" s="221" t="s">
        <v>42</v>
      </c>
      <c r="O115" s="85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208</v>
      </c>
      <c r="AT115" s="224" t="s">
        <v>203</v>
      </c>
      <c r="AU115" s="224" t="s">
        <v>80</v>
      </c>
      <c r="AY115" s="18" t="s">
        <v>201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78</v>
      </c>
      <c r="BK115" s="225">
        <f>ROUND(I115*H115,2)</f>
        <v>0</v>
      </c>
      <c r="BL115" s="18" t="s">
        <v>208</v>
      </c>
      <c r="BM115" s="224" t="s">
        <v>602</v>
      </c>
    </row>
    <row r="116" s="2" customFormat="1">
      <c r="A116" s="39"/>
      <c r="B116" s="40"/>
      <c r="C116" s="41"/>
      <c r="D116" s="226" t="s">
        <v>210</v>
      </c>
      <c r="E116" s="41"/>
      <c r="F116" s="227" t="s">
        <v>603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210</v>
      </c>
      <c r="AU116" s="18" t="s">
        <v>80</v>
      </c>
    </row>
    <row r="117" s="13" customFormat="1">
      <c r="A117" s="13"/>
      <c r="B117" s="233"/>
      <c r="C117" s="234"/>
      <c r="D117" s="231" t="s">
        <v>214</v>
      </c>
      <c r="E117" s="235" t="s">
        <v>19</v>
      </c>
      <c r="F117" s="236" t="s">
        <v>397</v>
      </c>
      <c r="G117" s="234"/>
      <c r="H117" s="237">
        <v>14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214</v>
      </c>
      <c r="AU117" s="243" t="s">
        <v>80</v>
      </c>
      <c r="AV117" s="13" t="s">
        <v>80</v>
      </c>
      <c r="AW117" s="13" t="s">
        <v>33</v>
      </c>
      <c r="AX117" s="13" t="s">
        <v>78</v>
      </c>
      <c r="AY117" s="243" t="s">
        <v>201</v>
      </c>
    </row>
    <row r="118" s="2" customFormat="1" ht="55.5" customHeight="1">
      <c r="A118" s="39"/>
      <c r="B118" s="40"/>
      <c r="C118" s="213" t="s">
        <v>604</v>
      </c>
      <c r="D118" s="213" t="s">
        <v>203</v>
      </c>
      <c r="E118" s="214" t="s">
        <v>399</v>
      </c>
      <c r="F118" s="215" t="s">
        <v>400</v>
      </c>
      <c r="G118" s="216" t="s">
        <v>284</v>
      </c>
      <c r="H118" s="217">
        <v>14</v>
      </c>
      <c r="I118" s="218"/>
      <c r="J118" s="219">
        <f>ROUND(I118*H118,2)</f>
        <v>0</v>
      </c>
      <c r="K118" s="215" t="s">
        <v>207</v>
      </c>
      <c r="L118" s="45"/>
      <c r="M118" s="220" t="s">
        <v>19</v>
      </c>
      <c r="N118" s="221" t="s">
        <v>42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208</v>
      </c>
      <c r="AT118" s="224" t="s">
        <v>203</v>
      </c>
      <c r="AU118" s="224" t="s">
        <v>80</v>
      </c>
      <c r="AY118" s="18" t="s">
        <v>201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78</v>
      </c>
      <c r="BK118" s="225">
        <f>ROUND(I118*H118,2)</f>
        <v>0</v>
      </c>
      <c r="BL118" s="18" t="s">
        <v>208</v>
      </c>
      <c r="BM118" s="224" t="s">
        <v>605</v>
      </c>
    </row>
    <row r="119" s="2" customFormat="1">
      <c r="A119" s="39"/>
      <c r="B119" s="40"/>
      <c r="C119" s="41"/>
      <c r="D119" s="226" t="s">
        <v>210</v>
      </c>
      <c r="E119" s="41"/>
      <c r="F119" s="227" t="s">
        <v>402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210</v>
      </c>
      <c r="AU119" s="18" t="s">
        <v>80</v>
      </c>
    </row>
    <row r="120" s="13" customFormat="1">
      <c r="A120" s="13"/>
      <c r="B120" s="233"/>
      <c r="C120" s="234"/>
      <c r="D120" s="231" t="s">
        <v>214</v>
      </c>
      <c r="E120" s="235" t="s">
        <v>19</v>
      </c>
      <c r="F120" s="236" t="s">
        <v>397</v>
      </c>
      <c r="G120" s="234"/>
      <c r="H120" s="237">
        <v>14</v>
      </c>
      <c r="I120" s="238"/>
      <c r="J120" s="234"/>
      <c r="K120" s="234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214</v>
      </c>
      <c r="AU120" s="243" t="s">
        <v>80</v>
      </c>
      <c r="AV120" s="13" t="s">
        <v>80</v>
      </c>
      <c r="AW120" s="13" t="s">
        <v>33</v>
      </c>
      <c r="AX120" s="13" t="s">
        <v>78</v>
      </c>
      <c r="AY120" s="243" t="s">
        <v>201</v>
      </c>
    </row>
    <row r="121" s="2" customFormat="1" ht="33" customHeight="1">
      <c r="A121" s="39"/>
      <c r="B121" s="40"/>
      <c r="C121" s="213" t="s">
        <v>253</v>
      </c>
      <c r="D121" s="213" t="s">
        <v>203</v>
      </c>
      <c r="E121" s="214" t="s">
        <v>606</v>
      </c>
      <c r="F121" s="215" t="s">
        <v>607</v>
      </c>
      <c r="G121" s="216" t="s">
        <v>206</v>
      </c>
      <c r="H121" s="217">
        <v>655.20000000000005</v>
      </c>
      <c r="I121" s="218"/>
      <c r="J121" s="219">
        <f>ROUND(I121*H121,2)</f>
        <v>0</v>
      </c>
      <c r="K121" s="215" t="s">
        <v>207</v>
      </c>
      <c r="L121" s="45"/>
      <c r="M121" s="220" t="s">
        <v>19</v>
      </c>
      <c r="N121" s="221" t="s">
        <v>42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3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208</v>
      </c>
      <c r="AT121" s="224" t="s">
        <v>203</v>
      </c>
      <c r="AU121" s="224" t="s">
        <v>80</v>
      </c>
      <c r="AY121" s="18" t="s">
        <v>201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78</v>
      </c>
      <c r="BK121" s="225">
        <f>ROUND(I121*H121,2)</f>
        <v>0</v>
      </c>
      <c r="BL121" s="18" t="s">
        <v>208</v>
      </c>
      <c r="BM121" s="224" t="s">
        <v>608</v>
      </c>
    </row>
    <row r="122" s="2" customFormat="1">
      <c r="A122" s="39"/>
      <c r="B122" s="40"/>
      <c r="C122" s="41"/>
      <c r="D122" s="226" t="s">
        <v>210</v>
      </c>
      <c r="E122" s="41"/>
      <c r="F122" s="227" t="s">
        <v>609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210</v>
      </c>
      <c r="AU122" s="18" t="s">
        <v>80</v>
      </c>
    </row>
    <row r="123" s="2" customFormat="1">
      <c r="A123" s="39"/>
      <c r="B123" s="40"/>
      <c r="C123" s="41"/>
      <c r="D123" s="231" t="s">
        <v>212</v>
      </c>
      <c r="E123" s="41"/>
      <c r="F123" s="232" t="s">
        <v>610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212</v>
      </c>
      <c r="AU123" s="18" t="s">
        <v>80</v>
      </c>
    </row>
    <row r="124" s="13" customFormat="1">
      <c r="A124" s="13"/>
      <c r="B124" s="233"/>
      <c r="C124" s="234"/>
      <c r="D124" s="231" t="s">
        <v>214</v>
      </c>
      <c r="E124" s="235" t="s">
        <v>19</v>
      </c>
      <c r="F124" s="236" t="s">
        <v>611</v>
      </c>
      <c r="G124" s="234"/>
      <c r="H124" s="237">
        <v>567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214</v>
      </c>
      <c r="AU124" s="243" t="s">
        <v>80</v>
      </c>
      <c r="AV124" s="13" t="s">
        <v>80</v>
      </c>
      <c r="AW124" s="13" t="s">
        <v>33</v>
      </c>
      <c r="AX124" s="13" t="s">
        <v>71</v>
      </c>
      <c r="AY124" s="243" t="s">
        <v>201</v>
      </c>
    </row>
    <row r="125" s="13" customFormat="1">
      <c r="A125" s="13"/>
      <c r="B125" s="233"/>
      <c r="C125" s="234"/>
      <c r="D125" s="231" t="s">
        <v>214</v>
      </c>
      <c r="E125" s="235" t="s">
        <v>19</v>
      </c>
      <c r="F125" s="236" t="s">
        <v>612</v>
      </c>
      <c r="G125" s="234"/>
      <c r="H125" s="237">
        <v>88.200000000000003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214</v>
      </c>
      <c r="AU125" s="243" t="s">
        <v>80</v>
      </c>
      <c r="AV125" s="13" t="s">
        <v>80</v>
      </c>
      <c r="AW125" s="13" t="s">
        <v>33</v>
      </c>
      <c r="AX125" s="13" t="s">
        <v>71</v>
      </c>
      <c r="AY125" s="243" t="s">
        <v>201</v>
      </c>
    </row>
    <row r="126" s="14" customFormat="1">
      <c r="A126" s="14"/>
      <c r="B126" s="258"/>
      <c r="C126" s="259"/>
      <c r="D126" s="231" t="s">
        <v>214</v>
      </c>
      <c r="E126" s="260" t="s">
        <v>19</v>
      </c>
      <c r="F126" s="261" t="s">
        <v>410</v>
      </c>
      <c r="G126" s="259"/>
      <c r="H126" s="262">
        <v>655.20000000000005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8" t="s">
        <v>214</v>
      </c>
      <c r="AU126" s="268" t="s">
        <v>80</v>
      </c>
      <c r="AV126" s="14" t="s">
        <v>208</v>
      </c>
      <c r="AW126" s="14" t="s">
        <v>33</v>
      </c>
      <c r="AX126" s="14" t="s">
        <v>78</v>
      </c>
      <c r="AY126" s="268" t="s">
        <v>201</v>
      </c>
    </row>
    <row r="127" s="2" customFormat="1" ht="55.5" customHeight="1">
      <c r="A127" s="39"/>
      <c r="B127" s="40"/>
      <c r="C127" s="213" t="s">
        <v>78</v>
      </c>
      <c r="D127" s="213" t="s">
        <v>203</v>
      </c>
      <c r="E127" s="214" t="s">
        <v>403</v>
      </c>
      <c r="F127" s="215" t="s">
        <v>404</v>
      </c>
      <c r="G127" s="216" t="s">
        <v>206</v>
      </c>
      <c r="H127" s="217">
        <v>427</v>
      </c>
      <c r="I127" s="218"/>
      <c r="J127" s="219">
        <f>ROUND(I127*H127,2)</f>
        <v>0</v>
      </c>
      <c r="K127" s="215" t="s">
        <v>207</v>
      </c>
      <c r="L127" s="45"/>
      <c r="M127" s="220" t="s">
        <v>19</v>
      </c>
      <c r="N127" s="221" t="s">
        <v>42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208</v>
      </c>
      <c r="AT127" s="224" t="s">
        <v>203</v>
      </c>
      <c r="AU127" s="224" t="s">
        <v>80</v>
      </c>
      <c r="AY127" s="18" t="s">
        <v>201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78</v>
      </c>
      <c r="BK127" s="225">
        <f>ROUND(I127*H127,2)</f>
        <v>0</v>
      </c>
      <c r="BL127" s="18" t="s">
        <v>208</v>
      </c>
      <c r="BM127" s="224" t="s">
        <v>613</v>
      </c>
    </row>
    <row r="128" s="2" customFormat="1">
      <c r="A128" s="39"/>
      <c r="B128" s="40"/>
      <c r="C128" s="41"/>
      <c r="D128" s="226" t="s">
        <v>210</v>
      </c>
      <c r="E128" s="41"/>
      <c r="F128" s="227" t="s">
        <v>406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210</v>
      </c>
      <c r="AU128" s="18" t="s">
        <v>80</v>
      </c>
    </row>
    <row r="129" s="2" customFormat="1">
      <c r="A129" s="39"/>
      <c r="B129" s="40"/>
      <c r="C129" s="41"/>
      <c r="D129" s="231" t="s">
        <v>212</v>
      </c>
      <c r="E129" s="41"/>
      <c r="F129" s="232" t="s">
        <v>407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212</v>
      </c>
      <c r="AU129" s="18" t="s">
        <v>80</v>
      </c>
    </row>
    <row r="130" s="13" customFormat="1">
      <c r="A130" s="13"/>
      <c r="B130" s="233"/>
      <c r="C130" s="234"/>
      <c r="D130" s="231" t="s">
        <v>214</v>
      </c>
      <c r="E130" s="235" t="s">
        <v>19</v>
      </c>
      <c r="F130" s="236" t="s">
        <v>614</v>
      </c>
      <c r="G130" s="234"/>
      <c r="H130" s="237">
        <v>427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214</v>
      </c>
      <c r="AU130" s="243" t="s">
        <v>80</v>
      </c>
      <c r="AV130" s="13" t="s">
        <v>80</v>
      </c>
      <c r="AW130" s="13" t="s">
        <v>33</v>
      </c>
      <c r="AX130" s="13" t="s">
        <v>78</v>
      </c>
      <c r="AY130" s="243" t="s">
        <v>201</v>
      </c>
    </row>
    <row r="131" s="2" customFormat="1" ht="66.75" customHeight="1">
      <c r="A131" s="39"/>
      <c r="B131" s="40"/>
      <c r="C131" s="213" t="s">
        <v>80</v>
      </c>
      <c r="D131" s="213" t="s">
        <v>203</v>
      </c>
      <c r="E131" s="214" t="s">
        <v>615</v>
      </c>
      <c r="F131" s="215" t="s">
        <v>616</v>
      </c>
      <c r="G131" s="216" t="s">
        <v>206</v>
      </c>
      <c r="H131" s="217">
        <v>642</v>
      </c>
      <c r="I131" s="218"/>
      <c r="J131" s="219">
        <f>ROUND(I131*H131,2)</f>
        <v>0</v>
      </c>
      <c r="K131" s="215" t="s">
        <v>207</v>
      </c>
      <c r="L131" s="45"/>
      <c r="M131" s="220" t="s">
        <v>19</v>
      </c>
      <c r="N131" s="221" t="s">
        <v>42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</v>
      </c>
      <c r="T131" s="223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208</v>
      </c>
      <c r="AT131" s="224" t="s">
        <v>203</v>
      </c>
      <c r="AU131" s="224" t="s">
        <v>80</v>
      </c>
      <c r="AY131" s="18" t="s">
        <v>201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78</v>
      </c>
      <c r="BK131" s="225">
        <f>ROUND(I131*H131,2)</f>
        <v>0</v>
      </c>
      <c r="BL131" s="18" t="s">
        <v>208</v>
      </c>
      <c r="BM131" s="224" t="s">
        <v>617</v>
      </c>
    </row>
    <row r="132" s="2" customFormat="1">
      <c r="A132" s="39"/>
      <c r="B132" s="40"/>
      <c r="C132" s="41"/>
      <c r="D132" s="226" t="s">
        <v>210</v>
      </c>
      <c r="E132" s="41"/>
      <c r="F132" s="227" t="s">
        <v>618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210</v>
      </c>
      <c r="AU132" s="18" t="s">
        <v>80</v>
      </c>
    </row>
    <row r="133" s="2" customFormat="1">
      <c r="A133" s="39"/>
      <c r="B133" s="40"/>
      <c r="C133" s="41"/>
      <c r="D133" s="231" t="s">
        <v>212</v>
      </c>
      <c r="E133" s="41"/>
      <c r="F133" s="232" t="s">
        <v>619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212</v>
      </c>
      <c r="AU133" s="18" t="s">
        <v>80</v>
      </c>
    </row>
    <row r="134" s="13" customFormat="1">
      <c r="A134" s="13"/>
      <c r="B134" s="233"/>
      <c r="C134" s="234"/>
      <c r="D134" s="231" t="s">
        <v>214</v>
      </c>
      <c r="E134" s="235" t="s">
        <v>19</v>
      </c>
      <c r="F134" s="236" t="s">
        <v>620</v>
      </c>
      <c r="G134" s="234"/>
      <c r="H134" s="237">
        <v>82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214</v>
      </c>
      <c r="AU134" s="243" t="s">
        <v>80</v>
      </c>
      <c r="AV134" s="13" t="s">
        <v>80</v>
      </c>
      <c r="AW134" s="13" t="s">
        <v>33</v>
      </c>
      <c r="AX134" s="13" t="s">
        <v>71</v>
      </c>
      <c r="AY134" s="243" t="s">
        <v>201</v>
      </c>
    </row>
    <row r="135" s="13" customFormat="1">
      <c r="A135" s="13"/>
      <c r="B135" s="233"/>
      <c r="C135" s="234"/>
      <c r="D135" s="231" t="s">
        <v>214</v>
      </c>
      <c r="E135" s="235" t="s">
        <v>19</v>
      </c>
      <c r="F135" s="236" t="s">
        <v>621</v>
      </c>
      <c r="G135" s="234"/>
      <c r="H135" s="237">
        <v>295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214</v>
      </c>
      <c r="AU135" s="243" t="s">
        <v>80</v>
      </c>
      <c r="AV135" s="13" t="s">
        <v>80</v>
      </c>
      <c r="AW135" s="13" t="s">
        <v>33</v>
      </c>
      <c r="AX135" s="13" t="s">
        <v>71</v>
      </c>
      <c r="AY135" s="243" t="s">
        <v>201</v>
      </c>
    </row>
    <row r="136" s="13" customFormat="1">
      <c r="A136" s="13"/>
      <c r="B136" s="233"/>
      <c r="C136" s="234"/>
      <c r="D136" s="231" t="s">
        <v>214</v>
      </c>
      <c r="E136" s="235" t="s">
        <v>19</v>
      </c>
      <c r="F136" s="236" t="s">
        <v>622</v>
      </c>
      <c r="G136" s="234"/>
      <c r="H136" s="237">
        <v>200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214</v>
      </c>
      <c r="AU136" s="243" t="s">
        <v>80</v>
      </c>
      <c r="AV136" s="13" t="s">
        <v>80</v>
      </c>
      <c r="AW136" s="13" t="s">
        <v>33</v>
      </c>
      <c r="AX136" s="13" t="s">
        <v>71</v>
      </c>
      <c r="AY136" s="243" t="s">
        <v>201</v>
      </c>
    </row>
    <row r="137" s="13" customFormat="1">
      <c r="A137" s="13"/>
      <c r="B137" s="233"/>
      <c r="C137" s="234"/>
      <c r="D137" s="231" t="s">
        <v>214</v>
      </c>
      <c r="E137" s="235" t="s">
        <v>19</v>
      </c>
      <c r="F137" s="236" t="s">
        <v>623</v>
      </c>
      <c r="G137" s="234"/>
      <c r="H137" s="237">
        <v>65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214</v>
      </c>
      <c r="AU137" s="243" t="s">
        <v>80</v>
      </c>
      <c r="AV137" s="13" t="s">
        <v>80</v>
      </c>
      <c r="AW137" s="13" t="s">
        <v>33</v>
      </c>
      <c r="AX137" s="13" t="s">
        <v>71</v>
      </c>
      <c r="AY137" s="243" t="s">
        <v>201</v>
      </c>
    </row>
    <row r="138" s="14" customFormat="1">
      <c r="A138" s="14"/>
      <c r="B138" s="258"/>
      <c r="C138" s="259"/>
      <c r="D138" s="231" t="s">
        <v>214</v>
      </c>
      <c r="E138" s="260" t="s">
        <v>19</v>
      </c>
      <c r="F138" s="261" t="s">
        <v>410</v>
      </c>
      <c r="G138" s="259"/>
      <c r="H138" s="262">
        <v>642</v>
      </c>
      <c r="I138" s="263"/>
      <c r="J138" s="259"/>
      <c r="K138" s="259"/>
      <c r="L138" s="264"/>
      <c r="M138" s="265"/>
      <c r="N138" s="266"/>
      <c r="O138" s="266"/>
      <c r="P138" s="266"/>
      <c r="Q138" s="266"/>
      <c r="R138" s="266"/>
      <c r="S138" s="266"/>
      <c r="T138" s="26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8" t="s">
        <v>214</v>
      </c>
      <c r="AU138" s="268" t="s">
        <v>80</v>
      </c>
      <c r="AV138" s="14" t="s">
        <v>208</v>
      </c>
      <c r="AW138" s="14" t="s">
        <v>33</v>
      </c>
      <c r="AX138" s="14" t="s">
        <v>78</v>
      </c>
      <c r="AY138" s="268" t="s">
        <v>201</v>
      </c>
    </row>
    <row r="139" s="2" customFormat="1" ht="62.7" customHeight="1">
      <c r="A139" s="39"/>
      <c r="B139" s="40"/>
      <c r="C139" s="213" t="s">
        <v>294</v>
      </c>
      <c r="D139" s="213" t="s">
        <v>203</v>
      </c>
      <c r="E139" s="214" t="s">
        <v>216</v>
      </c>
      <c r="F139" s="215" t="s">
        <v>217</v>
      </c>
      <c r="G139" s="216" t="s">
        <v>206</v>
      </c>
      <c r="H139" s="217">
        <v>1069</v>
      </c>
      <c r="I139" s="218"/>
      <c r="J139" s="219">
        <f>ROUND(I139*H139,2)</f>
        <v>0</v>
      </c>
      <c r="K139" s="215" t="s">
        <v>207</v>
      </c>
      <c r="L139" s="45"/>
      <c r="M139" s="220" t="s">
        <v>19</v>
      </c>
      <c r="N139" s="221" t="s">
        <v>42</v>
      </c>
      <c r="O139" s="85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208</v>
      </c>
      <c r="AT139" s="224" t="s">
        <v>203</v>
      </c>
      <c r="AU139" s="224" t="s">
        <v>80</v>
      </c>
      <c r="AY139" s="18" t="s">
        <v>201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78</v>
      </c>
      <c r="BK139" s="225">
        <f>ROUND(I139*H139,2)</f>
        <v>0</v>
      </c>
      <c r="BL139" s="18" t="s">
        <v>208</v>
      </c>
      <c r="BM139" s="224" t="s">
        <v>624</v>
      </c>
    </row>
    <row r="140" s="2" customFormat="1">
      <c r="A140" s="39"/>
      <c r="B140" s="40"/>
      <c r="C140" s="41"/>
      <c r="D140" s="226" t="s">
        <v>210</v>
      </c>
      <c r="E140" s="41"/>
      <c r="F140" s="227" t="s">
        <v>219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210</v>
      </c>
      <c r="AU140" s="18" t="s">
        <v>80</v>
      </c>
    </row>
    <row r="141" s="2" customFormat="1">
      <c r="A141" s="39"/>
      <c r="B141" s="40"/>
      <c r="C141" s="41"/>
      <c r="D141" s="231" t="s">
        <v>212</v>
      </c>
      <c r="E141" s="41"/>
      <c r="F141" s="232" t="s">
        <v>625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212</v>
      </c>
      <c r="AU141" s="18" t="s">
        <v>80</v>
      </c>
    </row>
    <row r="142" s="13" customFormat="1">
      <c r="A142" s="13"/>
      <c r="B142" s="233"/>
      <c r="C142" s="234"/>
      <c r="D142" s="231" t="s">
        <v>214</v>
      </c>
      <c r="E142" s="235" t="s">
        <v>19</v>
      </c>
      <c r="F142" s="236" t="s">
        <v>626</v>
      </c>
      <c r="G142" s="234"/>
      <c r="H142" s="237">
        <v>1069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214</v>
      </c>
      <c r="AU142" s="243" t="s">
        <v>80</v>
      </c>
      <c r="AV142" s="13" t="s">
        <v>80</v>
      </c>
      <c r="AW142" s="13" t="s">
        <v>33</v>
      </c>
      <c r="AX142" s="13" t="s">
        <v>78</v>
      </c>
      <c r="AY142" s="243" t="s">
        <v>201</v>
      </c>
    </row>
    <row r="143" s="2" customFormat="1" ht="44.25" customHeight="1">
      <c r="A143" s="39"/>
      <c r="B143" s="40"/>
      <c r="C143" s="213" t="s">
        <v>229</v>
      </c>
      <c r="D143" s="213" t="s">
        <v>203</v>
      </c>
      <c r="E143" s="214" t="s">
        <v>420</v>
      </c>
      <c r="F143" s="215" t="s">
        <v>421</v>
      </c>
      <c r="G143" s="216" t="s">
        <v>206</v>
      </c>
      <c r="H143" s="217">
        <v>1052.8</v>
      </c>
      <c r="I143" s="218"/>
      <c r="J143" s="219">
        <f>ROUND(I143*H143,2)</f>
        <v>0</v>
      </c>
      <c r="K143" s="215" t="s">
        <v>207</v>
      </c>
      <c r="L143" s="45"/>
      <c r="M143" s="220" t="s">
        <v>19</v>
      </c>
      <c r="N143" s="221" t="s">
        <v>42</v>
      </c>
      <c r="O143" s="85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208</v>
      </c>
      <c r="AT143" s="224" t="s">
        <v>203</v>
      </c>
      <c r="AU143" s="224" t="s">
        <v>80</v>
      </c>
      <c r="AY143" s="18" t="s">
        <v>201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78</v>
      </c>
      <c r="BK143" s="225">
        <f>ROUND(I143*H143,2)</f>
        <v>0</v>
      </c>
      <c r="BL143" s="18" t="s">
        <v>208</v>
      </c>
      <c r="BM143" s="224" t="s">
        <v>627</v>
      </c>
    </row>
    <row r="144" s="2" customFormat="1">
      <c r="A144" s="39"/>
      <c r="B144" s="40"/>
      <c r="C144" s="41"/>
      <c r="D144" s="226" t="s">
        <v>210</v>
      </c>
      <c r="E144" s="41"/>
      <c r="F144" s="227" t="s">
        <v>423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210</v>
      </c>
      <c r="AU144" s="18" t="s">
        <v>80</v>
      </c>
    </row>
    <row r="145" s="2" customFormat="1">
      <c r="A145" s="39"/>
      <c r="B145" s="40"/>
      <c r="C145" s="41"/>
      <c r="D145" s="231" t="s">
        <v>212</v>
      </c>
      <c r="E145" s="41"/>
      <c r="F145" s="232" t="s">
        <v>628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212</v>
      </c>
      <c r="AU145" s="18" t="s">
        <v>80</v>
      </c>
    </row>
    <row r="146" s="13" customFormat="1">
      <c r="A146" s="13"/>
      <c r="B146" s="233"/>
      <c r="C146" s="234"/>
      <c r="D146" s="231" t="s">
        <v>214</v>
      </c>
      <c r="E146" s="235" t="s">
        <v>19</v>
      </c>
      <c r="F146" s="236" t="s">
        <v>612</v>
      </c>
      <c r="G146" s="234"/>
      <c r="H146" s="237">
        <v>88.200000000000003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214</v>
      </c>
      <c r="AU146" s="243" t="s">
        <v>80</v>
      </c>
      <c r="AV146" s="13" t="s">
        <v>80</v>
      </c>
      <c r="AW146" s="13" t="s">
        <v>33</v>
      </c>
      <c r="AX146" s="13" t="s">
        <v>71</v>
      </c>
      <c r="AY146" s="243" t="s">
        <v>201</v>
      </c>
    </row>
    <row r="147" s="13" customFormat="1">
      <c r="A147" s="13"/>
      <c r="B147" s="233"/>
      <c r="C147" s="234"/>
      <c r="D147" s="231" t="s">
        <v>214</v>
      </c>
      <c r="E147" s="235" t="s">
        <v>19</v>
      </c>
      <c r="F147" s="236" t="s">
        <v>629</v>
      </c>
      <c r="G147" s="234"/>
      <c r="H147" s="237">
        <v>397.60000000000002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214</v>
      </c>
      <c r="AU147" s="243" t="s">
        <v>80</v>
      </c>
      <c r="AV147" s="13" t="s">
        <v>80</v>
      </c>
      <c r="AW147" s="13" t="s">
        <v>33</v>
      </c>
      <c r="AX147" s="13" t="s">
        <v>71</v>
      </c>
      <c r="AY147" s="243" t="s">
        <v>201</v>
      </c>
    </row>
    <row r="148" s="13" customFormat="1">
      <c r="A148" s="13"/>
      <c r="B148" s="233"/>
      <c r="C148" s="234"/>
      <c r="D148" s="231" t="s">
        <v>214</v>
      </c>
      <c r="E148" s="235" t="s">
        <v>19</v>
      </c>
      <c r="F148" s="236" t="s">
        <v>611</v>
      </c>
      <c r="G148" s="234"/>
      <c r="H148" s="237">
        <v>567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214</v>
      </c>
      <c r="AU148" s="243" t="s">
        <v>80</v>
      </c>
      <c r="AV148" s="13" t="s">
        <v>80</v>
      </c>
      <c r="AW148" s="13" t="s">
        <v>33</v>
      </c>
      <c r="AX148" s="13" t="s">
        <v>71</v>
      </c>
      <c r="AY148" s="243" t="s">
        <v>201</v>
      </c>
    </row>
    <row r="149" s="14" customFormat="1">
      <c r="A149" s="14"/>
      <c r="B149" s="258"/>
      <c r="C149" s="259"/>
      <c r="D149" s="231" t="s">
        <v>214</v>
      </c>
      <c r="E149" s="260" t="s">
        <v>19</v>
      </c>
      <c r="F149" s="261" t="s">
        <v>410</v>
      </c>
      <c r="G149" s="259"/>
      <c r="H149" s="262">
        <v>1052.8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8" t="s">
        <v>214</v>
      </c>
      <c r="AU149" s="268" t="s">
        <v>80</v>
      </c>
      <c r="AV149" s="14" t="s">
        <v>208</v>
      </c>
      <c r="AW149" s="14" t="s">
        <v>33</v>
      </c>
      <c r="AX149" s="14" t="s">
        <v>78</v>
      </c>
      <c r="AY149" s="268" t="s">
        <v>201</v>
      </c>
    </row>
    <row r="150" s="2" customFormat="1" ht="44.25" customHeight="1">
      <c r="A150" s="39"/>
      <c r="B150" s="40"/>
      <c r="C150" s="213" t="s">
        <v>261</v>
      </c>
      <c r="D150" s="213" t="s">
        <v>203</v>
      </c>
      <c r="E150" s="214" t="s">
        <v>427</v>
      </c>
      <c r="F150" s="215" t="s">
        <v>428</v>
      </c>
      <c r="G150" s="216" t="s">
        <v>206</v>
      </c>
      <c r="H150" s="217">
        <v>2985.5</v>
      </c>
      <c r="I150" s="218"/>
      <c r="J150" s="219">
        <f>ROUND(I150*H150,2)</f>
        <v>0</v>
      </c>
      <c r="K150" s="215" t="s">
        <v>207</v>
      </c>
      <c r="L150" s="45"/>
      <c r="M150" s="220" t="s">
        <v>19</v>
      </c>
      <c r="N150" s="221" t="s">
        <v>42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208</v>
      </c>
      <c r="AT150" s="224" t="s">
        <v>203</v>
      </c>
      <c r="AU150" s="224" t="s">
        <v>80</v>
      </c>
      <c r="AY150" s="18" t="s">
        <v>201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78</v>
      </c>
      <c r="BK150" s="225">
        <f>ROUND(I150*H150,2)</f>
        <v>0</v>
      </c>
      <c r="BL150" s="18" t="s">
        <v>208</v>
      </c>
      <c r="BM150" s="224" t="s">
        <v>630</v>
      </c>
    </row>
    <row r="151" s="2" customFormat="1">
      <c r="A151" s="39"/>
      <c r="B151" s="40"/>
      <c r="C151" s="41"/>
      <c r="D151" s="226" t="s">
        <v>210</v>
      </c>
      <c r="E151" s="41"/>
      <c r="F151" s="227" t="s">
        <v>430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210</v>
      </c>
      <c r="AU151" s="18" t="s">
        <v>80</v>
      </c>
    </row>
    <row r="152" s="2" customFormat="1">
      <c r="A152" s="39"/>
      <c r="B152" s="40"/>
      <c r="C152" s="41"/>
      <c r="D152" s="231" t="s">
        <v>212</v>
      </c>
      <c r="E152" s="41"/>
      <c r="F152" s="232" t="s">
        <v>631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212</v>
      </c>
      <c r="AU152" s="18" t="s">
        <v>80</v>
      </c>
    </row>
    <row r="153" s="13" customFormat="1">
      <c r="A153" s="13"/>
      <c r="B153" s="233"/>
      <c r="C153" s="234"/>
      <c r="D153" s="231" t="s">
        <v>214</v>
      </c>
      <c r="E153" s="235" t="s">
        <v>19</v>
      </c>
      <c r="F153" s="236" t="s">
        <v>632</v>
      </c>
      <c r="G153" s="234"/>
      <c r="H153" s="237">
        <v>2985.5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214</v>
      </c>
      <c r="AU153" s="243" t="s">
        <v>80</v>
      </c>
      <c r="AV153" s="13" t="s">
        <v>80</v>
      </c>
      <c r="AW153" s="13" t="s">
        <v>33</v>
      </c>
      <c r="AX153" s="13" t="s">
        <v>78</v>
      </c>
      <c r="AY153" s="243" t="s">
        <v>201</v>
      </c>
    </row>
    <row r="154" s="2" customFormat="1" ht="24.15" customHeight="1">
      <c r="A154" s="39"/>
      <c r="B154" s="40"/>
      <c r="C154" s="213" t="s">
        <v>398</v>
      </c>
      <c r="D154" s="213" t="s">
        <v>203</v>
      </c>
      <c r="E154" s="214" t="s">
        <v>633</v>
      </c>
      <c r="F154" s="215" t="s">
        <v>634</v>
      </c>
      <c r="G154" s="216" t="s">
        <v>635</v>
      </c>
      <c r="H154" s="217">
        <v>400</v>
      </c>
      <c r="I154" s="218"/>
      <c r="J154" s="219">
        <f>ROUND(I154*H154,2)</f>
        <v>0</v>
      </c>
      <c r="K154" s="215" t="s">
        <v>207</v>
      </c>
      <c r="L154" s="45"/>
      <c r="M154" s="220" t="s">
        <v>19</v>
      </c>
      <c r="N154" s="221" t="s">
        <v>42</v>
      </c>
      <c r="O154" s="85"/>
      <c r="P154" s="222">
        <f>O154*H154</f>
        <v>0</v>
      </c>
      <c r="Q154" s="222">
        <v>3.0000000000000001E-05</v>
      </c>
      <c r="R154" s="222">
        <f>Q154*H154</f>
        <v>0.012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208</v>
      </c>
      <c r="AT154" s="224" t="s">
        <v>203</v>
      </c>
      <c r="AU154" s="224" t="s">
        <v>80</v>
      </c>
      <c r="AY154" s="18" t="s">
        <v>201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78</v>
      </c>
      <c r="BK154" s="225">
        <f>ROUND(I154*H154,2)</f>
        <v>0</v>
      </c>
      <c r="BL154" s="18" t="s">
        <v>208</v>
      </c>
      <c r="BM154" s="224" t="s">
        <v>636</v>
      </c>
    </row>
    <row r="155" s="2" customFormat="1">
      <c r="A155" s="39"/>
      <c r="B155" s="40"/>
      <c r="C155" s="41"/>
      <c r="D155" s="226" t="s">
        <v>210</v>
      </c>
      <c r="E155" s="41"/>
      <c r="F155" s="227" t="s">
        <v>637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210</v>
      </c>
      <c r="AU155" s="18" t="s">
        <v>80</v>
      </c>
    </row>
    <row r="156" s="2" customFormat="1">
      <c r="A156" s="39"/>
      <c r="B156" s="40"/>
      <c r="C156" s="41"/>
      <c r="D156" s="231" t="s">
        <v>212</v>
      </c>
      <c r="E156" s="41"/>
      <c r="F156" s="232" t="s">
        <v>638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212</v>
      </c>
      <c r="AU156" s="18" t="s">
        <v>80</v>
      </c>
    </row>
    <row r="157" s="13" customFormat="1">
      <c r="A157" s="13"/>
      <c r="B157" s="233"/>
      <c r="C157" s="234"/>
      <c r="D157" s="231" t="s">
        <v>214</v>
      </c>
      <c r="E157" s="235" t="s">
        <v>19</v>
      </c>
      <c r="F157" s="236" t="s">
        <v>639</v>
      </c>
      <c r="G157" s="234"/>
      <c r="H157" s="237">
        <v>400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214</v>
      </c>
      <c r="AU157" s="243" t="s">
        <v>80</v>
      </c>
      <c r="AV157" s="13" t="s">
        <v>80</v>
      </c>
      <c r="AW157" s="13" t="s">
        <v>33</v>
      </c>
      <c r="AX157" s="13" t="s">
        <v>78</v>
      </c>
      <c r="AY157" s="243" t="s">
        <v>201</v>
      </c>
    </row>
    <row r="158" s="2" customFormat="1" ht="37.8" customHeight="1">
      <c r="A158" s="39"/>
      <c r="B158" s="40"/>
      <c r="C158" s="213" t="s">
        <v>497</v>
      </c>
      <c r="D158" s="213" t="s">
        <v>203</v>
      </c>
      <c r="E158" s="214" t="s">
        <v>640</v>
      </c>
      <c r="F158" s="215" t="s">
        <v>641</v>
      </c>
      <c r="G158" s="216" t="s">
        <v>642</v>
      </c>
      <c r="H158" s="217">
        <v>40</v>
      </c>
      <c r="I158" s="218"/>
      <c r="J158" s="219">
        <f>ROUND(I158*H158,2)</f>
        <v>0</v>
      </c>
      <c r="K158" s="215" t="s">
        <v>207</v>
      </c>
      <c r="L158" s="45"/>
      <c r="M158" s="220" t="s">
        <v>19</v>
      </c>
      <c r="N158" s="221" t="s">
        <v>42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208</v>
      </c>
      <c r="AT158" s="224" t="s">
        <v>203</v>
      </c>
      <c r="AU158" s="224" t="s">
        <v>80</v>
      </c>
      <c r="AY158" s="18" t="s">
        <v>201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78</v>
      </c>
      <c r="BK158" s="225">
        <f>ROUND(I158*H158,2)</f>
        <v>0</v>
      </c>
      <c r="BL158" s="18" t="s">
        <v>208</v>
      </c>
      <c r="BM158" s="224" t="s">
        <v>643</v>
      </c>
    </row>
    <row r="159" s="2" customFormat="1">
      <c r="A159" s="39"/>
      <c r="B159" s="40"/>
      <c r="C159" s="41"/>
      <c r="D159" s="226" t="s">
        <v>210</v>
      </c>
      <c r="E159" s="41"/>
      <c r="F159" s="227" t="s">
        <v>644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210</v>
      </c>
      <c r="AU159" s="18" t="s">
        <v>80</v>
      </c>
    </row>
    <row r="160" s="2" customFormat="1">
      <c r="A160" s="39"/>
      <c r="B160" s="40"/>
      <c r="C160" s="41"/>
      <c r="D160" s="231" t="s">
        <v>212</v>
      </c>
      <c r="E160" s="41"/>
      <c r="F160" s="232" t="s">
        <v>645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212</v>
      </c>
      <c r="AU160" s="18" t="s">
        <v>80</v>
      </c>
    </row>
    <row r="161" s="13" customFormat="1">
      <c r="A161" s="13"/>
      <c r="B161" s="233"/>
      <c r="C161" s="234"/>
      <c r="D161" s="231" t="s">
        <v>214</v>
      </c>
      <c r="E161" s="235" t="s">
        <v>19</v>
      </c>
      <c r="F161" s="236" t="s">
        <v>646</v>
      </c>
      <c r="G161" s="234"/>
      <c r="H161" s="237">
        <v>40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214</v>
      </c>
      <c r="AU161" s="243" t="s">
        <v>80</v>
      </c>
      <c r="AV161" s="13" t="s">
        <v>80</v>
      </c>
      <c r="AW161" s="13" t="s">
        <v>33</v>
      </c>
      <c r="AX161" s="13" t="s">
        <v>78</v>
      </c>
      <c r="AY161" s="243" t="s">
        <v>201</v>
      </c>
    </row>
    <row r="162" s="2" customFormat="1" ht="16.5" customHeight="1">
      <c r="A162" s="39"/>
      <c r="B162" s="40"/>
      <c r="C162" s="213" t="s">
        <v>335</v>
      </c>
      <c r="D162" s="213" t="s">
        <v>203</v>
      </c>
      <c r="E162" s="214" t="s">
        <v>647</v>
      </c>
      <c r="F162" s="215" t="s">
        <v>648</v>
      </c>
      <c r="G162" s="216" t="s">
        <v>206</v>
      </c>
      <c r="H162" s="217">
        <v>1.9199999999999999</v>
      </c>
      <c r="I162" s="218"/>
      <c r="J162" s="219">
        <f>ROUND(I162*H162,2)</f>
        <v>0</v>
      </c>
      <c r="K162" s="215" t="s">
        <v>207</v>
      </c>
      <c r="L162" s="45"/>
      <c r="M162" s="220" t="s">
        <v>19</v>
      </c>
      <c r="N162" s="221" t="s">
        <v>42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208</v>
      </c>
      <c r="AT162" s="224" t="s">
        <v>203</v>
      </c>
      <c r="AU162" s="224" t="s">
        <v>80</v>
      </c>
      <c r="AY162" s="18" t="s">
        <v>201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78</v>
      </c>
      <c r="BK162" s="225">
        <f>ROUND(I162*H162,2)</f>
        <v>0</v>
      </c>
      <c r="BL162" s="18" t="s">
        <v>208</v>
      </c>
      <c r="BM162" s="224" t="s">
        <v>649</v>
      </c>
    </row>
    <row r="163" s="2" customFormat="1">
      <c r="A163" s="39"/>
      <c r="B163" s="40"/>
      <c r="C163" s="41"/>
      <c r="D163" s="226" t="s">
        <v>210</v>
      </c>
      <c r="E163" s="41"/>
      <c r="F163" s="227" t="s">
        <v>650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210</v>
      </c>
      <c r="AU163" s="18" t="s">
        <v>80</v>
      </c>
    </row>
    <row r="164" s="2" customFormat="1">
      <c r="A164" s="39"/>
      <c r="B164" s="40"/>
      <c r="C164" s="41"/>
      <c r="D164" s="231" t="s">
        <v>212</v>
      </c>
      <c r="E164" s="41"/>
      <c r="F164" s="232" t="s">
        <v>651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212</v>
      </c>
      <c r="AU164" s="18" t="s">
        <v>80</v>
      </c>
    </row>
    <row r="165" s="13" customFormat="1">
      <c r="A165" s="13"/>
      <c r="B165" s="233"/>
      <c r="C165" s="234"/>
      <c r="D165" s="231" t="s">
        <v>214</v>
      </c>
      <c r="E165" s="235" t="s">
        <v>19</v>
      </c>
      <c r="F165" s="236" t="s">
        <v>652</v>
      </c>
      <c r="G165" s="234"/>
      <c r="H165" s="237">
        <v>1.9199999999999999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214</v>
      </c>
      <c r="AU165" s="243" t="s">
        <v>80</v>
      </c>
      <c r="AV165" s="13" t="s">
        <v>80</v>
      </c>
      <c r="AW165" s="13" t="s">
        <v>33</v>
      </c>
      <c r="AX165" s="13" t="s">
        <v>78</v>
      </c>
      <c r="AY165" s="243" t="s">
        <v>201</v>
      </c>
    </row>
    <row r="166" s="2" customFormat="1" ht="21.75" customHeight="1">
      <c r="A166" s="39"/>
      <c r="B166" s="40"/>
      <c r="C166" s="213" t="s">
        <v>392</v>
      </c>
      <c r="D166" s="213" t="s">
        <v>203</v>
      </c>
      <c r="E166" s="214" t="s">
        <v>653</v>
      </c>
      <c r="F166" s="215" t="s">
        <v>654</v>
      </c>
      <c r="G166" s="216" t="s">
        <v>206</v>
      </c>
      <c r="H166" s="217">
        <v>1.9199999999999999</v>
      </c>
      <c r="I166" s="218"/>
      <c r="J166" s="219">
        <f>ROUND(I166*H166,2)</f>
        <v>0</v>
      </c>
      <c r="K166" s="215" t="s">
        <v>207</v>
      </c>
      <c r="L166" s="45"/>
      <c r="M166" s="220" t="s">
        <v>19</v>
      </c>
      <c r="N166" s="221" t="s">
        <v>42</v>
      </c>
      <c r="O166" s="85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24" t="s">
        <v>208</v>
      </c>
      <c r="AT166" s="224" t="s">
        <v>203</v>
      </c>
      <c r="AU166" s="224" t="s">
        <v>80</v>
      </c>
      <c r="AY166" s="18" t="s">
        <v>201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8" t="s">
        <v>78</v>
      </c>
      <c r="BK166" s="225">
        <f>ROUND(I166*H166,2)</f>
        <v>0</v>
      </c>
      <c r="BL166" s="18" t="s">
        <v>208</v>
      </c>
      <c r="BM166" s="224" t="s">
        <v>655</v>
      </c>
    </row>
    <row r="167" s="2" customFormat="1">
      <c r="A167" s="39"/>
      <c r="B167" s="40"/>
      <c r="C167" s="41"/>
      <c r="D167" s="226" t="s">
        <v>210</v>
      </c>
      <c r="E167" s="41"/>
      <c r="F167" s="227" t="s">
        <v>656</v>
      </c>
      <c r="G167" s="41"/>
      <c r="H167" s="41"/>
      <c r="I167" s="228"/>
      <c r="J167" s="41"/>
      <c r="K167" s="41"/>
      <c r="L167" s="45"/>
      <c r="M167" s="229"/>
      <c r="N167" s="230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210</v>
      </c>
      <c r="AU167" s="18" t="s">
        <v>80</v>
      </c>
    </row>
    <row r="168" s="13" customFormat="1">
      <c r="A168" s="13"/>
      <c r="B168" s="233"/>
      <c r="C168" s="234"/>
      <c r="D168" s="231" t="s">
        <v>214</v>
      </c>
      <c r="E168" s="235" t="s">
        <v>19</v>
      </c>
      <c r="F168" s="236" t="s">
        <v>657</v>
      </c>
      <c r="G168" s="234"/>
      <c r="H168" s="237">
        <v>1.9199999999999999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214</v>
      </c>
      <c r="AU168" s="243" t="s">
        <v>80</v>
      </c>
      <c r="AV168" s="13" t="s">
        <v>80</v>
      </c>
      <c r="AW168" s="13" t="s">
        <v>33</v>
      </c>
      <c r="AX168" s="13" t="s">
        <v>78</v>
      </c>
      <c r="AY168" s="243" t="s">
        <v>201</v>
      </c>
    </row>
    <row r="169" s="2" customFormat="1" ht="37.8" customHeight="1">
      <c r="A169" s="39"/>
      <c r="B169" s="40"/>
      <c r="C169" s="213" t="s">
        <v>658</v>
      </c>
      <c r="D169" s="213" t="s">
        <v>203</v>
      </c>
      <c r="E169" s="214" t="s">
        <v>659</v>
      </c>
      <c r="F169" s="215" t="s">
        <v>660</v>
      </c>
      <c r="G169" s="216" t="s">
        <v>239</v>
      </c>
      <c r="H169" s="217">
        <v>605</v>
      </c>
      <c r="I169" s="218"/>
      <c r="J169" s="219">
        <f>ROUND(I169*H169,2)</f>
        <v>0</v>
      </c>
      <c r="K169" s="215" t="s">
        <v>207</v>
      </c>
      <c r="L169" s="45"/>
      <c r="M169" s="220" t="s">
        <v>19</v>
      </c>
      <c r="N169" s="221" t="s">
        <v>42</v>
      </c>
      <c r="O169" s="85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24" t="s">
        <v>208</v>
      </c>
      <c r="AT169" s="224" t="s">
        <v>203</v>
      </c>
      <c r="AU169" s="224" t="s">
        <v>80</v>
      </c>
      <c r="AY169" s="18" t="s">
        <v>201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8" t="s">
        <v>78</v>
      </c>
      <c r="BK169" s="225">
        <f>ROUND(I169*H169,2)</f>
        <v>0</v>
      </c>
      <c r="BL169" s="18" t="s">
        <v>208</v>
      </c>
      <c r="BM169" s="224" t="s">
        <v>661</v>
      </c>
    </row>
    <row r="170" s="2" customFormat="1">
      <c r="A170" s="39"/>
      <c r="B170" s="40"/>
      <c r="C170" s="41"/>
      <c r="D170" s="226" t="s">
        <v>210</v>
      </c>
      <c r="E170" s="41"/>
      <c r="F170" s="227" t="s">
        <v>662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210</v>
      </c>
      <c r="AU170" s="18" t="s">
        <v>80</v>
      </c>
    </row>
    <row r="171" s="13" customFormat="1">
      <c r="A171" s="13"/>
      <c r="B171" s="233"/>
      <c r="C171" s="234"/>
      <c r="D171" s="231" t="s">
        <v>214</v>
      </c>
      <c r="E171" s="235" t="s">
        <v>19</v>
      </c>
      <c r="F171" s="236" t="s">
        <v>663</v>
      </c>
      <c r="G171" s="234"/>
      <c r="H171" s="237">
        <v>605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214</v>
      </c>
      <c r="AU171" s="243" t="s">
        <v>80</v>
      </c>
      <c r="AV171" s="13" t="s">
        <v>80</v>
      </c>
      <c r="AW171" s="13" t="s">
        <v>33</v>
      </c>
      <c r="AX171" s="13" t="s">
        <v>78</v>
      </c>
      <c r="AY171" s="243" t="s">
        <v>201</v>
      </c>
    </row>
    <row r="172" s="2" customFormat="1" ht="16.5" customHeight="1">
      <c r="A172" s="39"/>
      <c r="B172" s="40"/>
      <c r="C172" s="244" t="s">
        <v>664</v>
      </c>
      <c r="D172" s="244" t="s">
        <v>274</v>
      </c>
      <c r="E172" s="245" t="s">
        <v>443</v>
      </c>
      <c r="F172" s="246" t="s">
        <v>444</v>
      </c>
      <c r="G172" s="247" t="s">
        <v>445</v>
      </c>
      <c r="H172" s="248">
        <v>12.1</v>
      </c>
      <c r="I172" s="249"/>
      <c r="J172" s="250">
        <f>ROUND(I172*H172,2)</f>
        <v>0</v>
      </c>
      <c r="K172" s="246" t="s">
        <v>207</v>
      </c>
      <c r="L172" s="251"/>
      <c r="M172" s="252" t="s">
        <v>19</v>
      </c>
      <c r="N172" s="253" t="s">
        <v>42</v>
      </c>
      <c r="O172" s="85"/>
      <c r="P172" s="222">
        <f>O172*H172</f>
        <v>0</v>
      </c>
      <c r="Q172" s="222">
        <v>0.001</v>
      </c>
      <c r="R172" s="222">
        <f>Q172*H172</f>
        <v>0.0121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243</v>
      </c>
      <c r="AT172" s="224" t="s">
        <v>274</v>
      </c>
      <c r="AU172" s="224" t="s">
        <v>80</v>
      </c>
      <c r="AY172" s="18" t="s">
        <v>201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78</v>
      </c>
      <c r="BK172" s="225">
        <f>ROUND(I172*H172,2)</f>
        <v>0</v>
      </c>
      <c r="BL172" s="18" t="s">
        <v>208</v>
      </c>
      <c r="BM172" s="224" t="s">
        <v>665</v>
      </c>
    </row>
    <row r="173" s="13" customFormat="1">
      <c r="A173" s="13"/>
      <c r="B173" s="233"/>
      <c r="C173" s="234"/>
      <c r="D173" s="231" t="s">
        <v>214</v>
      </c>
      <c r="E173" s="234"/>
      <c r="F173" s="236" t="s">
        <v>666</v>
      </c>
      <c r="G173" s="234"/>
      <c r="H173" s="237">
        <v>12.1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214</v>
      </c>
      <c r="AU173" s="243" t="s">
        <v>80</v>
      </c>
      <c r="AV173" s="13" t="s">
        <v>80</v>
      </c>
      <c r="AW173" s="13" t="s">
        <v>4</v>
      </c>
      <c r="AX173" s="13" t="s">
        <v>78</v>
      </c>
      <c r="AY173" s="243" t="s">
        <v>201</v>
      </c>
    </row>
    <row r="174" s="2" customFormat="1" ht="37.8" customHeight="1">
      <c r="A174" s="39"/>
      <c r="B174" s="40"/>
      <c r="C174" s="213" t="s">
        <v>646</v>
      </c>
      <c r="D174" s="213" t="s">
        <v>203</v>
      </c>
      <c r="E174" s="214" t="s">
        <v>667</v>
      </c>
      <c r="F174" s="215" t="s">
        <v>668</v>
      </c>
      <c r="G174" s="216" t="s">
        <v>239</v>
      </c>
      <c r="H174" s="217">
        <v>100</v>
      </c>
      <c r="I174" s="218"/>
      <c r="J174" s="219">
        <f>ROUND(I174*H174,2)</f>
        <v>0</v>
      </c>
      <c r="K174" s="215" t="s">
        <v>207</v>
      </c>
      <c r="L174" s="45"/>
      <c r="M174" s="220" t="s">
        <v>19</v>
      </c>
      <c r="N174" s="221" t="s">
        <v>42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208</v>
      </c>
      <c r="AT174" s="224" t="s">
        <v>203</v>
      </c>
      <c r="AU174" s="224" t="s">
        <v>80</v>
      </c>
      <c r="AY174" s="18" t="s">
        <v>201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78</v>
      </c>
      <c r="BK174" s="225">
        <f>ROUND(I174*H174,2)</f>
        <v>0</v>
      </c>
      <c r="BL174" s="18" t="s">
        <v>208</v>
      </c>
      <c r="BM174" s="224" t="s">
        <v>669</v>
      </c>
    </row>
    <row r="175" s="2" customFormat="1">
      <c r="A175" s="39"/>
      <c r="B175" s="40"/>
      <c r="C175" s="41"/>
      <c r="D175" s="226" t="s">
        <v>210</v>
      </c>
      <c r="E175" s="41"/>
      <c r="F175" s="227" t="s">
        <v>670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210</v>
      </c>
      <c r="AU175" s="18" t="s">
        <v>80</v>
      </c>
    </row>
    <row r="176" s="13" customFormat="1">
      <c r="A176" s="13"/>
      <c r="B176" s="233"/>
      <c r="C176" s="234"/>
      <c r="D176" s="231" t="s">
        <v>214</v>
      </c>
      <c r="E176" s="235" t="s">
        <v>19</v>
      </c>
      <c r="F176" s="236" t="s">
        <v>671</v>
      </c>
      <c r="G176" s="234"/>
      <c r="H176" s="237">
        <v>100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214</v>
      </c>
      <c r="AU176" s="243" t="s">
        <v>80</v>
      </c>
      <c r="AV176" s="13" t="s">
        <v>80</v>
      </c>
      <c r="AW176" s="13" t="s">
        <v>33</v>
      </c>
      <c r="AX176" s="13" t="s">
        <v>78</v>
      </c>
      <c r="AY176" s="243" t="s">
        <v>201</v>
      </c>
    </row>
    <row r="177" s="2" customFormat="1" ht="16.5" customHeight="1">
      <c r="A177" s="39"/>
      <c r="B177" s="40"/>
      <c r="C177" s="244" t="s">
        <v>672</v>
      </c>
      <c r="D177" s="244" t="s">
        <v>274</v>
      </c>
      <c r="E177" s="245" t="s">
        <v>455</v>
      </c>
      <c r="F177" s="246" t="s">
        <v>456</v>
      </c>
      <c r="G177" s="247" t="s">
        <v>445</v>
      </c>
      <c r="H177" s="248">
        <v>2</v>
      </c>
      <c r="I177" s="249"/>
      <c r="J177" s="250">
        <f>ROUND(I177*H177,2)</f>
        <v>0</v>
      </c>
      <c r="K177" s="246" t="s">
        <v>207</v>
      </c>
      <c r="L177" s="251"/>
      <c r="M177" s="252" t="s">
        <v>19</v>
      </c>
      <c r="N177" s="253" t="s">
        <v>42</v>
      </c>
      <c r="O177" s="85"/>
      <c r="P177" s="222">
        <f>O177*H177</f>
        <v>0</v>
      </c>
      <c r="Q177" s="222">
        <v>0.001</v>
      </c>
      <c r="R177" s="222">
        <f>Q177*H177</f>
        <v>0.002</v>
      </c>
      <c r="S177" s="222">
        <v>0</v>
      </c>
      <c r="T177" s="223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24" t="s">
        <v>243</v>
      </c>
      <c r="AT177" s="224" t="s">
        <v>274</v>
      </c>
      <c r="AU177" s="224" t="s">
        <v>80</v>
      </c>
      <c r="AY177" s="18" t="s">
        <v>201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8" t="s">
        <v>78</v>
      </c>
      <c r="BK177" s="225">
        <f>ROUND(I177*H177,2)</f>
        <v>0</v>
      </c>
      <c r="BL177" s="18" t="s">
        <v>208</v>
      </c>
      <c r="BM177" s="224" t="s">
        <v>673</v>
      </c>
    </row>
    <row r="178" s="13" customFormat="1">
      <c r="A178" s="13"/>
      <c r="B178" s="233"/>
      <c r="C178" s="234"/>
      <c r="D178" s="231" t="s">
        <v>214</v>
      </c>
      <c r="E178" s="234"/>
      <c r="F178" s="236" t="s">
        <v>674</v>
      </c>
      <c r="G178" s="234"/>
      <c r="H178" s="237">
        <v>2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214</v>
      </c>
      <c r="AU178" s="243" t="s">
        <v>80</v>
      </c>
      <c r="AV178" s="13" t="s">
        <v>80</v>
      </c>
      <c r="AW178" s="13" t="s">
        <v>4</v>
      </c>
      <c r="AX178" s="13" t="s">
        <v>78</v>
      </c>
      <c r="AY178" s="243" t="s">
        <v>201</v>
      </c>
    </row>
    <row r="179" s="2" customFormat="1" ht="33" customHeight="1">
      <c r="A179" s="39"/>
      <c r="B179" s="40"/>
      <c r="C179" s="213" t="s">
        <v>558</v>
      </c>
      <c r="D179" s="213" t="s">
        <v>203</v>
      </c>
      <c r="E179" s="214" t="s">
        <v>460</v>
      </c>
      <c r="F179" s="215" t="s">
        <v>461</v>
      </c>
      <c r="G179" s="216" t="s">
        <v>239</v>
      </c>
      <c r="H179" s="217">
        <v>605</v>
      </c>
      <c r="I179" s="218"/>
      <c r="J179" s="219">
        <f>ROUND(I179*H179,2)</f>
        <v>0</v>
      </c>
      <c r="K179" s="215" t="s">
        <v>207</v>
      </c>
      <c r="L179" s="45"/>
      <c r="M179" s="220" t="s">
        <v>19</v>
      </c>
      <c r="N179" s="221" t="s">
        <v>42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208</v>
      </c>
      <c r="AT179" s="224" t="s">
        <v>203</v>
      </c>
      <c r="AU179" s="224" t="s">
        <v>80</v>
      </c>
      <c r="AY179" s="18" t="s">
        <v>201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78</v>
      </c>
      <c r="BK179" s="225">
        <f>ROUND(I179*H179,2)</f>
        <v>0</v>
      </c>
      <c r="BL179" s="18" t="s">
        <v>208</v>
      </c>
      <c r="BM179" s="224" t="s">
        <v>675</v>
      </c>
    </row>
    <row r="180" s="2" customFormat="1">
      <c r="A180" s="39"/>
      <c r="B180" s="40"/>
      <c r="C180" s="41"/>
      <c r="D180" s="226" t="s">
        <v>210</v>
      </c>
      <c r="E180" s="41"/>
      <c r="F180" s="227" t="s">
        <v>463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210</v>
      </c>
      <c r="AU180" s="18" t="s">
        <v>80</v>
      </c>
    </row>
    <row r="181" s="13" customFormat="1">
      <c r="A181" s="13"/>
      <c r="B181" s="233"/>
      <c r="C181" s="234"/>
      <c r="D181" s="231" t="s">
        <v>214</v>
      </c>
      <c r="E181" s="235" t="s">
        <v>19</v>
      </c>
      <c r="F181" s="236" t="s">
        <v>663</v>
      </c>
      <c r="G181" s="234"/>
      <c r="H181" s="237">
        <v>605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214</v>
      </c>
      <c r="AU181" s="243" t="s">
        <v>80</v>
      </c>
      <c r="AV181" s="13" t="s">
        <v>80</v>
      </c>
      <c r="AW181" s="13" t="s">
        <v>33</v>
      </c>
      <c r="AX181" s="13" t="s">
        <v>78</v>
      </c>
      <c r="AY181" s="243" t="s">
        <v>201</v>
      </c>
    </row>
    <row r="182" s="2" customFormat="1" ht="49.05" customHeight="1">
      <c r="A182" s="39"/>
      <c r="B182" s="40"/>
      <c r="C182" s="213" t="s">
        <v>676</v>
      </c>
      <c r="D182" s="213" t="s">
        <v>203</v>
      </c>
      <c r="E182" s="214" t="s">
        <v>465</v>
      </c>
      <c r="F182" s="215" t="s">
        <v>466</v>
      </c>
      <c r="G182" s="216" t="s">
        <v>239</v>
      </c>
      <c r="H182" s="217">
        <v>100</v>
      </c>
      <c r="I182" s="218"/>
      <c r="J182" s="219">
        <f>ROUND(I182*H182,2)</f>
        <v>0</v>
      </c>
      <c r="K182" s="215" t="s">
        <v>207</v>
      </c>
      <c r="L182" s="45"/>
      <c r="M182" s="220" t="s">
        <v>19</v>
      </c>
      <c r="N182" s="221" t="s">
        <v>42</v>
      </c>
      <c r="O182" s="85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24" t="s">
        <v>208</v>
      </c>
      <c r="AT182" s="224" t="s">
        <v>203</v>
      </c>
      <c r="AU182" s="224" t="s">
        <v>80</v>
      </c>
      <c r="AY182" s="18" t="s">
        <v>201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8" t="s">
        <v>78</v>
      </c>
      <c r="BK182" s="225">
        <f>ROUND(I182*H182,2)</f>
        <v>0</v>
      </c>
      <c r="BL182" s="18" t="s">
        <v>208</v>
      </c>
      <c r="BM182" s="224" t="s">
        <v>677</v>
      </c>
    </row>
    <row r="183" s="2" customFormat="1">
      <c r="A183" s="39"/>
      <c r="B183" s="40"/>
      <c r="C183" s="41"/>
      <c r="D183" s="226" t="s">
        <v>210</v>
      </c>
      <c r="E183" s="41"/>
      <c r="F183" s="227" t="s">
        <v>468</v>
      </c>
      <c r="G183" s="41"/>
      <c r="H183" s="41"/>
      <c r="I183" s="228"/>
      <c r="J183" s="41"/>
      <c r="K183" s="41"/>
      <c r="L183" s="45"/>
      <c r="M183" s="229"/>
      <c r="N183" s="230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210</v>
      </c>
      <c r="AU183" s="18" t="s">
        <v>80</v>
      </c>
    </row>
    <row r="184" s="13" customFormat="1">
      <c r="A184" s="13"/>
      <c r="B184" s="233"/>
      <c r="C184" s="234"/>
      <c r="D184" s="231" t="s">
        <v>214</v>
      </c>
      <c r="E184" s="235" t="s">
        <v>19</v>
      </c>
      <c r="F184" s="236" t="s">
        <v>671</v>
      </c>
      <c r="G184" s="234"/>
      <c r="H184" s="237">
        <v>100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214</v>
      </c>
      <c r="AU184" s="243" t="s">
        <v>80</v>
      </c>
      <c r="AV184" s="13" t="s">
        <v>80</v>
      </c>
      <c r="AW184" s="13" t="s">
        <v>33</v>
      </c>
      <c r="AX184" s="13" t="s">
        <v>78</v>
      </c>
      <c r="AY184" s="243" t="s">
        <v>201</v>
      </c>
    </row>
    <row r="185" s="12" customFormat="1" ht="22.8" customHeight="1">
      <c r="A185" s="12"/>
      <c r="B185" s="197"/>
      <c r="C185" s="198"/>
      <c r="D185" s="199" t="s">
        <v>70</v>
      </c>
      <c r="E185" s="211" t="s">
        <v>221</v>
      </c>
      <c r="F185" s="211" t="s">
        <v>222</v>
      </c>
      <c r="G185" s="198"/>
      <c r="H185" s="198"/>
      <c r="I185" s="201"/>
      <c r="J185" s="212">
        <f>BK185</f>
        <v>0</v>
      </c>
      <c r="K185" s="198"/>
      <c r="L185" s="203"/>
      <c r="M185" s="204"/>
      <c r="N185" s="205"/>
      <c r="O185" s="205"/>
      <c r="P185" s="206">
        <f>SUM(P186:P224)</f>
        <v>0</v>
      </c>
      <c r="Q185" s="205"/>
      <c r="R185" s="206">
        <f>SUM(R186:R224)</f>
        <v>571.69551799999999</v>
      </c>
      <c r="S185" s="205"/>
      <c r="T185" s="207">
        <f>SUM(T186:T224)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8" t="s">
        <v>78</v>
      </c>
      <c r="AT185" s="209" t="s">
        <v>70</v>
      </c>
      <c r="AU185" s="209" t="s">
        <v>78</v>
      </c>
      <c r="AY185" s="208" t="s">
        <v>201</v>
      </c>
      <c r="BK185" s="210">
        <f>SUM(BK186:BK224)</f>
        <v>0</v>
      </c>
    </row>
    <row r="186" s="2" customFormat="1" ht="24.15" customHeight="1">
      <c r="A186" s="39"/>
      <c r="B186" s="40"/>
      <c r="C186" s="213" t="s">
        <v>243</v>
      </c>
      <c r="D186" s="213" t="s">
        <v>203</v>
      </c>
      <c r="E186" s="214" t="s">
        <v>678</v>
      </c>
      <c r="F186" s="215" t="s">
        <v>679</v>
      </c>
      <c r="G186" s="216" t="s">
        <v>206</v>
      </c>
      <c r="H186" s="217">
        <v>71.400000000000006</v>
      </c>
      <c r="I186" s="218"/>
      <c r="J186" s="219">
        <f>ROUND(I186*H186,2)</f>
        <v>0</v>
      </c>
      <c r="K186" s="215" t="s">
        <v>207</v>
      </c>
      <c r="L186" s="45"/>
      <c r="M186" s="220" t="s">
        <v>19</v>
      </c>
      <c r="N186" s="221" t="s">
        <v>42</v>
      </c>
      <c r="O186" s="85"/>
      <c r="P186" s="222">
        <f>O186*H186</f>
        <v>0</v>
      </c>
      <c r="Q186" s="222">
        <v>0.25080999999999998</v>
      </c>
      <c r="R186" s="222">
        <f>Q186*H186</f>
        <v>17.907834000000001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208</v>
      </c>
      <c r="AT186" s="224" t="s">
        <v>203</v>
      </c>
      <c r="AU186" s="224" t="s">
        <v>80</v>
      </c>
      <c r="AY186" s="18" t="s">
        <v>201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78</v>
      </c>
      <c r="BK186" s="225">
        <f>ROUND(I186*H186,2)</f>
        <v>0</v>
      </c>
      <c r="BL186" s="18" t="s">
        <v>208</v>
      </c>
      <c r="BM186" s="224" t="s">
        <v>680</v>
      </c>
    </row>
    <row r="187" s="2" customFormat="1">
      <c r="A187" s="39"/>
      <c r="B187" s="40"/>
      <c r="C187" s="41"/>
      <c r="D187" s="226" t="s">
        <v>210</v>
      </c>
      <c r="E187" s="41"/>
      <c r="F187" s="227" t="s">
        <v>681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210</v>
      </c>
      <c r="AU187" s="18" t="s">
        <v>80</v>
      </c>
    </row>
    <row r="188" s="13" customFormat="1">
      <c r="A188" s="13"/>
      <c r="B188" s="233"/>
      <c r="C188" s="234"/>
      <c r="D188" s="231" t="s">
        <v>214</v>
      </c>
      <c r="E188" s="235" t="s">
        <v>19</v>
      </c>
      <c r="F188" s="236" t="s">
        <v>682</v>
      </c>
      <c r="G188" s="234"/>
      <c r="H188" s="237">
        <v>71.400000000000006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214</v>
      </c>
      <c r="AU188" s="243" t="s">
        <v>80</v>
      </c>
      <c r="AV188" s="13" t="s">
        <v>80</v>
      </c>
      <c r="AW188" s="13" t="s">
        <v>33</v>
      </c>
      <c r="AX188" s="13" t="s">
        <v>78</v>
      </c>
      <c r="AY188" s="243" t="s">
        <v>201</v>
      </c>
    </row>
    <row r="189" s="2" customFormat="1" ht="16.5" customHeight="1">
      <c r="A189" s="39"/>
      <c r="B189" s="40"/>
      <c r="C189" s="244" t="s">
        <v>348</v>
      </c>
      <c r="D189" s="244" t="s">
        <v>274</v>
      </c>
      <c r="E189" s="245" t="s">
        <v>683</v>
      </c>
      <c r="F189" s="246" t="s">
        <v>684</v>
      </c>
      <c r="G189" s="247" t="s">
        <v>284</v>
      </c>
      <c r="H189" s="248">
        <v>201</v>
      </c>
      <c r="I189" s="249"/>
      <c r="J189" s="250">
        <f>ROUND(I189*H189,2)</f>
        <v>0</v>
      </c>
      <c r="K189" s="246" t="s">
        <v>19</v>
      </c>
      <c r="L189" s="251"/>
      <c r="M189" s="252" t="s">
        <v>19</v>
      </c>
      <c r="N189" s="253" t="s">
        <v>42</v>
      </c>
      <c r="O189" s="85"/>
      <c r="P189" s="222">
        <f>O189*H189</f>
        <v>0</v>
      </c>
      <c r="Q189" s="222">
        <v>2.3999999999999999</v>
      </c>
      <c r="R189" s="222">
        <f>Q189*H189</f>
        <v>482.39999999999998</v>
      </c>
      <c r="S189" s="222">
        <v>0</v>
      </c>
      <c r="T189" s="223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24" t="s">
        <v>243</v>
      </c>
      <c r="AT189" s="224" t="s">
        <v>274</v>
      </c>
      <c r="AU189" s="224" t="s">
        <v>80</v>
      </c>
      <c r="AY189" s="18" t="s">
        <v>201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8" t="s">
        <v>78</v>
      </c>
      <c r="BK189" s="225">
        <f>ROUND(I189*H189,2)</f>
        <v>0</v>
      </c>
      <c r="BL189" s="18" t="s">
        <v>208</v>
      </c>
      <c r="BM189" s="224" t="s">
        <v>685</v>
      </c>
    </row>
    <row r="190" s="13" customFormat="1">
      <c r="A190" s="13"/>
      <c r="B190" s="233"/>
      <c r="C190" s="234"/>
      <c r="D190" s="231" t="s">
        <v>214</v>
      </c>
      <c r="E190" s="235" t="s">
        <v>19</v>
      </c>
      <c r="F190" s="236" t="s">
        <v>686</v>
      </c>
      <c r="G190" s="234"/>
      <c r="H190" s="237">
        <v>201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214</v>
      </c>
      <c r="AU190" s="243" t="s">
        <v>80</v>
      </c>
      <c r="AV190" s="13" t="s">
        <v>80</v>
      </c>
      <c r="AW190" s="13" t="s">
        <v>33</v>
      </c>
      <c r="AX190" s="13" t="s">
        <v>78</v>
      </c>
      <c r="AY190" s="243" t="s">
        <v>201</v>
      </c>
    </row>
    <row r="191" s="2" customFormat="1" ht="16.5" customHeight="1">
      <c r="A191" s="39"/>
      <c r="B191" s="40"/>
      <c r="C191" s="244" t="s">
        <v>353</v>
      </c>
      <c r="D191" s="244" t="s">
        <v>274</v>
      </c>
      <c r="E191" s="245" t="s">
        <v>687</v>
      </c>
      <c r="F191" s="246" t="s">
        <v>688</v>
      </c>
      <c r="G191" s="247" t="s">
        <v>284</v>
      </c>
      <c r="H191" s="248">
        <v>9</v>
      </c>
      <c r="I191" s="249"/>
      <c r="J191" s="250">
        <f>ROUND(I191*H191,2)</f>
        <v>0</v>
      </c>
      <c r="K191" s="246" t="s">
        <v>19</v>
      </c>
      <c r="L191" s="251"/>
      <c r="M191" s="252" t="s">
        <v>19</v>
      </c>
      <c r="N191" s="253" t="s">
        <v>42</v>
      </c>
      <c r="O191" s="85"/>
      <c r="P191" s="222">
        <f>O191*H191</f>
        <v>0</v>
      </c>
      <c r="Q191" s="222">
        <v>2.3999999999999999</v>
      </c>
      <c r="R191" s="222">
        <f>Q191*H191</f>
        <v>21.599999999999998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243</v>
      </c>
      <c r="AT191" s="224" t="s">
        <v>274</v>
      </c>
      <c r="AU191" s="224" t="s">
        <v>80</v>
      </c>
      <c r="AY191" s="18" t="s">
        <v>201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78</v>
      </c>
      <c r="BK191" s="225">
        <f>ROUND(I191*H191,2)</f>
        <v>0</v>
      </c>
      <c r="BL191" s="18" t="s">
        <v>208</v>
      </c>
      <c r="BM191" s="224" t="s">
        <v>689</v>
      </c>
    </row>
    <row r="192" s="13" customFormat="1">
      <c r="A192" s="13"/>
      <c r="B192" s="233"/>
      <c r="C192" s="234"/>
      <c r="D192" s="231" t="s">
        <v>214</v>
      </c>
      <c r="E192" s="235" t="s">
        <v>19</v>
      </c>
      <c r="F192" s="236" t="s">
        <v>690</v>
      </c>
      <c r="G192" s="234"/>
      <c r="H192" s="237">
        <v>9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214</v>
      </c>
      <c r="AU192" s="243" t="s">
        <v>80</v>
      </c>
      <c r="AV192" s="13" t="s">
        <v>80</v>
      </c>
      <c r="AW192" s="13" t="s">
        <v>33</v>
      </c>
      <c r="AX192" s="13" t="s">
        <v>78</v>
      </c>
      <c r="AY192" s="243" t="s">
        <v>201</v>
      </c>
    </row>
    <row r="193" s="2" customFormat="1" ht="78" customHeight="1">
      <c r="A193" s="39"/>
      <c r="B193" s="40"/>
      <c r="C193" s="213" t="s">
        <v>358</v>
      </c>
      <c r="D193" s="213" t="s">
        <v>203</v>
      </c>
      <c r="E193" s="214" t="s">
        <v>223</v>
      </c>
      <c r="F193" s="215" t="s">
        <v>224</v>
      </c>
      <c r="G193" s="216" t="s">
        <v>206</v>
      </c>
      <c r="H193" s="217">
        <v>14.300000000000001</v>
      </c>
      <c r="I193" s="218"/>
      <c r="J193" s="219">
        <f>ROUND(I193*H193,2)</f>
        <v>0</v>
      </c>
      <c r="K193" s="215" t="s">
        <v>207</v>
      </c>
      <c r="L193" s="45"/>
      <c r="M193" s="220" t="s">
        <v>19</v>
      </c>
      <c r="N193" s="221" t="s">
        <v>42</v>
      </c>
      <c r="O193" s="85"/>
      <c r="P193" s="222">
        <f>O193*H193</f>
        <v>0</v>
      </c>
      <c r="Q193" s="222">
        <v>3.11388</v>
      </c>
      <c r="R193" s="222">
        <f>Q193*H193</f>
        <v>44.528483999999999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208</v>
      </c>
      <c r="AT193" s="224" t="s">
        <v>203</v>
      </c>
      <c r="AU193" s="224" t="s">
        <v>80</v>
      </c>
      <c r="AY193" s="18" t="s">
        <v>201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78</v>
      </c>
      <c r="BK193" s="225">
        <f>ROUND(I193*H193,2)</f>
        <v>0</v>
      </c>
      <c r="BL193" s="18" t="s">
        <v>208</v>
      </c>
      <c r="BM193" s="224" t="s">
        <v>691</v>
      </c>
    </row>
    <row r="194" s="2" customFormat="1">
      <c r="A194" s="39"/>
      <c r="B194" s="40"/>
      <c r="C194" s="41"/>
      <c r="D194" s="226" t="s">
        <v>210</v>
      </c>
      <c r="E194" s="41"/>
      <c r="F194" s="227" t="s">
        <v>226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210</v>
      </c>
      <c r="AU194" s="18" t="s">
        <v>80</v>
      </c>
    </row>
    <row r="195" s="2" customFormat="1">
      <c r="A195" s="39"/>
      <c r="B195" s="40"/>
      <c r="C195" s="41"/>
      <c r="D195" s="231" t="s">
        <v>212</v>
      </c>
      <c r="E195" s="41"/>
      <c r="F195" s="232" t="s">
        <v>692</v>
      </c>
      <c r="G195" s="41"/>
      <c r="H195" s="41"/>
      <c r="I195" s="228"/>
      <c r="J195" s="41"/>
      <c r="K195" s="41"/>
      <c r="L195" s="45"/>
      <c r="M195" s="229"/>
      <c r="N195" s="230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212</v>
      </c>
      <c r="AU195" s="18" t="s">
        <v>80</v>
      </c>
    </row>
    <row r="196" s="13" customFormat="1">
      <c r="A196" s="13"/>
      <c r="B196" s="233"/>
      <c r="C196" s="234"/>
      <c r="D196" s="231" t="s">
        <v>214</v>
      </c>
      <c r="E196" s="235" t="s">
        <v>19</v>
      </c>
      <c r="F196" s="236" t="s">
        <v>693</v>
      </c>
      <c r="G196" s="234"/>
      <c r="H196" s="237">
        <v>6.2999999999999998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214</v>
      </c>
      <c r="AU196" s="243" t="s">
        <v>80</v>
      </c>
      <c r="AV196" s="13" t="s">
        <v>80</v>
      </c>
      <c r="AW196" s="13" t="s">
        <v>33</v>
      </c>
      <c r="AX196" s="13" t="s">
        <v>71</v>
      </c>
      <c r="AY196" s="243" t="s">
        <v>201</v>
      </c>
    </row>
    <row r="197" s="13" customFormat="1">
      <c r="A197" s="13"/>
      <c r="B197" s="233"/>
      <c r="C197" s="234"/>
      <c r="D197" s="231" t="s">
        <v>214</v>
      </c>
      <c r="E197" s="235" t="s">
        <v>19</v>
      </c>
      <c r="F197" s="236" t="s">
        <v>243</v>
      </c>
      <c r="G197" s="234"/>
      <c r="H197" s="237">
        <v>8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214</v>
      </c>
      <c r="AU197" s="243" t="s">
        <v>80</v>
      </c>
      <c r="AV197" s="13" t="s">
        <v>80</v>
      </c>
      <c r="AW197" s="13" t="s">
        <v>33</v>
      </c>
      <c r="AX197" s="13" t="s">
        <v>71</v>
      </c>
      <c r="AY197" s="243" t="s">
        <v>201</v>
      </c>
    </row>
    <row r="198" s="14" customFormat="1">
      <c r="A198" s="14"/>
      <c r="B198" s="258"/>
      <c r="C198" s="259"/>
      <c r="D198" s="231" t="s">
        <v>214</v>
      </c>
      <c r="E198" s="260" t="s">
        <v>19</v>
      </c>
      <c r="F198" s="261" t="s">
        <v>410</v>
      </c>
      <c r="G198" s="259"/>
      <c r="H198" s="262">
        <v>14.300000000000001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8" t="s">
        <v>214</v>
      </c>
      <c r="AU198" s="268" t="s">
        <v>80</v>
      </c>
      <c r="AV198" s="14" t="s">
        <v>208</v>
      </c>
      <c r="AW198" s="14" t="s">
        <v>33</v>
      </c>
      <c r="AX198" s="14" t="s">
        <v>78</v>
      </c>
      <c r="AY198" s="268" t="s">
        <v>201</v>
      </c>
    </row>
    <row r="199" s="2" customFormat="1" ht="66.75" customHeight="1">
      <c r="A199" s="39"/>
      <c r="B199" s="40"/>
      <c r="C199" s="213" t="s">
        <v>236</v>
      </c>
      <c r="D199" s="213" t="s">
        <v>203</v>
      </c>
      <c r="E199" s="214" t="s">
        <v>230</v>
      </c>
      <c r="F199" s="215" t="s">
        <v>231</v>
      </c>
      <c r="G199" s="216" t="s">
        <v>206</v>
      </c>
      <c r="H199" s="217">
        <v>448.39999999999998</v>
      </c>
      <c r="I199" s="218"/>
      <c r="J199" s="219">
        <f>ROUND(I199*H199,2)</f>
        <v>0</v>
      </c>
      <c r="K199" s="215" t="s">
        <v>207</v>
      </c>
      <c r="L199" s="45"/>
      <c r="M199" s="220" t="s">
        <v>19</v>
      </c>
      <c r="N199" s="221" t="s">
        <v>42</v>
      </c>
      <c r="O199" s="85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208</v>
      </c>
      <c r="AT199" s="224" t="s">
        <v>203</v>
      </c>
      <c r="AU199" s="224" t="s">
        <v>80</v>
      </c>
      <c r="AY199" s="18" t="s">
        <v>201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78</v>
      </c>
      <c r="BK199" s="225">
        <f>ROUND(I199*H199,2)</f>
        <v>0</v>
      </c>
      <c r="BL199" s="18" t="s">
        <v>208</v>
      </c>
      <c r="BM199" s="224" t="s">
        <v>694</v>
      </c>
    </row>
    <row r="200" s="2" customFormat="1">
      <c r="A200" s="39"/>
      <c r="B200" s="40"/>
      <c r="C200" s="41"/>
      <c r="D200" s="226" t="s">
        <v>210</v>
      </c>
      <c r="E200" s="41"/>
      <c r="F200" s="227" t="s">
        <v>233</v>
      </c>
      <c r="G200" s="41"/>
      <c r="H200" s="41"/>
      <c r="I200" s="228"/>
      <c r="J200" s="41"/>
      <c r="K200" s="41"/>
      <c r="L200" s="45"/>
      <c r="M200" s="229"/>
      <c r="N200" s="230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210</v>
      </c>
      <c r="AU200" s="18" t="s">
        <v>80</v>
      </c>
    </row>
    <row r="201" s="2" customFormat="1">
      <c r="A201" s="39"/>
      <c r="B201" s="40"/>
      <c r="C201" s="41"/>
      <c r="D201" s="231" t="s">
        <v>212</v>
      </c>
      <c r="E201" s="41"/>
      <c r="F201" s="232" t="s">
        <v>695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212</v>
      </c>
      <c r="AU201" s="18" t="s">
        <v>80</v>
      </c>
    </row>
    <row r="202" s="13" customFormat="1">
      <c r="A202" s="13"/>
      <c r="B202" s="233"/>
      <c r="C202" s="234"/>
      <c r="D202" s="231" t="s">
        <v>214</v>
      </c>
      <c r="E202" s="235" t="s">
        <v>19</v>
      </c>
      <c r="F202" s="236" t="s">
        <v>329</v>
      </c>
      <c r="G202" s="234"/>
      <c r="H202" s="237">
        <v>55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214</v>
      </c>
      <c r="AU202" s="243" t="s">
        <v>80</v>
      </c>
      <c r="AV202" s="13" t="s">
        <v>80</v>
      </c>
      <c r="AW202" s="13" t="s">
        <v>33</v>
      </c>
      <c r="AX202" s="13" t="s">
        <v>71</v>
      </c>
      <c r="AY202" s="243" t="s">
        <v>201</v>
      </c>
    </row>
    <row r="203" s="13" customFormat="1">
      <c r="A203" s="13"/>
      <c r="B203" s="233"/>
      <c r="C203" s="234"/>
      <c r="D203" s="231" t="s">
        <v>214</v>
      </c>
      <c r="E203" s="235" t="s">
        <v>19</v>
      </c>
      <c r="F203" s="236" t="s">
        <v>696</v>
      </c>
      <c r="G203" s="234"/>
      <c r="H203" s="237">
        <v>90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214</v>
      </c>
      <c r="AU203" s="243" t="s">
        <v>80</v>
      </c>
      <c r="AV203" s="13" t="s">
        <v>80</v>
      </c>
      <c r="AW203" s="13" t="s">
        <v>33</v>
      </c>
      <c r="AX203" s="13" t="s">
        <v>71</v>
      </c>
      <c r="AY203" s="243" t="s">
        <v>201</v>
      </c>
    </row>
    <row r="204" s="13" customFormat="1">
      <c r="A204" s="13"/>
      <c r="B204" s="233"/>
      <c r="C204" s="234"/>
      <c r="D204" s="231" t="s">
        <v>214</v>
      </c>
      <c r="E204" s="235" t="s">
        <v>19</v>
      </c>
      <c r="F204" s="236" t="s">
        <v>697</v>
      </c>
      <c r="G204" s="234"/>
      <c r="H204" s="237">
        <v>93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214</v>
      </c>
      <c r="AU204" s="243" t="s">
        <v>80</v>
      </c>
      <c r="AV204" s="13" t="s">
        <v>80</v>
      </c>
      <c r="AW204" s="13" t="s">
        <v>33</v>
      </c>
      <c r="AX204" s="13" t="s">
        <v>71</v>
      </c>
      <c r="AY204" s="243" t="s">
        <v>201</v>
      </c>
    </row>
    <row r="205" s="13" customFormat="1">
      <c r="A205" s="13"/>
      <c r="B205" s="233"/>
      <c r="C205" s="234"/>
      <c r="D205" s="231" t="s">
        <v>214</v>
      </c>
      <c r="E205" s="235" t="s">
        <v>19</v>
      </c>
      <c r="F205" s="236" t="s">
        <v>698</v>
      </c>
      <c r="G205" s="234"/>
      <c r="H205" s="237">
        <v>55.399999999999999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214</v>
      </c>
      <c r="AU205" s="243" t="s">
        <v>80</v>
      </c>
      <c r="AV205" s="13" t="s">
        <v>80</v>
      </c>
      <c r="AW205" s="13" t="s">
        <v>33</v>
      </c>
      <c r="AX205" s="13" t="s">
        <v>71</v>
      </c>
      <c r="AY205" s="243" t="s">
        <v>201</v>
      </c>
    </row>
    <row r="206" s="13" customFormat="1">
      <c r="A206" s="13"/>
      <c r="B206" s="233"/>
      <c r="C206" s="234"/>
      <c r="D206" s="231" t="s">
        <v>214</v>
      </c>
      <c r="E206" s="235" t="s">
        <v>19</v>
      </c>
      <c r="F206" s="236" t="s">
        <v>699</v>
      </c>
      <c r="G206" s="234"/>
      <c r="H206" s="237">
        <v>45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214</v>
      </c>
      <c r="AU206" s="243" t="s">
        <v>80</v>
      </c>
      <c r="AV206" s="13" t="s">
        <v>80</v>
      </c>
      <c r="AW206" s="13" t="s">
        <v>33</v>
      </c>
      <c r="AX206" s="13" t="s">
        <v>71</v>
      </c>
      <c r="AY206" s="243" t="s">
        <v>201</v>
      </c>
    </row>
    <row r="207" s="13" customFormat="1">
      <c r="A207" s="13"/>
      <c r="B207" s="233"/>
      <c r="C207" s="234"/>
      <c r="D207" s="231" t="s">
        <v>214</v>
      </c>
      <c r="E207" s="235" t="s">
        <v>19</v>
      </c>
      <c r="F207" s="236" t="s">
        <v>700</v>
      </c>
      <c r="G207" s="234"/>
      <c r="H207" s="237">
        <v>66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214</v>
      </c>
      <c r="AU207" s="243" t="s">
        <v>80</v>
      </c>
      <c r="AV207" s="13" t="s">
        <v>80</v>
      </c>
      <c r="AW207" s="13" t="s">
        <v>33</v>
      </c>
      <c r="AX207" s="13" t="s">
        <v>71</v>
      </c>
      <c r="AY207" s="243" t="s">
        <v>201</v>
      </c>
    </row>
    <row r="208" s="13" customFormat="1">
      <c r="A208" s="13"/>
      <c r="B208" s="233"/>
      <c r="C208" s="234"/>
      <c r="D208" s="231" t="s">
        <v>214</v>
      </c>
      <c r="E208" s="235" t="s">
        <v>19</v>
      </c>
      <c r="F208" s="236" t="s">
        <v>398</v>
      </c>
      <c r="G208" s="234"/>
      <c r="H208" s="237">
        <v>28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214</v>
      </c>
      <c r="AU208" s="243" t="s">
        <v>80</v>
      </c>
      <c r="AV208" s="13" t="s">
        <v>80</v>
      </c>
      <c r="AW208" s="13" t="s">
        <v>33</v>
      </c>
      <c r="AX208" s="13" t="s">
        <v>71</v>
      </c>
      <c r="AY208" s="243" t="s">
        <v>201</v>
      </c>
    </row>
    <row r="209" s="13" customFormat="1">
      <c r="A209" s="13"/>
      <c r="B209" s="233"/>
      <c r="C209" s="234"/>
      <c r="D209" s="231" t="s">
        <v>214</v>
      </c>
      <c r="E209" s="235" t="s">
        <v>19</v>
      </c>
      <c r="F209" s="236" t="s">
        <v>288</v>
      </c>
      <c r="G209" s="234"/>
      <c r="H209" s="237">
        <v>16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214</v>
      </c>
      <c r="AU209" s="243" t="s">
        <v>80</v>
      </c>
      <c r="AV209" s="13" t="s">
        <v>80</v>
      </c>
      <c r="AW209" s="13" t="s">
        <v>33</v>
      </c>
      <c r="AX209" s="13" t="s">
        <v>71</v>
      </c>
      <c r="AY209" s="243" t="s">
        <v>201</v>
      </c>
    </row>
    <row r="210" s="14" customFormat="1">
      <c r="A210" s="14"/>
      <c r="B210" s="258"/>
      <c r="C210" s="259"/>
      <c r="D210" s="231" t="s">
        <v>214</v>
      </c>
      <c r="E210" s="260" t="s">
        <v>19</v>
      </c>
      <c r="F210" s="261" t="s">
        <v>410</v>
      </c>
      <c r="G210" s="259"/>
      <c r="H210" s="262">
        <v>448.39999999999998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8" t="s">
        <v>214</v>
      </c>
      <c r="AU210" s="268" t="s">
        <v>80</v>
      </c>
      <c r="AV210" s="14" t="s">
        <v>208</v>
      </c>
      <c r="AW210" s="14" t="s">
        <v>33</v>
      </c>
      <c r="AX210" s="14" t="s">
        <v>78</v>
      </c>
      <c r="AY210" s="268" t="s">
        <v>201</v>
      </c>
    </row>
    <row r="211" s="2" customFormat="1" ht="76.35" customHeight="1">
      <c r="A211" s="39"/>
      <c r="B211" s="40"/>
      <c r="C211" s="213" t="s">
        <v>299</v>
      </c>
      <c r="D211" s="213" t="s">
        <v>203</v>
      </c>
      <c r="E211" s="214" t="s">
        <v>237</v>
      </c>
      <c r="F211" s="215" t="s">
        <v>238</v>
      </c>
      <c r="G211" s="216" t="s">
        <v>239</v>
      </c>
      <c r="H211" s="217">
        <v>608</v>
      </c>
      <c r="I211" s="218"/>
      <c r="J211" s="219">
        <f>ROUND(I211*H211,2)</f>
        <v>0</v>
      </c>
      <c r="K211" s="215" t="s">
        <v>207</v>
      </c>
      <c r="L211" s="45"/>
      <c r="M211" s="220" t="s">
        <v>19</v>
      </c>
      <c r="N211" s="221" t="s">
        <v>42</v>
      </c>
      <c r="O211" s="85"/>
      <c r="P211" s="222">
        <f>O211*H211</f>
        <v>0</v>
      </c>
      <c r="Q211" s="222">
        <v>0.0086499999999999997</v>
      </c>
      <c r="R211" s="222">
        <f>Q211*H211</f>
        <v>5.2591999999999999</v>
      </c>
      <c r="S211" s="222">
        <v>0</v>
      </c>
      <c r="T211" s="223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24" t="s">
        <v>208</v>
      </c>
      <c r="AT211" s="224" t="s">
        <v>203</v>
      </c>
      <c r="AU211" s="224" t="s">
        <v>80</v>
      </c>
      <c r="AY211" s="18" t="s">
        <v>201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8" t="s">
        <v>78</v>
      </c>
      <c r="BK211" s="225">
        <f>ROUND(I211*H211,2)</f>
        <v>0</v>
      </c>
      <c r="BL211" s="18" t="s">
        <v>208</v>
      </c>
      <c r="BM211" s="224" t="s">
        <v>701</v>
      </c>
    </row>
    <row r="212" s="2" customFormat="1">
      <c r="A212" s="39"/>
      <c r="B212" s="40"/>
      <c r="C212" s="41"/>
      <c r="D212" s="226" t="s">
        <v>210</v>
      </c>
      <c r="E212" s="41"/>
      <c r="F212" s="227" t="s">
        <v>241</v>
      </c>
      <c r="G212" s="41"/>
      <c r="H212" s="41"/>
      <c r="I212" s="228"/>
      <c r="J212" s="41"/>
      <c r="K212" s="41"/>
      <c r="L212" s="45"/>
      <c r="M212" s="229"/>
      <c r="N212" s="230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210</v>
      </c>
      <c r="AU212" s="18" t="s">
        <v>80</v>
      </c>
    </row>
    <row r="213" s="13" customFormat="1">
      <c r="A213" s="13"/>
      <c r="B213" s="233"/>
      <c r="C213" s="234"/>
      <c r="D213" s="231" t="s">
        <v>214</v>
      </c>
      <c r="E213" s="235" t="s">
        <v>19</v>
      </c>
      <c r="F213" s="236" t="s">
        <v>702</v>
      </c>
      <c r="G213" s="234"/>
      <c r="H213" s="237">
        <v>196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214</v>
      </c>
      <c r="AU213" s="243" t="s">
        <v>80</v>
      </c>
      <c r="AV213" s="13" t="s">
        <v>80</v>
      </c>
      <c r="AW213" s="13" t="s">
        <v>33</v>
      </c>
      <c r="AX213" s="13" t="s">
        <v>71</v>
      </c>
      <c r="AY213" s="243" t="s">
        <v>201</v>
      </c>
    </row>
    <row r="214" s="13" customFormat="1">
      <c r="A214" s="13"/>
      <c r="B214" s="233"/>
      <c r="C214" s="234"/>
      <c r="D214" s="231" t="s">
        <v>214</v>
      </c>
      <c r="E214" s="235" t="s">
        <v>19</v>
      </c>
      <c r="F214" s="236" t="s">
        <v>703</v>
      </c>
      <c r="G214" s="234"/>
      <c r="H214" s="237">
        <v>246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214</v>
      </c>
      <c r="AU214" s="243" t="s">
        <v>80</v>
      </c>
      <c r="AV214" s="13" t="s">
        <v>80</v>
      </c>
      <c r="AW214" s="13" t="s">
        <v>33</v>
      </c>
      <c r="AX214" s="13" t="s">
        <v>71</v>
      </c>
      <c r="AY214" s="243" t="s">
        <v>201</v>
      </c>
    </row>
    <row r="215" s="13" customFormat="1">
      <c r="A215" s="13"/>
      <c r="B215" s="233"/>
      <c r="C215" s="234"/>
      <c r="D215" s="231" t="s">
        <v>214</v>
      </c>
      <c r="E215" s="235" t="s">
        <v>19</v>
      </c>
      <c r="F215" s="236" t="s">
        <v>704</v>
      </c>
      <c r="G215" s="234"/>
      <c r="H215" s="237">
        <v>121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214</v>
      </c>
      <c r="AU215" s="243" t="s">
        <v>80</v>
      </c>
      <c r="AV215" s="13" t="s">
        <v>80</v>
      </c>
      <c r="AW215" s="13" t="s">
        <v>33</v>
      </c>
      <c r="AX215" s="13" t="s">
        <v>71</v>
      </c>
      <c r="AY215" s="243" t="s">
        <v>201</v>
      </c>
    </row>
    <row r="216" s="13" customFormat="1">
      <c r="A216" s="13"/>
      <c r="B216" s="233"/>
      <c r="C216" s="234"/>
      <c r="D216" s="231" t="s">
        <v>214</v>
      </c>
      <c r="E216" s="235" t="s">
        <v>19</v>
      </c>
      <c r="F216" s="236" t="s">
        <v>699</v>
      </c>
      <c r="G216" s="234"/>
      <c r="H216" s="237">
        <v>45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214</v>
      </c>
      <c r="AU216" s="243" t="s">
        <v>80</v>
      </c>
      <c r="AV216" s="13" t="s">
        <v>80</v>
      </c>
      <c r="AW216" s="13" t="s">
        <v>33</v>
      </c>
      <c r="AX216" s="13" t="s">
        <v>71</v>
      </c>
      <c r="AY216" s="243" t="s">
        <v>201</v>
      </c>
    </row>
    <row r="217" s="14" customFormat="1">
      <c r="A217" s="14"/>
      <c r="B217" s="258"/>
      <c r="C217" s="259"/>
      <c r="D217" s="231" t="s">
        <v>214</v>
      </c>
      <c r="E217" s="260" t="s">
        <v>19</v>
      </c>
      <c r="F217" s="261" t="s">
        <v>410</v>
      </c>
      <c r="G217" s="259"/>
      <c r="H217" s="262">
        <v>608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8" t="s">
        <v>214</v>
      </c>
      <c r="AU217" s="268" t="s">
        <v>80</v>
      </c>
      <c r="AV217" s="14" t="s">
        <v>208</v>
      </c>
      <c r="AW217" s="14" t="s">
        <v>33</v>
      </c>
      <c r="AX217" s="14" t="s">
        <v>78</v>
      </c>
      <c r="AY217" s="268" t="s">
        <v>201</v>
      </c>
    </row>
    <row r="218" s="2" customFormat="1" ht="76.35" customHeight="1">
      <c r="A218" s="39"/>
      <c r="B218" s="40"/>
      <c r="C218" s="213" t="s">
        <v>288</v>
      </c>
      <c r="D218" s="213" t="s">
        <v>203</v>
      </c>
      <c r="E218" s="214" t="s">
        <v>244</v>
      </c>
      <c r="F218" s="215" t="s">
        <v>245</v>
      </c>
      <c r="G218" s="216" t="s">
        <v>239</v>
      </c>
      <c r="H218" s="217">
        <v>608</v>
      </c>
      <c r="I218" s="218"/>
      <c r="J218" s="219">
        <f>ROUND(I218*H218,2)</f>
        <v>0</v>
      </c>
      <c r="K218" s="215" t="s">
        <v>207</v>
      </c>
      <c r="L218" s="45"/>
      <c r="M218" s="220" t="s">
        <v>19</v>
      </c>
      <c r="N218" s="221" t="s">
        <v>42</v>
      </c>
      <c r="O218" s="85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208</v>
      </c>
      <c r="AT218" s="224" t="s">
        <v>203</v>
      </c>
      <c r="AU218" s="224" t="s">
        <v>80</v>
      </c>
      <c r="AY218" s="18" t="s">
        <v>201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78</v>
      </c>
      <c r="BK218" s="225">
        <f>ROUND(I218*H218,2)</f>
        <v>0</v>
      </c>
      <c r="BL218" s="18" t="s">
        <v>208</v>
      </c>
      <c r="BM218" s="224" t="s">
        <v>705</v>
      </c>
    </row>
    <row r="219" s="2" customFormat="1">
      <c r="A219" s="39"/>
      <c r="B219" s="40"/>
      <c r="C219" s="41"/>
      <c r="D219" s="226" t="s">
        <v>210</v>
      </c>
      <c r="E219" s="41"/>
      <c r="F219" s="227" t="s">
        <v>247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210</v>
      </c>
      <c r="AU219" s="18" t="s">
        <v>80</v>
      </c>
    </row>
    <row r="220" s="13" customFormat="1">
      <c r="A220" s="13"/>
      <c r="B220" s="233"/>
      <c r="C220" s="234"/>
      <c r="D220" s="231" t="s">
        <v>214</v>
      </c>
      <c r="E220" s="235" t="s">
        <v>19</v>
      </c>
      <c r="F220" s="236" t="s">
        <v>702</v>
      </c>
      <c r="G220" s="234"/>
      <c r="H220" s="237">
        <v>196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214</v>
      </c>
      <c r="AU220" s="243" t="s">
        <v>80</v>
      </c>
      <c r="AV220" s="13" t="s">
        <v>80</v>
      </c>
      <c r="AW220" s="13" t="s">
        <v>33</v>
      </c>
      <c r="AX220" s="13" t="s">
        <v>71</v>
      </c>
      <c r="AY220" s="243" t="s">
        <v>201</v>
      </c>
    </row>
    <row r="221" s="13" customFormat="1">
      <c r="A221" s="13"/>
      <c r="B221" s="233"/>
      <c r="C221" s="234"/>
      <c r="D221" s="231" t="s">
        <v>214</v>
      </c>
      <c r="E221" s="235" t="s">
        <v>19</v>
      </c>
      <c r="F221" s="236" t="s">
        <v>703</v>
      </c>
      <c r="G221" s="234"/>
      <c r="H221" s="237">
        <v>246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214</v>
      </c>
      <c r="AU221" s="243" t="s">
        <v>80</v>
      </c>
      <c r="AV221" s="13" t="s">
        <v>80</v>
      </c>
      <c r="AW221" s="13" t="s">
        <v>33</v>
      </c>
      <c r="AX221" s="13" t="s">
        <v>71</v>
      </c>
      <c r="AY221" s="243" t="s">
        <v>201</v>
      </c>
    </row>
    <row r="222" s="13" customFormat="1">
      <c r="A222" s="13"/>
      <c r="B222" s="233"/>
      <c r="C222" s="234"/>
      <c r="D222" s="231" t="s">
        <v>214</v>
      </c>
      <c r="E222" s="235" t="s">
        <v>19</v>
      </c>
      <c r="F222" s="236" t="s">
        <v>704</v>
      </c>
      <c r="G222" s="234"/>
      <c r="H222" s="237">
        <v>121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214</v>
      </c>
      <c r="AU222" s="243" t="s">
        <v>80</v>
      </c>
      <c r="AV222" s="13" t="s">
        <v>80</v>
      </c>
      <c r="AW222" s="13" t="s">
        <v>33</v>
      </c>
      <c r="AX222" s="13" t="s">
        <v>71</v>
      </c>
      <c r="AY222" s="243" t="s">
        <v>201</v>
      </c>
    </row>
    <row r="223" s="13" customFormat="1">
      <c r="A223" s="13"/>
      <c r="B223" s="233"/>
      <c r="C223" s="234"/>
      <c r="D223" s="231" t="s">
        <v>214</v>
      </c>
      <c r="E223" s="235" t="s">
        <v>19</v>
      </c>
      <c r="F223" s="236" t="s">
        <v>699</v>
      </c>
      <c r="G223" s="234"/>
      <c r="H223" s="237">
        <v>45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214</v>
      </c>
      <c r="AU223" s="243" t="s">
        <v>80</v>
      </c>
      <c r="AV223" s="13" t="s">
        <v>80</v>
      </c>
      <c r="AW223" s="13" t="s">
        <v>33</v>
      </c>
      <c r="AX223" s="13" t="s">
        <v>71</v>
      </c>
      <c r="AY223" s="243" t="s">
        <v>201</v>
      </c>
    </row>
    <row r="224" s="14" customFormat="1">
      <c r="A224" s="14"/>
      <c r="B224" s="258"/>
      <c r="C224" s="259"/>
      <c r="D224" s="231" t="s">
        <v>214</v>
      </c>
      <c r="E224" s="260" t="s">
        <v>19</v>
      </c>
      <c r="F224" s="261" t="s">
        <v>410</v>
      </c>
      <c r="G224" s="259"/>
      <c r="H224" s="262">
        <v>608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8" t="s">
        <v>214</v>
      </c>
      <c r="AU224" s="268" t="s">
        <v>80</v>
      </c>
      <c r="AV224" s="14" t="s">
        <v>208</v>
      </c>
      <c r="AW224" s="14" t="s">
        <v>33</v>
      </c>
      <c r="AX224" s="14" t="s">
        <v>78</v>
      </c>
      <c r="AY224" s="268" t="s">
        <v>201</v>
      </c>
    </row>
    <row r="225" s="12" customFormat="1" ht="22.8" customHeight="1">
      <c r="A225" s="12"/>
      <c r="B225" s="197"/>
      <c r="C225" s="198"/>
      <c r="D225" s="199" t="s">
        <v>70</v>
      </c>
      <c r="E225" s="211" t="s">
        <v>208</v>
      </c>
      <c r="F225" s="211" t="s">
        <v>471</v>
      </c>
      <c r="G225" s="198"/>
      <c r="H225" s="198"/>
      <c r="I225" s="201"/>
      <c r="J225" s="212">
        <f>BK225</f>
        <v>0</v>
      </c>
      <c r="K225" s="198"/>
      <c r="L225" s="203"/>
      <c r="M225" s="204"/>
      <c r="N225" s="205"/>
      <c r="O225" s="205"/>
      <c r="P225" s="206">
        <f>SUM(P226:P260)</f>
        <v>0</v>
      </c>
      <c r="Q225" s="205"/>
      <c r="R225" s="206">
        <f>SUM(R226:R260)</f>
        <v>2334.1868159999999</v>
      </c>
      <c r="S225" s="205"/>
      <c r="T225" s="207">
        <f>SUM(T226:T260)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8" t="s">
        <v>78</v>
      </c>
      <c r="AT225" s="209" t="s">
        <v>70</v>
      </c>
      <c r="AU225" s="209" t="s">
        <v>78</v>
      </c>
      <c r="AY225" s="208" t="s">
        <v>201</v>
      </c>
      <c r="BK225" s="210">
        <f>SUM(BK226:BK260)</f>
        <v>0</v>
      </c>
    </row>
    <row r="226" s="2" customFormat="1" ht="37.8" customHeight="1">
      <c r="A226" s="39"/>
      <c r="B226" s="40"/>
      <c r="C226" s="213" t="s">
        <v>259</v>
      </c>
      <c r="D226" s="213" t="s">
        <v>203</v>
      </c>
      <c r="E226" s="214" t="s">
        <v>706</v>
      </c>
      <c r="F226" s="215" t="s">
        <v>707</v>
      </c>
      <c r="G226" s="216" t="s">
        <v>206</v>
      </c>
      <c r="H226" s="217">
        <v>16.199999999999999</v>
      </c>
      <c r="I226" s="218"/>
      <c r="J226" s="219">
        <f>ROUND(I226*H226,2)</f>
        <v>0</v>
      </c>
      <c r="K226" s="215" t="s">
        <v>207</v>
      </c>
      <c r="L226" s="45"/>
      <c r="M226" s="220" t="s">
        <v>19</v>
      </c>
      <c r="N226" s="221" t="s">
        <v>42</v>
      </c>
      <c r="O226" s="85"/>
      <c r="P226" s="222">
        <f>O226*H226</f>
        <v>0</v>
      </c>
      <c r="Q226" s="222">
        <v>2.2050000000000001</v>
      </c>
      <c r="R226" s="222">
        <f>Q226*H226</f>
        <v>35.720999999999997</v>
      </c>
      <c r="S226" s="222">
        <v>0</v>
      </c>
      <c r="T226" s="223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208</v>
      </c>
      <c r="AT226" s="224" t="s">
        <v>203</v>
      </c>
      <c r="AU226" s="224" t="s">
        <v>80</v>
      </c>
      <c r="AY226" s="18" t="s">
        <v>201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78</v>
      </c>
      <c r="BK226" s="225">
        <f>ROUND(I226*H226,2)</f>
        <v>0</v>
      </c>
      <c r="BL226" s="18" t="s">
        <v>208</v>
      </c>
      <c r="BM226" s="224" t="s">
        <v>708</v>
      </c>
    </row>
    <row r="227" s="2" customFormat="1">
      <c r="A227" s="39"/>
      <c r="B227" s="40"/>
      <c r="C227" s="41"/>
      <c r="D227" s="226" t="s">
        <v>210</v>
      </c>
      <c r="E227" s="41"/>
      <c r="F227" s="227" t="s">
        <v>709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210</v>
      </c>
      <c r="AU227" s="18" t="s">
        <v>80</v>
      </c>
    </row>
    <row r="228" s="13" customFormat="1">
      <c r="A228" s="13"/>
      <c r="B228" s="233"/>
      <c r="C228" s="234"/>
      <c r="D228" s="231" t="s">
        <v>214</v>
      </c>
      <c r="E228" s="235" t="s">
        <v>19</v>
      </c>
      <c r="F228" s="236" t="s">
        <v>710</v>
      </c>
      <c r="G228" s="234"/>
      <c r="H228" s="237">
        <v>16.199999999999999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214</v>
      </c>
      <c r="AU228" s="243" t="s">
        <v>80</v>
      </c>
      <c r="AV228" s="13" t="s">
        <v>80</v>
      </c>
      <c r="AW228" s="13" t="s">
        <v>33</v>
      </c>
      <c r="AX228" s="13" t="s">
        <v>78</v>
      </c>
      <c r="AY228" s="243" t="s">
        <v>201</v>
      </c>
    </row>
    <row r="229" s="2" customFormat="1" ht="16.5" customHeight="1">
      <c r="A229" s="39"/>
      <c r="B229" s="40"/>
      <c r="C229" s="244" t="s">
        <v>281</v>
      </c>
      <c r="D229" s="244" t="s">
        <v>274</v>
      </c>
      <c r="E229" s="245" t="s">
        <v>711</v>
      </c>
      <c r="F229" s="246" t="s">
        <v>712</v>
      </c>
      <c r="G229" s="247" t="s">
        <v>269</v>
      </c>
      <c r="H229" s="248">
        <v>9</v>
      </c>
      <c r="I229" s="249"/>
      <c r="J229" s="250">
        <f>ROUND(I229*H229,2)</f>
        <v>0</v>
      </c>
      <c r="K229" s="246" t="s">
        <v>207</v>
      </c>
      <c r="L229" s="251"/>
      <c r="M229" s="252" t="s">
        <v>19</v>
      </c>
      <c r="N229" s="253" t="s">
        <v>42</v>
      </c>
      <c r="O229" s="85"/>
      <c r="P229" s="222">
        <f>O229*H229</f>
        <v>0</v>
      </c>
      <c r="Q229" s="222">
        <v>0.00089999999999999998</v>
      </c>
      <c r="R229" s="222">
        <f>Q229*H229</f>
        <v>0.0080999999999999996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243</v>
      </c>
      <c r="AT229" s="224" t="s">
        <v>274</v>
      </c>
      <c r="AU229" s="224" t="s">
        <v>80</v>
      </c>
      <c r="AY229" s="18" t="s">
        <v>201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78</v>
      </c>
      <c r="BK229" s="225">
        <f>ROUND(I229*H229,2)</f>
        <v>0</v>
      </c>
      <c r="BL229" s="18" t="s">
        <v>208</v>
      </c>
      <c r="BM229" s="224" t="s">
        <v>713</v>
      </c>
    </row>
    <row r="230" s="13" customFormat="1">
      <c r="A230" s="13"/>
      <c r="B230" s="233"/>
      <c r="C230" s="234"/>
      <c r="D230" s="231" t="s">
        <v>214</v>
      </c>
      <c r="E230" s="235" t="s">
        <v>19</v>
      </c>
      <c r="F230" s="236" t="s">
        <v>259</v>
      </c>
      <c r="G230" s="234"/>
      <c r="H230" s="237">
        <v>9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214</v>
      </c>
      <c r="AU230" s="243" t="s">
        <v>80</v>
      </c>
      <c r="AV230" s="13" t="s">
        <v>80</v>
      </c>
      <c r="AW230" s="13" t="s">
        <v>33</v>
      </c>
      <c r="AX230" s="13" t="s">
        <v>78</v>
      </c>
      <c r="AY230" s="243" t="s">
        <v>201</v>
      </c>
    </row>
    <row r="231" s="2" customFormat="1" ht="24.15" customHeight="1">
      <c r="A231" s="39"/>
      <c r="B231" s="40"/>
      <c r="C231" s="244" t="s">
        <v>8</v>
      </c>
      <c r="D231" s="244" t="s">
        <v>274</v>
      </c>
      <c r="E231" s="245" t="s">
        <v>714</v>
      </c>
      <c r="F231" s="246" t="s">
        <v>715</v>
      </c>
      <c r="G231" s="247" t="s">
        <v>269</v>
      </c>
      <c r="H231" s="248">
        <v>126</v>
      </c>
      <c r="I231" s="249"/>
      <c r="J231" s="250">
        <f>ROUND(I231*H231,2)</f>
        <v>0</v>
      </c>
      <c r="K231" s="246" t="s">
        <v>207</v>
      </c>
      <c r="L231" s="251"/>
      <c r="M231" s="252" t="s">
        <v>19</v>
      </c>
      <c r="N231" s="253" t="s">
        <v>42</v>
      </c>
      <c r="O231" s="85"/>
      <c r="P231" s="222">
        <f>O231*H231</f>
        <v>0</v>
      </c>
      <c r="Q231" s="222">
        <v>0.00075000000000000002</v>
      </c>
      <c r="R231" s="222">
        <f>Q231*H231</f>
        <v>0.094500000000000001</v>
      </c>
      <c r="S231" s="222">
        <v>0</v>
      </c>
      <c r="T231" s="22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243</v>
      </c>
      <c r="AT231" s="224" t="s">
        <v>274</v>
      </c>
      <c r="AU231" s="224" t="s">
        <v>80</v>
      </c>
      <c r="AY231" s="18" t="s">
        <v>201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78</v>
      </c>
      <c r="BK231" s="225">
        <f>ROUND(I231*H231,2)</f>
        <v>0</v>
      </c>
      <c r="BL231" s="18" t="s">
        <v>208</v>
      </c>
      <c r="BM231" s="224" t="s">
        <v>716</v>
      </c>
    </row>
    <row r="232" s="13" customFormat="1">
      <c r="A232" s="13"/>
      <c r="B232" s="233"/>
      <c r="C232" s="234"/>
      <c r="D232" s="231" t="s">
        <v>214</v>
      </c>
      <c r="E232" s="235" t="s">
        <v>19</v>
      </c>
      <c r="F232" s="236" t="s">
        <v>717</v>
      </c>
      <c r="G232" s="234"/>
      <c r="H232" s="237">
        <v>126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214</v>
      </c>
      <c r="AU232" s="243" t="s">
        <v>80</v>
      </c>
      <c r="AV232" s="13" t="s">
        <v>80</v>
      </c>
      <c r="AW232" s="13" t="s">
        <v>33</v>
      </c>
      <c r="AX232" s="13" t="s">
        <v>78</v>
      </c>
      <c r="AY232" s="243" t="s">
        <v>201</v>
      </c>
    </row>
    <row r="233" s="2" customFormat="1" ht="49.05" customHeight="1">
      <c r="A233" s="39"/>
      <c r="B233" s="40"/>
      <c r="C233" s="213" t="s">
        <v>436</v>
      </c>
      <c r="D233" s="213" t="s">
        <v>203</v>
      </c>
      <c r="E233" s="214" t="s">
        <v>718</v>
      </c>
      <c r="F233" s="215" t="s">
        <v>719</v>
      </c>
      <c r="G233" s="216" t="s">
        <v>239</v>
      </c>
      <c r="H233" s="217">
        <v>252</v>
      </c>
      <c r="I233" s="218"/>
      <c r="J233" s="219">
        <f>ROUND(I233*H233,2)</f>
        <v>0</v>
      </c>
      <c r="K233" s="215" t="s">
        <v>207</v>
      </c>
      <c r="L233" s="45"/>
      <c r="M233" s="220" t="s">
        <v>19</v>
      </c>
      <c r="N233" s="221" t="s">
        <v>42</v>
      </c>
      <c r="O233" s="85"/>
      <c r="P233" s="222">
        <f>O233*H233</f>
        <v>0</v>
      </c>
      <c r="Q233" s="222">
        <v>0.00027999999999999998</v>
      </c>
      <c r="R233" s="222">
        <f>Q233*H233</f>
        <v>0.070559999999999998</v>
      </c>
      <c r="S233" s="222">
        <v>0</v>
      </c>
      <c r="T233" s="223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208</v>
      </c>
      <c r="AT233" s="224" t="s">
        <v>203</v>
      </c>
      <c r="AU233" s="224" t="s">
        <v>80</v>
      </c>
      <c r="AY233" s="18" t="s">
        <v>201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78</v>
      </c>
      <c r="BK233" s="225">
        <f>ROUND(I233*H233,2)</f>
        <v>0</v>
      </c>
      <c r="BL233" s="18" t="s">
        <v>208</v>
      </c>
      <c r="BM233" s="224" t="s">
        <v>720</v>
      </c>
    </row>
    <row r="234" s="2" customFormat="1">
      <c r="A234" s="39"/>
      <c r="B234" s="40"/>
      <c r="C234" s="41"/>
      <c r="D234" s="226" t="s">
        <v>210</v>
      </c>
      <c r="E234" s="41"/>
      <c r="F234" s="227" t="s">
        <v>721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210</v>
      </c>
      <c r="AU234" s="18" t="s">
        <v>80</v>
      </c>
    </row>
    <row r="235" s="2" customFormat="1">
      <c r="A235" s="39"/>
      <c r="B235" s="40"/>
      <c r="C235" s="41"/>
      <c r="D235" s="231" t="s">
        <v>212</v>
      </c>
      <c r="E235" s="41"/>
      <c r="F235" s="232" t="s">
        <v>722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212</v>
      </c>
      <c r="AU235" s="18" t="s">
        <v>80</v>
      </c>
    </row>
    <row r="236" s="13" customFormat="1">
      <c r="A236" s="13"/>
      <c r="B236" s="233"/>
      <c r="C236" s="234"/>
      <c r="D236" s="231" t="s">
        <v>214</v>
      </c>
      <c r="E236" s="235" t="s">
        <v>19</v>
      </c>
      <c r="F236" s="236" t="s">
        <v>723</v>
      </c>
      <c r="G236" s="234"/>
      <c r="H236" s="237">
        <v>252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214</v>
      </c>
      <c r="AU236" s="243" t="s">
        <v>80</v>
      </c>
      <c r="AV236" s="13" t="s">
        <v>80</v>
      </c>
      <c r="AW236" s="13" t="s">
        <v>33</v>
      </c>
      <c r="AX236" s="13" t="s">
        <v>78</v>
      </c>
      <c r="AY236" s="243" t="s">
        <v>201</v>
      </c>
    </row>
    <row r="237" s="2" customFormat="1" ht="24.15" customHeight="1">
      <c r="A237" s="39"/>
      <c r="B237" s="40"/>
      <c r="C237" s="244" t="s">
        <v>442</v>
      </c>
      <c r="D237" s="244" t="s">
        <v>274</v>
      </c>
      <c r="E237" s="245" t="s">
        <v>724</v>
      </c>
      <c r="F237" s="246" t="s">
        <v>725</v>
      </c>
      <c r="G237" s="247" t="s">
        <v>239</v>
      </c>
      <c r="H237" s="248">
        <v>181.44</v>
      </c>
      <c r="I237" s="249"/>
      <c r="J237" s="250">
        <f>ROUND(I237*H237,2)</f>
        <v>0</v>
      </c>
      <c r="K237" s="246" t="s">
        <v>207</v>
      </c>
      <c r="L237" s="251"/>
      <c r="M237" s="252" t="s">
        <v>19</v>
      </c>
      <c r="N237" s="253" t="s">
        <v>42</v>
      </c>
      <c r="O237" s="85"/>
      <c r="P237" s="222">
        <f>O237*H237</f>
        <v>0</v>
      </c>
      <c r="Q237" s="222">
        <v>0.00029999999999999997</v>
      </c>
      <c r="R237" s="222">
        <f>Q237*H237</f>
        <v>0.054431999999999994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243</v>
      </c>
      <c r="AT237" s="224" t="s">
        <v>274</v>
      </c>
      <c r="AU237" s="224" t="s">
        <v>80</v>
      </c>
      <c r="AY237" s="18" t="s">
        <v>201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78</v>
      </c>
      <c r="BK237" s="225">
        <f>ROUND(I237*H237,2)</f>
        <v>0</v>
      </c>
      <c r="BL237" s="18" t="s">
        <v>208</v>
      </c>
      <c r="BM237" s="224" t="s">
        <v>726</v>
      </c>
    </row>
    <row r="238" s="2" customFormat="1">
      <c r="A238" s="39"/>
      <c r="B238" s="40"/>
      <c r="C238" s="41"/>
      <c r="D238" s="231" t="s">
        <v>212</v>
      </c>
      <c r="E238" s="41"/>
      <c r="F238" s="232" t="s">
        <v>727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212</v>
      </c>
      <c r="AU238" s="18" t="s">
        <v>80</v>
      </c>
    </row>
    <row r="239" s="13" customFormat="1">
      <c r="A239" s="13"/>
      <c r="B239" s="233"/>
      <c r="C239" s="234"/>
      <c r="D239" s="231" t="s">
        <v>214</v>
      </c>
      <c r="E239" s="235" t="s">
        <v>19</v>
      </c>
      <c r="F239" s="236" t="s">
        <v>728</v>
      </c>
      <c r="G239" s="234"/>
      <c r="H239" s="237">
        <v>151.19999999999999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214</v>
      </c>
      <c r="AU239" s="243" t="s">
        <v>80</v>
      </c>
      <c r="AV239" s="13" t="s">
        <v>80</v>
      </c>
      <c r="AW239" s="13" t="s">
        <v>33</v>
      </c>
      <c r="AX239" s="13" t="s">
        <v>78</v>
      </c>
      <c r="AY239" s="243" t="s">
        <v>201</v>
      </c>
    </row>
    <row r="240" s="13" customFormat="1">
      <c r="A240" s="13"/>
      <c r="B240" s="233"/>
      <c r="C240" s="234"/>
      <c r="D240" s="231" t="s">
        <v>214</v>
      </c>
      <c r="E240" s="234"/>
      <c r="F240" s="236" t="s">
        <v>729</v>
      </c>
      <c r="G240" s="234"/>
      <c r="H240" s="237">
        <v>181.44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214</v>
      </c>
      <c r="AU240" s="243" t="s">
        <v>80</v>
      </c>
      <c r="AV240" s="13" t="s">
        <v>80</v>
      </c>
      <c r="AW240" s="13" t="s">
        <v>4</v>
      </c>
      <c r="AX240" s="13" t="s">
        <v>78</v>
      </c>
      <c r="AY240" s="243" t="s">
        <v>201</v>
      </c>
    </row>
    <row r="241" s="2" customFormat="1" ht="33" customHeight="1">
      <c r="A241" s="39"/>
      <c r="B241" s="40"/>
      <c r="C241" s="213" t="s">
        <v>448</v>
      </c>
      <c r="D241" s="213" t="s">
        <v>203</v>
      </c>
      <c r="E241" s="214" t="s">
        <v>730</v>
      </c>
      <c r="F241" s="215" t="s">
        <v>731</v>
      </c>
      <c r="G241" s="216" t="s">
        <v>239</v>
      </c>
      <c r="H241" s="217">
        <v>252</v>
      </c>
      <c r="I241" s="218"/>
      <c r="J241" s="219">
        <f>ROUND(I241*H241,2)</f>
        <v>0</v>
      </c>
      <c r="K241" s="215" t="s">
        <v>207</v>
      </c>
      <c r="L241" s="45"/>
      <c r="M241" s="220" t="s">
        <v>19</v>
      </c>
      <c r="N241" s="221" t="s">
        <v>42</v>
      </c>
      <c r="O241" s="85"/>
      <c r="P241" s="222">
        <f>O241*H241</f>
        <v>0</v>
      </c>
      <c r="Q241" s="222">
        <v>0.001</v>
      </c>
      <c r="R241" s="222">
        <f>Q241*H241</f>
        <v>0.252</v>
      </c>
      <c r="S241" s="222">
        <v>0</v>
      </c>
      <c r="T241" s="223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24" t="s">
        <v>208</v>
      </c>
      <c r="AT241" s="224" t="s">
        <v>203</v>
      </c>
      <c r="AU241" s="224" t="s">
        <v>80</v>
      </c>
      <c r="AY241" s="18" t="s">
        <v>201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8" t="s">
        <v>78</v>
      </c>
      <c r="BK241" s="225">
        <f>ROUND(I241*H241,2)</f>
        <v>0</v>
      </c>
      <c r="BL241" s="18" t="s">
        <v>208</v>
      </c>
      <c r="BM241" s="224" t="s">
        <v>732</v>
      </c>
    </row>
    <row r="242" s="2" customFormat="1">
      <c r="A242" s="39"/>
      <c r="B242" s="40"/>
      <c r="C242" s="41"/>
      <c r="D242" s="226" t="s">
        <v>210</v>
      </c>
      <c r="E242" s="41"/>
      <c r="F242" s="227" t="s">
        <v>733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210</v>
      </c>
      <c r="AU242" s="18" t="s">
        <v>80</v>
      </c>
    </row>
    <row r="243" s="2" customFormat="1">
      <c r="A243" s="39"/>
      <c r="B243" s="40"/>
      <c r="C243" s="41"/>
      <c r="D243" s="231" t="s">
        <v>212</v>
      </c>
      <c r="E243" s="41"/>
      <c r="F243" s="232" t="s">
        <v>734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212</v>
      </c>
      <c r="AU243" s="18" t="s">
        <v>80</v>
      </c>
    </row>
    <row r="244" s="13" customFormat="1">
      <c r="A244" s="13"/>
      <c r="B244" s="233"/>
      <c r="C244" s="234"/>
      <c r="D244" s="231" t="s">
        <v>214</v>
      </c>
      <c r="E244" s="235" t="s">
        <v>19</v>
      </c>
      <c r="F244" s="236" t="s">
        <v>723</v>
      </c>
      <c r="G244" s="234"/>
      <c r="H244" s="237">
        <v>252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214</v>
      </c>
      <c r="AU244" s="243" t="s">
        <v>80</v>
      </c>
      <c r="AV244" s="13" t="s">
        <v>80</v>
      </c>
      <c r="AW244" s="13" t="s">
        <v>33</v>
      </c>
      <c r="AX244" s="13" t="s">
        <v>78</v>
      </c>
      <c r="AY244" s="243" t="s">
        <v>201</v>
      </c>
    </row>
    <row r="245" s="2" customFormat="1" ht="24.15" customHeight="1">
      <c r="A245" s="39"/>
      <c r="B245" s="40"/>
      <c r="C245" s="244" t="s">
        <v>454</v>
      </c>
      <c r="D245" s="244" t="s">
        <v>274</v>
      </c>
      <c r="E245" s="245" t="s">
        <v>735</v>
      </c>
      <c r="F245" s="246" t="s">
        <v>736</v>
      </c>
      <c r="G245" s="247" t="s">
        <v>239</v>
      </c>
      <c r="H245" s="248">
        <v>151.19999999999999</v>
      </c>
      <c r="I245" s="249"/>
      <c r="J245" s="250">
        <f>ROUND(I245*H245,2)</f>
        <v>0</v>
      </c>
      <c r="K245" s="246" t="s">
        <v>207</v>
      </c>
      <c r="L245" s="251"/>
      <c r="M245" s="252" t="s">
        <v>19</v>
      </c>
      <c r="N245" s="253" t="s">
        <v>42</v>
      </c>
      <c r="O245" s="85"/>
      <c r="P245" s="222">
        <f>O245*H245</f>
        <v>0</v>
      </c>
      <c r="Q245" s="222">
        <v>0.00142</v>
      </c>
      <c r="R245" s="222">
        <f>Q245*H245</f>
        <v>0.21470399999999998</v>
      </c>
      <c r="S245" s="222">
        <v>0</v>
      </c>
      <c r="T245" s="223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24" t="s">
        <v>243</v>
      </c>
      <c r="AT245" s="224" t="s">
        <v>274</v>
      </c>
      <c r="AU245" s="224" t="s">
        <v>80</v>
      </c>
      <c r="AY245" s="18" t="s">
        <v>201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8" t="s">
        <v>78</v>
      </c>
      <c r="BK245" s="225">
        <f>ROUND(I245*H245,2)</f>
        <v>0</v>
      </c>
      <c r="BL245" s="18" t="s">
        <v>208</v>
      </c>
      <c r="BM245" s="224" t="s">
        <v>737</v>
      </c>
    </row>
    <row r="246" s="2" customFormat="1">
      <c r="A246" s="39"/>
      <c r="B246" s="40"/>
      <c r="C246" s="41"/>
      <c r="D246" s="231" t="s">
        <v>212</v>
      </c>
      <c r="E246" s="41"/>
      <c r="F246" s="232" t="s">
        <v>727</v>
      </c>
      <c r="G246" s="41"/>
      <c r="H246" s="41"/>
      <c r="I246" s="228"/>
      <c r="J246" s="41"/>
      <c r="K246" s="41"/>
      <c r="L246" s="45"/>
      <c r="M246" s="229"/>
      <c r="N246" s="230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212</v>
      </c>
      <c r="AU246" s="18" t="s">
        <v>80</v>
      </c>
    </row>
    <row r="247" s="13" customFormat="1">
      <c r="A247" s="13"/>
      <c r="B247" s="233"/>
      <c r="C247" s="234"/>
      <c r="D247" s="231" t="s">
        <v>214</v>
      </c>
      <c r="E247" s="235" t="s">
        <v>19</v>
      </c>
      <c r="F247" s="236" t="s">
        <v>728</v>
      </c>
      <c r="G247" s="234"/>
      <c r="H247" s="237">
        <v>151.19999999999999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214</v>
      </c>
      <c r="AU247" s="243" t="s">
        <v>80</v>
      </c>
      <c r="AV247" s="13" t="s">
        <v>80</v>
      </c>
      <c r="AW247" s="13" t="s">
        <v>33</v>
      </c>
      <c r="AX247" s="13" t="s">
        <v>78</v>
      </c>
      <c r="AY247" s="243" t="s">
        <v>201</v>
      </c>
    </row>
    <row r="248" s="2" customFormat="1" ht="37.8" customHeight="1">
      <c r="A248" s="39"/>
      <c r="B248" s="40"/>
      <c r="C248" s="213" t="s">
        <v>221</v>
      </c>
      <c r="D248" s="213" t="s">
        <v>203</v>
      </c>
      <c r="E248" s="214" t="s">
        <v>472</v>
      </c>
      <c r="F248" s="215" t="s">
        <v>473</v>
      </c>
      <c r="G248" s="216" t="s">
        <v>206</v>
      </c>
      <c r="H248" s="217">
        <v>944</v>
      </c>
      <c r="I248" s="218"/>
      <c r="J248" s="219">
        <f>ROUND(I248*H248,2)</f>
        <v>0</v>
      </c>
      <c r="K248" s="215" t="s">
        <v>207</v>
      </c>
      <c r="L248" s="45"/>
      <c r="M248" s="220" t="s">
        <v>19</v>
      </c>
      <c r="N248" s="221" t="s">
        <v>42</v>
      </c>
      <c r="O248" s="85"/>
      <c r="P248" s="222">
        <f>O248*H248</f>
        <v>0</v>
      </c>
      <c r="Q248" s="222">
        <v>2.4340799999999998</v>
      </c>
      <c r="R248" s="222">
        <f>Q248*H248</f>
        <v>2297.7715199999998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208</v>
      </c>
      <c r="AT248" s="224" t="s">
        <v>203</v>
      </c>
      <c r="AU248" s="224" t="s">
        <v>80</v>
      </c>
      <c r="AY248" s="18" t="s">
        <v>201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78</v>
      </c>
      <c r="BK248" s="225">
        <f>ROUND(I248*H248,2)</f>
        <v>0</v>
      </c>
      <c r="BL248" s="18" t="s">
        <v>208</v>
      </c>
      <c r="BM248" s="224" t="s">
        <v>738</v>
      </c>
    </row>
    <row r="249" s="2" customFormat="1">
      <c r="A249" s="39"/>
      <c r="B249" s="40"/>
      <c r="C249" s="41"/>
      <c r="D249" s="226" t="s">
        <v>210</v>
      </c>
      <c r="E249" s="41"/>
      <c r="F249" s="227" t="s">
        <v>475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210</v>
      </c>
      <c r="AU249" s="18" t="s">
        <v>80</v>
      </c>
    </row>
    <row r="250" s="2" customFormat="1">
      <c r="A250" s="39"/>
      <c r="B250" s="40"/>
      <c r="C250" s="41"/>
      <c r="D250" s="231" t="s">
        <v>212</v>
      </c>
      <c r="E250" s="41"/>
      <c r="F250" s="232" t="s">
        <v>739</v>
      </c>
      <c r="G250" s="41"/>
      <c r="H250" s="41"/>
      <c r="I250" s="228"/>
      <c r="J250" s="41"/>
      <c r="K250" s="41"/>
      <c r="L250" s="45"/>
      <c r="M250" s="229"/>
      <c r="N250" s="230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212</v>
      </c>
      <c r="AU250" s="18" t="s">
        <v>80</v>
      </c>
    </row>
    <row r="251" s="13" customFormat="1">
      <c r="A251" s="13"/>
      <c r="B251" s="233"/>
      <c r="C251" s="234"/>
      <c r="D251" s="231" t="s">
        <v>214</v>
      </c>
      <c r="E251" s="235" t="s">
        <v>19</v>
      </c>
      <c r="F251" s="236" t="s">
        <v>620</v>
      </c>
      <c r="G251" s="234"/>
      <c r="H251" s="237">
        <v>82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214</v>
      </c>
      <c r="AU251" s="243" t="s">
        <v>80</v>
      </c>
      <c r="AV251" s="13" t="s">
        <v>80</v>
      </c>
      <c r="AW251" s="13" t="s">
        <v>33</v>
      </c>
      <c r="AX251" s="13" t="s">
        <v>71</v>
      </c>
      <c r="AY251" s="243" t="s">
        <v>201</v>
      </c>
    </row>
    <row r="252" s="13" customFormat="1">
      <c r="A252" s="13"/>
      <c r="B252" s="233"/>
      <c r="C252" s="234"/>
      <c r="D252" s="231" t="s">
        <v>214</v>
      </c>
      <c r="E252" s="235" t="s">
        <v>19</v>
      </c>
      <c r="F252" s="236" t="s">
        <v>740</v>
      </c>
      <c r="G252" s="234"/>
      <c r="H252" s="237">
        <v>486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214</v>
      </c>
      <c r="AU252" s="243" t="s">
        <v>80</v>
      </c>
      <c r="AV252" s="13" t="s">
        <v>80</v>
      </c>
      <c r="AW252" s="13" t="s">
        <v>33</v>
      </c>
      <c r="AX252" s="13" t="s">
        <v>71</v>
      </c>
      <c r="AY252" s="243" t="s">
        <v>201</v>
      </c>
    </row>
    <row r="253" s="13" customFormat="1">
      <c r="A253" s="13"/>
      <c r="B253" s="233"/>
      <c r="C253" s="234"/>
      <c r="D253" s="231" t="s">
        <v>214</v>
      </c>
      <c r="E253" s="235" t="s">
        <v>19</v>
      </c>
      <c r="F253" s="236" t="s">
        <v>741</v>
      </c>
      <c r="G253" s="234"/>
      <c r="H253" s="237">
        <v>376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214</v>
      </c>
      <c r="AU253" s="243" t="s">
        <v>80</v>
      </c>
      <c r="AV253" s="13" t="s">
        <v>80</v>
      </c>
      <c r="AW253" s="13" t="s">
        <v>33</v>
      </c>
      <c r="AX253" s="13" t="s">
        <v>71</v>
      </c>
      <c r="AY253" s="243" t="s">
        <v>201</v>
      </c>
    </row>
    <row r="254" s="14" customFormat="1">
      <c r="A254" s="14"/>
      <c r="B254" s="258"/>
      <c r="C254" s="259"/>
      <c r="D254" s="231" t="s">
        <v>214</v>
      </c>
      <c r="E254" s="260" t="s">
        <v>19</v>
      </c>
      <c r="F254" s="261" t="s">
        <v>410</v>
      </c>
      <c r="G254" s="259"/>
      <c r="H254" s="262">
        <v>944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8" t="s">
        <v>214</v>
      </c>
      <c r="AU254" s="268" t="s">
        <v>80</v>
      </c>
      <c r="AV254" s="14" t="s">
        <v>208</v>
      </c>
      <c r="AW254" s="14" t="s">
        <v>33</v>
      </c>
      <c r="AX254" s="14" t="s">
        <v>78</v>
      </c>
      <c r="AY254" s="268" t="s">
        <v>201</v>
      </c>
    </row>
    <row r="255" s="2" customFormat="1" ht="44.25" customHeight="1">
      <c r="A255" s="39"/>
      <c r="B255" s="40"/>
      <c r="C255" s="213" t="s">
        <v>208</v>
      </c>
      <c r="D255" s="213" t="s">
        <v>203</v>
      </c>
      <c r="E255" s="214" t="s">
        <v>482</v>
      </c>
      <c r="F255" s="215" t="s">
        <v>483</v>
      </c>
      <c r="G255" s="216" t="s">
        <v>239</v>
      </c>
      <c r="H255" s="217">
        <v>1430.9000000000001</v>
      </c>
      <c r="I255" s="218"/>
      <c r="J255" s="219">
        <f>ROUND(I255*H255,2)</f>
        <v>0</v>
      </c>
      <c r="K255" s="215" t="s">
        <v>207</v>
      </c>
      <c r="L255" s="45"/>
      <c r="M255" s="220" t="s">
        <v>19</v>
      </c>
      <c r="N255" s="221" t="s">
        <v>42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208</v>
      </c>
      <c r="AT255" s="224" t="s">
        <v>203</v>
      </c>
      <c r="AU255" s="224" t="s">
        <v>80</v>
      </c>
      <c r="AY255" s="18" t="s">
        <v>201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78</v>
      </c>
      <c r="BK255" s="225">
        <f>ROUND(I255*H255,2)</f>
        <v>0</v>
      </c>
      <c r="BL255" s="18" t="s">
        <v>208</v>
      </c>
      <c r="BM255" s="224" t="s">
        <v>742</v>
      </c>
    </row>
    <row r="256" s="2" customFormat="1">
      <c r="A256" s="39"/>
      <c r="B256" s="40"/>
      <c r="C256" s="41"/>
      <c r="D256" s="226" t="s">
        <v>210</v>
      </c>
      <c r="E256" s="41"/>
      <c r="F256" s="227" t="s">
        <v>485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210</v>
      </c>
      <c r="AU256" s="18" t="s">
        <v>80</v>
      </c>
    </row>
    <row r="257" s="13" customFormat="1">
      <c r="A257" s="13"/>
      <c r="B257" s="233"/>
      <c r="C257" s="234"/>
      <c r="D257" s="231" t="s">
        <v>214</v>
      </c>
      <c r="E257" s="235" t="s">
        <v>19</v>
      </c>
      <c r="F257" s="236" t="s">
        <v>743</v>
      </c>
      <c r="G257" s="234"/>
      <c r="H257" s="237">
        <v>136.5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214</v>
      </c>
      <c r="AU257" s="243" t="s">
        <v>80</v>
      </c>
      <c r="AV257" s="13" t="s">
        <v>80</v>
      </c>
      <c r="AW257" s="13" t="s">
        <v>33</v>
      </c>
      <c r="AX257" s="13" t="s">
        <v>71</v>
      </c>
      <c r="AY257" s="243" t="s">
        <v>201</v>
      </c>
    </row>
    <row r="258" s="13" customFormat="1">
      <c r="A258" s="13"/>
      <c r="B258" s="233"/>
      <c r="C258" s="234"/>
      <c r="D258" s="231" t="s">
        <v>214</v>
      </c>
      <c r="E258" s="235" t="s">
        <v>19</v>
      </c>
      <c r="F258" s="236" t="s">
        <v>744</v>
      </c>
      <c r="G258" s="234"/>
      <c r="H258" s="237">
        <v>668.79999999999995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214</v>
      </c>
      <c r="AU258" s="243" t="s">
        <v>80</v>
      </c>
      <c r="AV258" s="13" t="s">
        <v>80</v>
      </c>
      <c r="AW258" s="13" t="s">
        <v>33</v>
      </c>
      <c r="AX258" s="13" t="s">
        <v>71</v>
      </c>
      <c r="AY258" s="243" t="s">
        <v>201</v>
      </c>
    </row>
    <row r="259" s="13" customFormat="1">
      <c r="A259" s="13"/>
      <c r="B259" s="233"/>
      <c r="C259" s="234"/>
      <c r="D259" s="231" t="s">
        <v>214</v>
      </c>
      <c r="E259" s="235" t="s">
        <v>19</v>
      </c>
      <c r="F259" s="236" t="s">
        <v>745</v>
      </c>
      <c r="G259" s="234"/>
      <c r="H259" s="237">
        <v>625.60000000000002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214</v>
      </c>
      <c r="AU259" s="243" t="s">
        <v>80</v>
      </c>
      <c r="AV259" s="13" t="s">
        <v>80</v>
      </c>
      <c r="AW259" s="13" t="s">
        <v>33</v>
      </c>
      <c r="AX259" s="13" t="s">
        <v>71</v>
      </c>
      <c r="AY259" s="243" t="s">
        <v>201</v>
      </c>
    </row>
    <row r="260" s="14" customFormat="1">
      <c r="A260" s="14"/>
      <c r="B260" s="258"/>
      <c r="C260" s="259"/>
      <c r="D260" s="231" t="s">
        <v>214</v>
      </c>
      <c r="E260" s="260" t="s">
        <v>19</v>
      </c>
      <c r="F260" s="261" t="s">
        <v>410</v>
      </c>
      <c r="G260" s="259"/>
      <c r="H260" s="262">
        <v>1430.9000000000001</v>
      </c>
      <c r="I260" s="263"/>
      <c r="J260" s="259"/>
      <c r="K260" s="259"/>
      <c r="L260" s="264"/>
      <c r="M260" s="265"/>
      <c r="N260" s="266"/>
      <c r="O260" s="266"/>
      <c r="P260" s="266"/>
      <c r="Q260" s="266"/>
      <c r="R260" s="266"/>
      <c r="S260" s="266"/>
      <c r="T260" s="26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8" t="s">
        <v>214</v>
      </c>
      <c r="AU260" s="268" t="s">
        <v>80</v>
      </c>
      <c r="AV260" s="14" t="s">
        <v>208</v>
      </c>
      <c r="AW260" s="14" t="s">
        <v>33</v>
      </c>
      <c r="AX260" s="14" t="s">
        <v>78</v>
      </c>
      <c r="AY260" s="268" t="s">
        <v>201</v>
      </c>
    </row>
    <row r="261" s="12" customFormat="1" ht="22.8" customHeight="1">
      <c r="A261" s="12"/>
      <c r="B261" s="197"/>
      <c r="C261" s="198"/>
      <c r="D261" s="199" t="s">
        <v>70</v>
      </c>
      <c r="E261" s="211" t="s">
        <v>229</v>
      </c>
      <c r="F261" s="211" t="s">
        <v>490</v>
      </c>
      <c r="G261" s="198"/>
      <c r="H261" s="198"/>
      <c r="I261" s="201"/>
      <c r="J261" s="212">
        <f>BK261</f>
        <v>0</v>
      </c>
      <c r="K261" s="198"/>
      <c r="L261" s="203"/>
      <c r="M261" s="204"/>
      <c r="N261" s="205"/>
      <c r="O261" s="205"/>
      <c r="P261" s="206">
        <f>SUM(P262:P265)</f>
        <v>0</v>
      </c>
      <c r="Q261" s="205"/>
      <c r="R261" s="206">
        <f>SUM(R262:R265)</f>
        <v>2.8906499999999999</v>
      </c>
      <c r="S261" s="205"/>
      <c r="T261" s="207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8" t="s">
        <v>78</v>
      </c>
      <c r="AT261" s="209" t="s">
        <v>70</v>
      </c>
      <c r="AU261" s="209" t="s">
        <v>78</v>
      </c>
      <c r="AY261" s="208" t="s">
        <v>201</v>
      </c>
      <c r="BK261" s="210">
        <f>SUM(BK262:BK265)</f>
        <v>0</v>
      </c>
    </row>
    <row r="262" s="2" customFormat="1" ht="37.8" customHeight="1">
      <c r="A262" s="39"/>
      <c r="B262" s="40"/>
      <c r="C262" s="213" t="s">
        <v>464</v>
      </c>
      <c r="D262" s="213" t="s">
        <v>203</v>
      </c>
      <c r="E262" s="214" t="s">
        <v>491</v>
      </c>
      <c r="F262" s="215" t="s">
        <v>492</v>
      </c>
      <c r="G262" s="216" t="s">
        <v>239</v>
      </c>
      <c r="H262" s="217">
        <v>52.5</v>
      </c>
      <c r="I262" s="218"/>
      <c r="J262" s="219">
        <f>ROUND(I262*H262,2)</f>
        <v>0</v>
      </c>
      <c r="K262" s="215" t="s">
        <v>207</v>
      </c>
      <c r="L262" s="45"/>
      <c r="M262" s="220" t="s">
        <v>19</v>
      </c>
      <c r="N262" s="221" t="s">
        <v>42</v>
      </c>
      <c r="O262" s="85"/>
      <c r="P262" s="222">
        <f>O262*H262</f>
        <v>0</v>
      </c>
      <c r="Q262" s="222">
        <v>0.055059999999999998</v>
      </c>
      <c r="R262" s="222">
        <f>Q262*H262</f>
        <v>2.8906499999999999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208</v>
      </c>
      <c r="AT262" s="224" t="s">
        <v>203</v>
      </c>
      <c r="AU262" s="224" t="s">
        <v>80</v>
      </c>
      <c r="AY262" s="18" t="s">
        <v>201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78</v>
      </c>
      <c r="BK262" s="225">
        <f>ROUND(I262*H262,2)</f>
        <v>0</v>
      </c>
      <c r="BL262" s="18" t="s">
        <v>208</v>
      </c>
      <c r="BM262" s="224" t="s">
        <v>746</v>
      </c>
    </row>
    <row r="263" s="2" customFormat="1">
      <c r="A263" s="39"/>
      <c r="B263" s="40"/>
      <c r="C263" s="41"/>
      <c r="D263" s="226" t="s">
        <v>210</v>
      </c>
      <c r="E263" s="41"/>
      <c r="F263" s="227" t="s">
        <v>494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210</v>
      </c>
      <c r="AU263" s="18" t="s">
        <v>80</v>
      </c>
    </row>
    <row r="264" s="2" customFormat="1">
      <c r="A264" s="39"/>
      <c r="B264" s="40"/>
      <c r="C264" s="41"/>
      <c r="D264" s="231" t="s">
        <v>212</v>
      </c>
      <c r="E264" s="41"/>
      <c r="F264" s="232" t="s">
        <v>495</v>
      </c>
      <c r="G264" s="41"/>
      <c r="H264" s="41"/>
      <c r="I264" s="228"/>
      <c r="J264" s="41"/>
      <c r="K264" s="41"/>
      <c r="L264" s="45"/>
      <c r="M264" s="229"/>
      <c r="N264" s="230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212</v>
      </c>
      <c r="AU264" s="18" t="s">
        <v>80</v>
      </c>
    </row>
    <row r="265" s="13" customFormat="1">
      <c r="A265" s="13"/>
      <c r="B265" s="233"/>
      <c r="C265" s="234"/>
      <c r="D265" s="231" t="s">
        <v>214</v>
      </c>
      <c r="E265" s="235" t="s">
        <v>19</v>
      </c>
      <c r="F265" s="236" t="s">
        <v>747</v>
      </c>
      <c r="G265" s="234"/>
      <c r="H265" s="237">
        <v>52.5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214</v>
      </c>
      <c r="AU265" s="243" t="s">
        <v>80</v>
      </c>
      <c r="AV265" s="13" t="s">
        <v>80</v>
      </c>
      <c r="AW265" s="13" t="s">
        <v>33</v>
      </c>
      <c r="AX265" s="13" t="s">
        <v>78</v>
      </c>
      <c r="AY265" s="243" t="s">
        <v>201</v>
      </c>
    </row>
    <row r="266" s="12" customFormat="1" ht="22.8" customHeight="1">
      <c r="A266" s="12"/>
      <c r="B266" s="197"/>
      <c r="C266" s="198"/>
      <c r="D266" s="199" t="s">
        <v>70</v>
      </c>
      <c r="E266" s="211" t="s">
        <v>243</v>
      </c>
      <c r="F266" s="211" t="s">
        <v>748</v>
      </c>
      <c r="G266" s="198"/>
      <c r="H266" s="198"/>
      <c r="I266" s="201"/>
      <c r="J266" s="212">
        <f>BK266</f>
        <v>0</v>
      </c>
      <c r="K266" s="198"/>
      <c r="L266" s="203"/>
      <c r="M266" s="204"/>
      <c r="N266" s="205"/>
      <c r="O266" s="205"/>
      <c r="P266" s="206">
        <f>SUM(P267:P290)</f>
        <v>0</v>
      </c>
      <c r="Q266" s="205"/>
      <c r="R266" s="206">
        <f>SUM(R267:R290)</f>
        <v>0.1238595</v>
      </c>
      <c r="S266" s="205"/>
      <c r="T266" s="207">
        <f>SUM(T267:T290)</f>
        <v>1.23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78</v>
      </c>
      <c r="AT266" s="209" t="s">
        <v>70</v>
      </c>
      <c r="AU266" s="209" t="s">
        <v>78</v>
      </c>
      <c r="AY266" s="208" t="s">
        <v>201</v>
      </c>
      <c r="BK266" s="210">
        <f>SUM(BK267:BK290)</f>
        <v>0</v>
      </c>
    </row>
    <row r="267" s="2" customFormat="1" ht="24.15" customHeight="1">
      <c r="A267" s="39"/>
      <c r="B267" s="40"/>
      <c r="C267" s="213" t="s">
        <v>749</v>
      </c>
      <c r="D267" s="213" t="s">
        <v>203</v>
      </c>
      <c r="E267" s="214" t="s">
        <v>750</v>
      </c>
      <c r="F267" s="215" t="s">
        <v>751</v>
      </c>
      <c r="G267" s="216" t="s">
        <v>269</v>
      </c>
      <c r="H267" s="217">
        <v>6</v>
      </c>
      <c r="I267" s="218"/>
      <c r="J267" s="219">
        <f>ROUND(I267*H267,2)</f>
        <v>0</v>
      </c>
      <c r="K267" s="215" t="s">
        <v>207</v>
      </c>
      <c r="L267" s="45"/>
      <c r="M267" s="220" t="s">
        <v>19</v>
      </c>
      <c r="N267" s="221" t="s">
        <v>42</v>
      </c>
      <c r="O267" s="85"/>
      <c r="P267" s="222">
        <f>O267*H267</f>
        <v>0</v>
      </c>
      <c r="Q267" s="222">
        <v>0</v>
      </c>
      <c r="R267" s="222">
        <f>Q267*H267</f>
        <v>0</v>
      </c>
      <c r="S267" s="222">
        <v>0.17999999999999999</v>
      </c>
      <c r="T267" s="223">
        <f>S267*H267</f>
        <v>1.0800000000000001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208</v>
      </c>
      <c r="AT267" s="224" t="s">
        <v>203</v>
      </c>
      <c r="AU267" s="224" t="s">
        <v>80</v>
      </c>
      <c r="AY267" s="18" t="s">
        <v>201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78</v>
      </c>
      <c r="BK267" s="225">
        <f>ROUND(I267*H267,2)</f>
        <v>0</v>
      </c>
      <c r="BL267" s="18" t="s">
        <v>208</v>
      </c>
      <c r="BM267" s="224" t="s">
        <v>752</v>
      </c>
    </row>
    <row r="268" s="2" customFormat="1">
      <c r="A268" s="39"/>
      <c r="B268" s="40"/>
      <c r="C268" s="41"/>
      <c r="D268" s="226" t="s">
        <v>210</v>
      </c>
      <c r="E268" s="41"/>
      <c r="F268" s="227" t="s">
        <v>753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210</v>
      </c>
      <c r="AU268" s="18" t="s">
        <v>80</v>
      </c>
    </row>
    <row r="269" s="2" customFormat="1">
      <c r="A269" s="39"/>
      <c r="B269" s="40"/>
      <c r="C269" s="41"/>
      <c r="D269" s="231" t="s">
        <v>212</v>
      </c>
      <c r="E269" s="41"/>
      <c r="F269" s="232" t="s">
        <v>754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212</v>
      </c>
      <c r="AU269" s="18" t="s">
        <v>80</v>
      </c>
    </row>
    <row r="270" s="13" customFormat="1">
      <c r="A270" s="13"/>
      <c r="B270" s="233"/>
      <c r="C270" s="234"/>
      <c r="D270" s="231" t="s">
        <v>214</v>
      </c>
      <c r="E270" s="235" t="s">
        <v>19</v>
      </c>
      <c r="F270" s="236" t="s">
        <v>755</v>
      </c>
      <c r="G270" s="234"/>
      <c r="H270" s="237">
        <v>6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214</v>
      </c>
      <c r="AU270" s="243" t="s">
        <v>80</v>
      </c>
      <c r="AV270" s="13" t="s">
        <v>80</v>
      </c>
      <c r="AW270" s="13" t="s">
        <v>33</v>
      </c>
      <c r="AX270" s="13" t="s">
        <v>78</v>
      </c>
      <c r="AY270" s="243" t="s">
        <v>201</v>
      </c>
    </row>
    <row r="271" s="2" customFormat="1" ht="24.15" customHeight="1">
      <c r="A271" s="39"/>
      <c r="B271" s="40"/>
      <c r="C271" s="213" t="s">
        <v>756</v>
      </c>
      <c r="D271" s="213" t="s">
        <v>203</v>
      </c>
      <c r="E271" s="214" t="s">
        <v>757</v>
      </c>
      <c r="F271" s="215" t="s">
        <v>758</v>
      </c>
      <c r="G271" s="216" t="s">
        <v>269</v>
      </c>
      <c r="H271" s="217">
        <v>6</v>
      </c>
      <c r="I271" s="218"/>
      <c r="J271" s="219">
        <f>ROUND(I271*H271,2)</f>
        <v>0</v>
      </c>
      <c r="K271" s="215" t="s">
        <v>207</v>
      </c>
      <c r="L271" s="45"/>
      <c r="M271" s="220" t="s">
        <v>19</v>
      </c>
      <c r="N271" s="221" t="s">
        <v>42</v>
      </c>
      <c r="O271" s="85"/>
      <c r="P271" s="222">
        <f>O271*H271</f>
        <v>0</v>
      </c>
      <c r="Q271" s="222">
        <v>1.0000000000000001E-05</v>
      </c>
      <c r="R271" s="222">
        <f>Q271*H271</f>
        <v>6.0000000000000008E-05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208</v>
      </c>
      <c r="AT271" s="224" t="s">
        <v>203</v>
      </c>
      <c r="AU271" s="224" t="s">
        <v>80</v>
      </c>
      <c r="AY271" s="18" t="s">
        <v>201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78</v>
      </c>
      <c r="BK271" s="225">
        <f>ROUND(I271*H271,2)</f>
        <v>0</v>
      </c>
      <c r="BL271" s="18" t="s">
        <v>208</v>
      </c>
      <c r="BM271" s="224" t="s">
        <v>759</v>
      </c>
    </row>
    <row r="272" s="2" customFormat="1">
      <c r="A272" s="39"/>
      <c r="B272" s="40"/>
      <c r="C272" s="41"/>
      <c r="D272" s="226" t="s">
        <v>210</v>
      </c>
      <c r="E272" s="41"/>
      <c r="F272" s="227" t="s">
        <v>760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210</v>
      </c>
      <c r="AU272" s="18" t="s">
        <v>80</v>
      </c>
    </row>
    <row r="273" s="13" customFormat="1">
      <c r="A273" s="13"/>
      <c r="B273" s="233"/>
      <c r="C273" s="234"/>
      <c r="D273" s="231" t="s">
        <v>214</v>
      </c>
      <c r="E273" s="235" t="s">
        <v>19</v>
      </c>
      <c r="F273" s="236" t="s">
        <v>755</v>
      </c>
      <c r="G273" s="234"/>
      <c r="H273" s="237">
        <v>6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214</v>
      </c>
      <c r="AU273" s="243" t="s">
        <v>80</v>
      </c>
      <c r="AV273" s="13" t="s">
        <v>80</v>
      </c>
      <c r="AW273" s="13" t="s">
        <v>33</v>
      </c>
      <c r="AX273" s="13" t="s">
        <v>78</v>
      </c>
      <c r="AY273" s="243" t="s">
        <v>201</v>
      </c>
    </row>
    <row r="274" s="2" customFormat="1" ht="24.15" customHeight="1">
      <c r="A274" s="39"/>
      <c r="B274" s="40"/>
      <c r="C274" s="244" t="s">
        <v>761</v>
      </c>
      <c r="D274" s="244" t="s">
        <v>274</v>
      </c>
      <c r="E274" s="245" t="s">
        <v>762</v>
      </c>
      <c r="F274" s="246" t="s">
        <v>763</v>
      </c>
      <c r="G274" s="247" t="s">
        <v>269</v>
      </c>
      <c r="H274" s="248">
        <v>6.0899999999999999</v>
      </c>
      <c r="I274" s="249"/>
      <c r="J274" s="250">
        <f>ROUND(I274*H274,2)</f>
        <v>0</v>
      </c>
      <c r="K274" s="246" t="s">
        <v>207</v>
      </c>
      <c r="L274" s="251"/>
      <c r="M274" s="252" t="s">
        <v>19</v>
      </c>
      <c r="N274" s="253" t="s">
        <v>42</v>
      </c>
      <c r="O274" s="85"/>
      <c r="P274" s="222">
        <f>O274*H274</f>
        <v>0</v>
      </c>
      <c r="Q274" s="222">
        <v>0.0045999999999999999</v>
      </c>
      <c r="R274" s="222">
        <f>Q274*H274</f>
        <v>0.028013999999999997</v>
      </c>
      <c r="S274" s="222">
        <v>0</v>
      </c>
      <c r="T274" s="223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24" t="s">
        <v>243</v>
      </c>
      <c r="AT274" s="224" t="s">
        <v>274</v>
      </c>
      <c r="AU274" s="224" t="s">
        <v>80</v>
      </c>
      <c r="AY274" s="18" t="s">
        <v>201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8" t="s">
        <v>78</v>
      </c>
      <c r="BK274" s="225">
        <f>ROUND(I274*H274,2)</f>
        <v>0</v>
      </c>
      <c r="BL274" s="18" t="s">
        <v>208</v>
      </c>
      <c r="BM274" s="224" t="s">
        <v>764</v>
      </c>
    </row>
    <row r="275" s="13" customFormat="1">
      <c r="A275" s="13"/>
      <c r="B275" s="233"/>
      <c r="C275" s="234"/>
      <c r="D275" s="231" t="s">
        <v>214</v>
      </c>
      <c r="E275" s="234"/>
      <c r="F275" s="236" t="s">
        <v>765</v>
      </c>
      <c r="G275" s="234"/>
      <c r="H275" s="237">
        <v>6.0899999999999999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214</v>
      </c>
      <c r="AU275" s="243" t="s">
        <v>80</v>
      </c>
      <c r="AV275" s="13" t="s">
        <v>80</v>
      </c>
      <c r="AW275" s="13" t="s">
        <v>4</v>
      </c>
      <c r="AX275" s="13" t="s">
        <v>78</v>
      </c>
      <c r="AY275" s="243" t="s">
        <v>201</v>
      </c>
    </row>
    <row r="276" s="2" customFormat="1" ht="33" customHeight="1">
      <c r="A276" s="39"/>
      <c r="B276" s="40"/>
      <c r="C276" s="213" t="s">
        <v>766</v>
      </c>
      <c r="D276" s="213" t="s">
        <v>203</v>
      </c>
      <c r="E276" s="214" t="s">
        <v>767</v>
      </c>
      <c r="F276" s="215" t="s">
        <v>768</v>
      </c>
      <c r="G276" s="216" t="s">
        <v>269</v>
      </c>
      <c r="H276" s="217">
        <v>5</v>
      </c>
      <c r="I276" s="218"/>
      <c r="J276" s="219">
        <f>ROUND(I276*H276,2)</f>
        <v>0</v>
      </c>
      <c r="K276" s="215" t="s">
        <v>207</v>
      </c>
      <c r="L276" s="45"/>
      <c r="M276" s="220" t="s">
        <v>19</v>
      </c>
      <c r="N276" s="221" t="s">
        <v>42</v>
      </c>
      <c r="O276" s="85"/>
      <c r="P276" s="222">
        <f>O276*H276</f>
        <v>0</v>
      </c>
      <c r="Q276" s="222">
        <v>0</v>
      </c>
      <c r="R276" s="222">
        <f>Q276*H276</f>
        <v>0</v>
      </c>
      <c r="S276" s="222">
        <v>0.029999999999999999</v>
      </c>
      <c r="T276" s="223">
        <f>S276*H276</f>
        <v>0.14999999999999999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4" t="s">
        <v>208</v>
      </c>
      <c r="AT276" s="224" t="s">
        <v>203</v>
      </c>
      <c r="AU276" s="224" t="s">
        <v>80</v>
      </c>
      <c r="AY276" s="18" t="s">
        <v>201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8" t="s">
        <v>78</v>
      </c>
      <c r="BK276" s="225">
        <f>ROUND(I276*H276,2)</f>
        <v>0</v>
      </c>
      <c r="BL276" s="18" t="s">
        <v>208</v>
      </c>
      <c r="BM276" s="224" t="s">
        <v>769</v>
      </c>
    </row>
    <row r="277" s="2" customFormat="1">
      <c r="A277" s="39"/>
      <c r="B277" s="40"/>
      <c r="C277" s="41"/>
      <c r="D277" s="226" t="s">
        <v>210</v>
      </c>
      <c r="E277" s="41"/>
      <c r="F277" s="227" t="s">
        <v>770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210</v>
      </c>
      <c r="AU277" s="18" t="s">
        <v>80</v>
      </c>
    </row>
    <row r="278" s="2" customFormat="1">
      <c r="A278" s="39"/>
      <c r="B278" s="40"/>
      <c r="C278" s="41"/>
      <c r="D278" s="231" t="s">
        <v>212</v>
      </c>
      <c r="E278" s="41"/>
      <c r="F278" s="232" t="s">
        <v>771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212</v>
      </c>
      <c r="AU278" s="18" t="s">
        <v>80</v>
      </c>
    </row>
    <row r="279" s="13" customFormat="1">
      <c r="A279" s="13"/>
      <c r="B279" s="233"/>
      <c r="C279" s="234"/>
      <c r="D279" s="231" t="s">
        <v>214</v>
      </c>
      <c r="E279" s="235" t="s">
        <v>19</v>
      </c>
      <c r="F279" s="236" t="s">
        <v>261</v>
      </c>
      <c r="G279" s="234"/>
      <c r="H279" s="237">
        <v>5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214</v>
      </c>
      <c r="AU279" s="243" t="s">
        <v>80</v>
      </c>
      <c r="AV279" s="13" t="s">
        <v>80</v>
      </c>
      <c r="AW279" s="13" t="s">
        <v>33</v>
      </c>
      <c r="AX279" s="13" t="s">
        <v>78</v>
      </c>
      <c r="AY279" s="243" t="s">
        <v>201</v>
      </c>
    </row>
    <row r="280" s="2" customFormat="1" ht="24.15" customHeight="1">
      <c r="A280" s="39"/>
      <c r="B280" s="40"/>
      <c r="C280" s="213" t="s">
        <v>772</v>
      </c>
      <c r="D280" s="213" t="s">
        <v>203</v>
      </c>
      <c r="E280" s="214" t="s">
        <v>773</v>
      </c>
      <c r="F280" s="215" t="s">
        <v>774</v>
      </c>
      <c r="G280" s="216" t="s">
        <v>269</v>
      </c>
      <c r="H280" s="217">
        <v>5</v>
      </c>
      <c r="I280" s="218"/>
      <c r="J280" s="219">
        <f>ROUND(I280*H280,2)</f>
        <v>0</v>
      </c>
      <c r="K280" s="215" t="s">
        <v>207</v>
      </c>
      <c r="L280" s="45"/>
      <c r="M280" s="220" t="s">
        <v>19</v>
      </c>
      <c r="N280" s="221" t="s">
        <v>42</v>
      </c>
      <c r="O280" s="85"/>
      <c r="P280" s="222">
        <f>O280*H280</f>
        <v>0</v>
      </c>
      <c r="Q280" s="222">
        <v>3.0000000000000001E-05</v>
      </c>
      <c r="R280" s="222">
        <f>Q280*H280</f>
        <v>0.00015000000000000001</v>
      </c>
      <c r="S280" s="222">
        <v>0</v>
      </c>
      <c r="T280" s="223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4" t="s">
        <v>208</v>
      </c>
      <c r="AT280" s="224" t="s">
        <v>203</v>
      </c>
      <c r="AU280" s="224" t="s">
        <v>80</v>
      </c>
      <c r="AY280" s="18" t="s">
        <v>201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8" t="s">
        <v>78</v>
      </c>
      <c r="BK280" s="225">
        <f>ROUND(I280*H280,2)</f>
        <v>0</v>
      </c>
      <c r="BL280" s="18" t="s">
        <v>208</v>
      </c>
      <c r="BM280" s="224" t="s">
        <v>775</v>
      </c>
    </row>
    <row r="281" s="2" customFormat="1">
      <c r="A281" s="39"/>
      <c r="B281" s="40"/>
      <c r="C281" s="41"/>
      <c r="D281" s="226" t="s">
        <v>210</v>
      </c>
      <c r="E281" s="41"/>
      <c r="F281" s="227" t="s">
        <v>776</v>
      </c>
      <c r="G281" s="41"/>
      <c r="H281" s="41"/>
      <c r="I281" s="228"/>
      <c r="J281" s="41"/>
      <c r="K281" s="41"/>
      <c r="L281" s="45"/>
      <c r="M281" s="229"/>
      <c r="N281" s="230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210</v>
      </c>
      <c r="AU281" s="18" t="s">
        <v>80</v>
      </c>
    </row>
    <row r="282" s="13" customFormat="1">
      <c r="A282" s="13"/>
      <c r="B282" s="233"/>
      <c r="C282" s="234"/>
      <c r="D282" s="231" t="s">
        <v>214</v>
      </c>
      <c r="E282" s="235" t="s">
        <v>19</v>
      </c>
      <c r="F282" s="236" t="s">
        <v>261</v>
      </c>
      <c r="G282" s="234"/>
      <c r="H282" s="237">
        <v>5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214</v>
      </c>
      <c r="AU282" s="243" t="s">
        <v>80</v>
      </c>
      <c r="AV282" s="13" t="s">
        <v>80</v>
      </c>
      <c r="AW282" s="13" t="s">
        <v>33</v>
      </c>
      <c r="AX282" s="13" t="s">
        <v>78</v>
      </c>
      <c r="AY282" s="243" t="s">
        <v>201</v>
      </c>
    </row>
    <row r="283" s="2" customFormat="1" ht="16.5" customHeight="1">
      <c r="A283" s="39"/>
      <c r="B283" s="40"/>
      <c r="C283" s="244" t="s">
        <v>777</v>
      </c>
      <c r="D283" s="244" t="s">
        <v>274</v>
      </c>
      <c r="E283" s="245" t="s">
        <v>778</v>
      </c>
      <c r="F283" s="246" t="s">
        <v>779</v>
      </c>
      <c r="G283" s="247" t="s">
        <v>269</v>
      </c>
      <c r="H283" s="248">
        <v>5.1500000000000004</v>
      </c>
      <c r="I283" s="249"/>
      <c r="J283" s="250">
        <f>ROUND(I283*H283,2)</f>
        <v>0</v>
      </c>
      <c r="K283" s="246" t="s">
        <v>207</v>
      </c>
      <c r="L283" s="251"/>
      <c r="M283" s="252" t="s">
        <v>19</v>
      </c>
      <c r="N283" s="253" t="s">
        <v>42</v>
      </c>
      <c r="O283" s="85"/>
      <c r="P283" s="222">
        <f>O283*H283</f>
        <v>0</v>
      </c>
      <c r="Q283" s="222">
        <v>0.01857</v>
      </c>
      <c r="R283" s="222">
        <f>Q283*H283</f>
        <v>0.095635499999999998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243</v>
      </c>
      <c r="AT283" s="224" t="s">
        <v>274</v>
      </c>
      <c r="AU283" s="224" t="s">
        <v>80</v>
      </c>
      <c r="AY283" s="18" t="s">
        <v>201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78</v>
      </c>
      <c r="BK283" s="225">
        <f>ROUND(I283*H283,2)</f>
        <v>0</v>
      </c>
      <c r="BL283" s="18" t="s">
        <v>208</v>
      </c>
      <c r="BM283" s="224" t="s">
        <v>780</v>
      </c>
    </row>
    <row r="284" s="13" customFormat="1">
      <c r="A284" s="13"/>
      <c r="B284" s="233"/>
      <c r="C284" s="234"/>
      <c r="D284" s="231" t="s">
        <v>214</v>
      </c>
      <c r="E284" s="234"/>
      <c r="F284" s="236" t="s">
        <v>781</v>
      </c>
      <c r="G284" s="234"/>
      <c r="H284" s="237">
        <v>5.1500000000000004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214</v>
      </c>
      <c r="AU284" s="243" t="s">
        <v>80</v>
      </c>
      <c r="AV284" s="13" t="s">
        <v>80</v>
      </c>
      <c r="AW284" s="13" t="s">
        <v>4</v>
      </c>
      <c r="AX284" s="13" t="s">
        <v>78</v>
      </c>
      <c r="AY284" s="243" t="s">
        <v>201</v>
      </c>
    </row>
    <row r="285" s="2" customFormat="1" ht="33" customHeight="1">
      <c r="A285" s="39"/>
      <c r="B285" s="40"/>
      <c r="C285" s="213" t="s">
        <v>273</v>
      </c>
      <c r="D285" s="213" t="s">
        <v>203</v>
      </c>
      <c r="E285" s="214" t="s">
        <v>782</v>
      </c>
      <c r="F285" s="215" t="s">
        <v>783</v>
      </c>
      <c r="G285" s="216" t="s">
        <v>269</v>
      </c>
      <c r="H285" s="217">
        <v>9</v>
      </c>
      <c r="I285" s="218"/>
      <c r="J285" s="219">
        <f>ROUND(I285*H285,2)</f>
        <v>0</v>
      </c>
      <c r="K285" s="215" t="s">
        <v>207</v>
      </c>
      <c r="L285" s="45"/>
      <c r="M285" s="220" t="s">
        <v>19</v>
      </c>
      <c r="N285" s="221" t="s">
        <v>42</v>
      </c>
      <c r="O285" s="85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24" t="s">
        <v>208</v>
      </c>
      <c r="AT285" s="224" t="s">
        <v>203</v>
      </c>
      <c r="AU285" s="224" t="s">
        <v>80</v>
      </c>
      <c r="AY285" s="18" t="s">
        <v>201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8" t="s">
        <v>78</v>
      </c>
      <c r="BK285" s="225">
        <f>ROUND(I285*H285,2)</f>
        <v>0</v>
      </c>
      <c r="BL285" s="18" t="s">
        <v>208</v>
      </c>
      <c r="BM285" s="224" t="s">
        <v>784</v>
      </c>
    </row>
    <row r="286" s="2" customFormat="1">
      <c r="A286" s="39"/>
      <c r="B286" s="40"/>
      <c r="C286" s="41"/>
      <c r="D286" s="226" t="s">
        <v>210</v>
      </c>
      <c r="E286" s="41"/>
      <c r="F286" s="227" t="s">
        <v>785</v>
      </c>
      <c r="G286" s="41"/>
      <c r="H286" s="41"/>
      <c r="I286" s="228"/>
      <c r="J286" s="41"/>
      <c r="K286" s="41"/>
      <c r="L286" s="45"/>
      <c r="M286" s="229"/>
      <c r="N286" s="230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210</v>
      </c>
      <c r="AU286" s="18" t="s">
        <v>80</v>
      </c>
    </row>
    <row r="287" s="13" customFormat="1">
      <c r="A287" s="13"/>
      <c r="B287" s="233"/>
      <c r="C287" s="234"/>
      <c r="D287" s="231" t="s">
        <v>214</v>
      </c>
      <c r="E287" s="235" t="s">
        <v>19</v>
      </c>
      <c r="F287" s="236" t="s">
        <v>259</v>
      </c>
      <c r="G287" s="234"/>
      <c r="H287" s="237">
        <v>9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214</v>
      </c>
      <c r="AU287" s="243" t="s">
        <v>80</v>
      </c>
      <c r="AV287" s="13" t="s">
        <v>80</v>
      </c>
      <c r="AW287" s="13" t="s">
        <v>33</v>
      </c>
      <c r="AX287" s="13" t="s">
        <v>78</v>
      </c>
      <c r="AY287" s="243" t="s">
        <v>201</v>
      </c>
    </row>
    <row r="288" s="2" customFormat="1" ht="37.8" customHeight="1">
      <c r="A288" s="39"/>
      <c r="B288" s="40"/>
      <c r="C288" s="213" t="s">
        <v>308</v>
      </c>
      <c r="D288" s="213" t="s">
        <v>203</v>
      </c>
      <c r="E288" s="214" t="s">
        <v>786</v>
      </c>
      <c r="F288" s="215" t="s">
        <v>787</v>
      </c>
      <c r="G288" s="216" t="s">
        <v>269</v>
      </c>
      <c r="H288" s="217">
        <v>126</v>
      </c>
      <c r="I288" s="218"/>
      <c r="J288" s="219">
        <f>ROUND(I288*H288,2)</f>
        <v>0</v>
      </c>
      <c r="K288" s="215" t="s">
        <v>207</v>
      </c>
      <c r="L288" s="45"/>
      <c r="M288" s="220" t="s">
        <v>19</v>
      </c>
      <c r="N288" s="221" t="s">
        <v>42</v>
      </c>
      <c r="O288" s="85"/>
      <c r="P288" s="222">
        <f>O288*H288</f>
        <v>0</v>
      </c>
      <c r="Q288" s="222">
        <v>0</v>
      </c>
      <c r="R288" s="222">
        <f>Q288*H288</f>
        <v>0</v>
      </c>
      <c r="S288" s="222">
        <v>0</v>
      </c>
      <c r="T288" s="223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24" t="s">
        <v>208</v>
      </c>
      <c r="AT288" s="224" t="s">
        <v>203</v>
      </c>
      <c r="AU288" s="224" t="s">
        <v>80</v>
      </c>
      <c r="AY288" s="18" t="s">
        <v>201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8" t="s">
        <v>78</v>
      </c>
      <c r="BK288" s="225">
        <f>ROUND(I288*H288,2)</f>
        <v>0</v>
      </c>
      <c r="BL288" s="18" t="s">
        <v>208</v>
      </c>
      <c r="BM288" s="224" t="s">
        <v>788</v>
      </c>
    </row>
    <row r="289" s="2" customFormat="1">
      <c r="A289" s="39"/>
      <c r="B289" s="40"/>
      <c r="C289" s="41"/>
      <c r="D289" s="226" t="s">
        <v>210</v>
      </c>
      <c r="E289" s="41"/>
      <c r="F289" s="227" t="s">
        <v>789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210</v>
      </c>
      <c r="AU289" s="18" t="s">
        <v>80</v>
      </c>
    </row>
    <row r="290" s="13" customFormat="1">
      <c r="A290" s="13"/>
      <c r="B290" s="233"/>
      <c r="C290" s="234"/>
      <c r="D290" s="231" t="s">
        <v>214</v>
      </c>
      <c r="E290" s="235" t="s">
        <v>19</v>
      </c>
      <c r="F290" s="236" t="s">
        <v>717</v>
      </c>
      <c r="G290" s="234"/>
      <c r="H290" s="237">
        <v>126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214</v>
      </c>
      <c r="AU290" s="243" t="s">
        <v>80</v>
      </c>
      <c r="AV290" s="13" t="s">
        <v>80</v>
      </c>
      <c r="AW290" s="13" t="s">
        <v>33</v>
      </c>
      <c r="AX290" s="13" t="s">
        <v>78</v>
      </c>
      <c r="AY290" s="243" t="s">
        <v>201</v>
      </c>
    </row>
    <row r="291" s="12" customFormat="1" ht="22.8" customHeight="1">
      <c r="A291" s="12"/>
      <c r="B291" s="197"/>
      <c r="C291" s="198"/>
      <c r="D291" s="199" t="s">
        <v>70</v>
      </c>
      <c r="E291" s="211" t="s">
        <v>259</v>
      </c>
      <c r="F291" s="211" t="s">
        <v>260</v>
      </c>
      <c r="G291" s="198"/>
      <c r="H291" s="198"/>
      <c r="I291" s="201"/>
      <c r="J291" s="212">
        <f>BK291</f>
        <v>0</v>
      </c>
      <c r="K291" s="198"/>
      <c r="L291" s="203"/>
      <c r="M291" s="204"/>
      <c r="N291" s="205"/>
      <c r="O291" s="205"/>
      <c r="P291" s="206">
        <f>SUM(P292:P302)</f>
        <v>0</v>
      </c>
      <c r="Q291" s="205"/>
      <c r="R291" s="206">
        <f>SUM(R292:R302)</f>
        <v>0.03056</v>
      </c>
      <c r="S291" s="205"/>
      <c r="T291" s="207">
        <f>SUM(T292:T302)</f>
        <v>1099.768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8" t="s">
        <v>78</v>
      </c>
      <c r="AT291" s="209" t="s">
        <v>70</v>
      </c>
      <c r="AU291" s="209" t="s">
        <v>78</v>
      </c>
      <c r="AY291" s="208" t="s">
        <v>201</v>
      </c>
      <c r="BK291" s="210">
        <f>SUM(BK292:BK302)</f>
        <v>0</v>
      </c>
    </row>
    <row r="292" s="2" customFormat="1" ht="55.5" customHeight="1">
      <c r="A292" s="39"/>
      <c r="B292" s="40"/>
      <c r="C292" s="213" t="s">
        <v>7</v>
      </c>
      <c r="D292" s="213" t="s">
        <v>203</v>
      </c>
      <c r="E292" s="214" t="s">
        <v>262</v>
      </c>
      <c r="F292" s="215" t="s">
        <v>263</v>
      </c>
      <c r="G292" s="216" t="s">
        <v>206</v>
      </c>
      <c r="H292" s="217">
        <v>415</v>
      </c>
      <c r="I292" s="218"/>
      <c r="J292" s="219">
        <f>ROUND(I292*H292,2)</f>
        <v>0</v>
      </c>
      <c r="K292" s="215" t="s">
        <v>207</v>
      </c>
      <c r="L292" s="45"/>
      <c r="M292" s="220" t="s">
        <v>19</v>
      </c>
      <c r="N292" s="221" t="s">
        <v>42</v>
      </c>
      <c r="O292" s="85"/>
      <c r="P292" s="222">
        <f>O292*H292</f>
        <v>0</v>
      </c>
      <c r="Q292" s="222">
        <v>0</v>
      </c>
      <c r="R292" s="222">
        <f>Q292*H292</f>
        <v>0</v>
      </c>
      <c r="S292" s="222">
        <v>2.6499999999999999</v>
      </c>
      <c r="T292" s="223">
        <f>S292*H292</f>
        <v>1099.75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24" t="s">
        <v>208</v>
      </c>
      <c r="AT292" s="224" t="s">
        <v>203</v>
      </c>
      <c r="AU292" s="224" t="s">
        <v>80</v>
      </c>
      <c r="AY292" s="18" t="s">
        <v>201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8" t="s">
        <v>78</v>
      </c>
      <c r="BK292" s="225">
        <f>ROUND(I292*H292,2)</f>
        <v>0</v>
      </c>
      <c r="BL292" s="18" t="s">
        <v>208</v>
      </c>
      <c r="BM292" s="224" t="s">
        <v>790</v>
      </c>
    </row>
    <row r="293" s="2" customFormat="1">
      <c r="A293" s="39"/>
      <c r="B293" s="40"/>
      <c r="C293" s="41"/>
      <c r="D293" s="226" t="s">
        <v>210</v>
      </c>
      <c r="E293" s="41"/>
      <c r="F293" s="227" t="s">
        <v>265</v>
      </c>
      <c r="G293" s="41"/>
      <c r="H293" s="41"/>
      <c r="I293" s="228"/>
      <c r="J293" s="41"/>
      <c r="K293" s="41"/>
      <c r="L293" s="45"/>
      <c r="M293" s="229"/>
      <c r="N293" s="230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210</v>
      </c>
      <c r="AU293" s="18" t="s">
        <v>80</v>
      </c>
    </row>
    <row r="294" s="13" customFormat="1">
      <c r="A294" s="13"/>
      <c r="B294" s="233"/>
      <c r="C294" s="234"/>
      <c r="D294" s="231" t="s">
        <v>214</v>
      </c>
      <c r="E294" s="235" t="s">
        <v>19</v>
      </c>
      <c r="F294" s="236" t="s">
        <v>791</v>
      </c>
      <c r="G294" s="234"/>
      <c r="H294" s="237">
        <v>415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214</v>
      </c>
      <c r="AU294" s="243" t="s">
        <v>80</v>
      </c>
      <c r="AV294" s="13" t="s">
        <v>80</v>
      </c>
      <c r="AW294" s="13" t="s">
        <v>33</v>
      </c>
      <c r="AX294" s="13" t="s">
        <v>78</v>
      </c>
      <c r="AY294" s="243" t="s">
        <v>201</v>
      </c>
    </row>
    <row r="295" s="2" customFormat="1" ht="24.15" customHeight="1">
      <c r="A295" s="39"/>
      <c r="B295" s="40"/>
      <c r="C295" s="213" t="s">
        <v>459</v>
      </c>
      <c r="D295" s="213" t="s">
        <v>203</v>
      </c>
      <c r="E295" s="214" t="s">
        <v>792</v>
      </c>
      <c r="F295" s="215" t="s">
        <v>793</v>
      </c>
      <c r="G295" s="216" t="s">
        <v>269</v>
      </c>
      <c r="H295" s="217">
        <v>18</v>
      </c>
      <c r="I295" s="218"/>
      <c r="J295" s="219">
        <f>ROUND(I295*H295,2)</f>
        <v>0</v>
      </c>
      <c r="K295" s="215" t="s">
        <v>207</v>
      </c>
      <c r="L295" s="45"/>
      <c r="M295" s="220" t="s">
        <v>19</v>
      </c>
      <c r="N295" s="221" t="s">
        <v>42</v>
      </c>
      <c r="O295" s="85"/>
      <c r="P295" s="222">
        <f>O295*H295</f>
        <v>0</v>
      </c>
      <c r="Q295" s="222">
        <v>2.0000000000000002E-05</v>
      </c>
      <c r="R295" s="222">
        <f>Q295*H295</f>
        <v>0.00036000000000000002</v>
      </c>
      <c r="S295" s="222">
        <v>0.001</v>
      </c>
      <c r="T295" s="223">
        <f>S295*H295</f>
        <v>0.018000000000000002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208</v>
      </c>
      <c r="AT295" s="224" t="s">
        <v>203</v>
      </c>
      <c r="AU295" s="224" t="s">
        <v>80</v>
      </c>
      <c r="AY295" s="18" t="s">
        <v>201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78</v>
      </c>
      <c r="BK295" s="225">
        <f>ROUND(I295*H295,2)</f>
        <v>0</v>
      </c>
      <c r="BL295" s="18" t="s">
        <v>208</v>
      </c>
      <c r="BM295" s="224" t="s">
        <v>794</v>
      </c>
    </row>
    <row r="296" s="2" customFormat="1">
      <c r="A296" s="39"/>
      <c r="B296" s="40"/>
      <c r="C296" s="41"/>
      <c r="D296" s="226" t="s">
        <v>210</v>
      </c>
      <c r="E296" s="41"/>
      <c r="F296" s="227" t="s">
        <v>795</v>
      </c>
      <c r="G296" s="41"/>
      <c r="H296" s="41"/>
      <c r="I296" s="228"/>
      <c r="J296" s="41"/>
      <c r="K296" s="41"/>
      <c r="L296" s="45"/>
      <c r="M296" s="229"/>
      <c r="N296" s="230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210</v>
      </c>
      <c r="AU296" s="18" t="s">
        <v>80</v>
      </c>
    </row>
    <row r="297" s="2" customFormat="1">
      <c r="A297" s="39"/>
      <c r="B297" s="40"/>
      <c r="C297" s="41"/>
      <c r="D297" s="231" t="s">
        <v>212</v>
      </c>
      <c r="E297" s="41"/>
      <c r="F297" s="232" t="s">
        <v>796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212</v>
      </c>
      <c r="AU297" s="18" t="s">
        <v>80</v>
      </c>
    </row>
    <row r="298" s="13" customFormat="1">
      <c r="A298" s="13"/>
      <c r="B298" s="233"/>
      <c r="C298" s="234"/>
      <c r="D298" s="231" t="s">
        <v>214</v>
      </c>
      <c r="E298" s="235" t="s">
        <v>19</v>
      </c>
      <c r="F298" s="236" t="s">
        <v>797</v>
      </c>
      <c r="G298" s="234"/>
      <c r="H298" s="237">
        <v>18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214</v>
      </c>
      <c r="AU298" s="243" t="s">
        <v>80</v>
      </c>
      <c r="AV298" s="13" t="s">
        <v>80</v>
      </c>
      <c r="AW298" s="13" t="s">
        <v>33</v>
      </c>
      <c r="AX298" s="13" t="s">
        <v>78</v>
      </c>
      <c r="AY298" s="243" t="s">
        <v>201</v>
      </c>
    </row>
    <row r="299" s="2" customFormat="1" ht="24.15" customHeight="1">
      <c r="A299" s="39"/>
      <c r="B299" s="40"/>
      <c r="C299" s="244" t="s">
        <v>798</v>
      </c>
      <c r="D299" s="244" t="s">
        <v>274</v>
      </c>
      <c r="E299" s="245" t="s">
        <v>799</v>
      </c>
      <c r="F299" s="246" t="s">
        <v>800</v>
      </c>
      <c r="G299" s="247" t="s">
        <v>277</v>
      </c>
      <c r="H299" s="248">
        <v>0.016</v>
      </c>
      <c r="I299" s="249"/>
      <c r="J299" s="250">
        <f>ROUND(I299*H299,2)</f>
        <v>0</v>
      </c>
      <c r="K299" s="246" t="s">
        <v>207</v>
      </c>
      <c r="L299" s="251"/>
      <c r="M299" s="252" t="s">
        <v>19</v>
      </c>
      <c r="N299" s="253" t="s">
        <v>42</v>
      </c>
      <c r="O299" s="85"/>
      <c r="P299" s="222">
        <f>O299*H299</f>
        <v>0</v>
      </c>
      <c r="Q299" s="222">
        <v>1</v>
      </c>
      <c r="R299" s="222">
        <f>Q299*H299</f>
        <v>0.016</v>
      </c>
      <c r="S299" s="222">
        <v>0</v>
      </c>
      <c r="T299" s="223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24" t="s">
        <v>243</v>
      </c>
      <c r="AT299" s="224" t="s">
        <v>274</v>
      </c>
      <c r="AU299" s="224" t="s">
        <v>80</v>
      </c>
      <c r="AY299" s="18" t="s">
        <v>201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8" t="s">
        <v>78</v>
      </c>
      <c r="BK299" s="225">
        <f>ROUND(I299*H299,2)</f>
        <v>0</v>
      </c>
      <c r="BL299" s="18" t="s">
        <v>208</v>
      </c>
      <c r="BM299" s="224" t="s">
        <v>801</v>
      </c>
    </row>
    <row r="300" s="13" customFormat="1">
      <c r="A300" s="13"/>
      <c r="B300" s="233"/>
      <c r="C300" s="234"/>
      <c r="D300" s="231" t="s">
        <v>214</v>
      </c>
      <c r="E300" s="235" t="s">
        <v>19</v>
      </c>
      <c r="F300" s="236" t="s">
        <v>802</v>
      </c>
      <c r="G300" s="234"/>
      <c r="H300" s="237">
        <v>0.016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214</v>
      </c>
      <c r="AU300" s="243" t="s">
        <v>80</v>
      </c>
      <c r="AV300" s="13" t="s">
        <v>80</v>
      </c>
      <c r="AW300" s="13" t="s">
        <v>33</v>
      </c>
      <c r="AX300" s="13" t="s">
        <v>78</v>
      </c>
      <c r="AY300" s="243" t="s">
        <v>201</v>
      </c>
    </row>
    <row r="301" s="2" customFormat="1" ht="16.5" customHeight="1">
      <c r="A301" s="39"/>
      <c r="B301" s="40"/>
      <c r="C301" s="244" t="s">
        <v>803</v>
      </c>
      <c r="D301" s="244" t="s">
        <v>274</v>
      </c>
      <c r="E301" s="245" t="s">
        <v>282</v>
      </c>
      <c r="F301" s="246" t="s">
        <v>283</v>
      </c>
      <c r="G301" s="247" t="s">
        <v>284</v>
      </c>
      <c r="H301" s="248">
        <v>20</v>
      </c>
      <c r="I301" s="249"/>
      <c r="J301" s="250">
        <f>ROUND(I301*H301,2)</f>
        <v>0</v>
      </c>
      <c r="K301" s="246" t="s">
        <v>207</v>
      </c>
      <c r="L301" s="251"/>
      <c r="M301" s="252" t="s">
        <v>19</v>
      </c>
      <c r="N301" s="253" t="s">
        <v>42</v>
      </c>
      <c r="O301" s="85"/>
      <c r="P301" s="222">
        <f>O301*H301</f>
        <v>0</v>
      </c>
      <c r="Q301" s="222">
        <v>0.00071000000000000002</v>
      </c>
      <c r="R301" s="222">
        <f>Q301*H301</f>
        <v>0.014200000000000001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243</v>
      </c>
      <c r="AT301" s="224" t="s">
        <v>274</v>
      </c>
      <c r="AU301" s="224" t="s">
        <v>80</v>
      </c>
      <c r="AY301" s="18" t="s">
        <v>201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78</v>
      </c>
      <c r="BK301" s="225">
        <f>ROUND(I301*H301,2)</f>
        <v>0</v>
      </c>
      <c r="BL301" s="18" t="s">
        <v>208</v>
      </c>
      <c r="BM301" s="224" t="s">
        <v>804</v>
      </c>
    </row>
    <row r="302" s="13" customFormat="1">
      <c r="A302" s="13"/>
      <c r="B302" s="233"/>
      <c r="C302" s="234"/>
      <c r="D302" s="231" t="s">
        <v>214</v>
      </c>
      <c r="E302" s="235" t="s">
        <v>19</v>
      </c>
      <c r="F302" s="236" t="s">
        <v>358</v>
      </c>
      <c r="G302" s="234"/>
      <c r="H302" s="237">
        <v>20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214</v>
      </c>
      <c r="AU302" s="243" t="s">
        <v>80</v>
      </c>
      <c r="AV302" s="13" t="s">
        <v>80</v>
      </c>
      <c r="AW302" s="13" t="s">
        <v>33</v>
      </c>
      <c r="AX302" s="13" t="s">
        <v>78</v>
      </c>
      <c r="AY302" s="243" t="s">
        <v>201</v>
      </c>
    </row>
    <row r="303" s="12" customFormat="1" ht="22.8" customHeight="1">
      <c r="A303" s="12"/>
      <c r="B303" s="197"/>
      <c r="C303" s="198"/>
      <c r="D303" s="199" t="s">
        <v>70</v>
      </c>
      <c r="E303" s="211" t="s">
        <v>286</v>
      </c>
      <c r="F303" s="211" t="s">
        <v>287</v>
      </c>
      <c r="G303" s="198"/>
      <c r="H303" s="198"/>
      <c r="I303" s="201"/>
      <c r="J303" s="212">
        <f>BK303</f>
        <v>0</v>
      </c>
      <c r="K303" s="198"/>
      <c r="L303" s="203"/>
      <c r="M303" s="204"/>
      <c r="N303" s="205"/>
      <c r="O303" s="205"/>
      <c r="P303" s="206">
        <f>SUM(P304:P314)</f>
        <v>0</v>
      </c>
      <c r="Q303" s="205"/>
      <c r="R303" s="206">
        <f>SUM(R304:R314)</f>
        <v>0</v>
      </c>
      <c r="S303" s="205"/>
      <c r="T303" s="207">
        <f>SUM(T304:T314)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8" t="s">
        <v>78</v>
      </c>
      <c r="AT303" s="209" t="s">
        <v>70</v>
      </c>
      <c r="AU303" s="209" t="s">
        <v>78</v>
      </c>
      <c r="AY303" s="208" t="s">
        <v>201</v>
      </c>
      <c r="BK303" s="210">
        <f>SUM(BK304:BK314)</f>
        <v>0</v>
      </c>
    </row>
    <row r="304" s="2" customFormat="1" ht="44.25" customHeight="1">
      <c r="A304" s="39"/>
      <c r="B304" s="40"/>
      <c r="C304" s="213" t="s">
        <v>377</v>
      </c>
      <c r="D304" s="213" t="s">
        <v>203</v>
      </c>
      <c r="E304" s="214" t="s">
        <v>289</v>
      </c>
      <c r="F304" s="215" t="s">
        <v>290</v>
      </c>
      <c r="G304" s="216" t="s">
        <v>277</v>
      </c>
      <c r="H304" s="217">
        <v>1099.768</v>
      </c>
      <c r="I304" s="218"/>
      <c r="J304" s="219">
        <f>ROUND(I304*H304,2)</f>
        <v>0</v>
      </c>
      <c r="K304" s="215" t="s">
        <v>207</v>
      </c>
      <c r="L304" s="45"/>
      <c r="M304" s="220" t="s">
        <v>19</v>
      </c>
      <c r="N304" s="221" t="s">
        <v>42</v>
      </c>
      <c r="O304" s="85"/>
      <c r="P304" s="222">
        <f>O304*H304</f>
        <v>0</v>
      </c>
      <c r="Q304" s="222">
        <v>0</v>
      </c>
      <c r="R304" s="222">
        <f>Q304*H304</f>
        <v>0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208</v>
      </c>
      <c r="AT304" s="224" t="s">
        <v>203</v>
      </c>
      <c r="AU304" s="224" t="s">
        <v>80</v>
      </c>
      <c r="AY304" s="18" t="s">
        <v>201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78</v>
      </c>
      <c r="BK304" s="225">
        <f>ROUND(I304*H304,2)</f>
        <v>0</v>
      </c>
      <c r="BL304" s="18" t="s">
        <v>208</v>
      </c>
      <c r="BM304" s="224" t="s">
        <v>805</v>
      </c>
    </row>
    <row r="305" s="2" customFormat="1">
      <c r="A305" s="39"/>
      <c r="B305" s="40"/>
      <c r="C305" s="41"/>
      <c r="D305" s="226" t="s">
        <v>210</v>
      </c>
      <c r="E305" s="41"/>
      <c r="F305" s="227" t="s">
        <v>292</v>
      </c>
      <c r="G305" s="41"/>
      <c r="H305" s="41"/>
      <c r="I305" s="228"/>
      <c r="J305" s="41"/>
      <c r="K305" s="41"/>
      <c r="L305" s="45"/>
      <c r="M305" s="229"/>
      <c r="N305" s="230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210</v>
      </c>
      <c r="AU305" s="18" t="s">
        <v>80</v>
      </c>
    </row>
    <row r="306" s="13" customFormat="1">
      <c r="A306" s="13"/>
      <c r="B306" s="233"/>
      <c r="C306" s="234"/>
      <c r="D306" s="231" t="s">
        <v>214</v>
      </c>
      <c r="E306" s="235" t="s">
        <v>19</v>
      </c>
      <c r="F306" s="236" t="s">
        <v>806</v>
      </c>
      <c r="G306" s="234"/>
      <c r="H306" s="237">
        <v>1099.768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214</v>
      </c>
      <c r="AU306" s="243" t="s">
        <v>80</v>
      </c>
      <c r="AV306" s="13" t="s">
        <v>80</v>
      </c>
      <c r="AW306" s="13" t="s">
        <v>33</v>
      </c>
      <c r="AX306" s="13" t="s">
        <v>78</v>
      </c>
      <c r="AY306" s="243" t="s">
        <v>201</v>
      </c>
    </row>
    <row r="307" s="2" customFormat="1" ht="37.8" customHeight="1">
      <c r="A307" s="39"/>
      <c r="B307" s="40"/>
      <c r="C307" s="213" t="s">
        <v>807</v>
      </c>
      <c r="D307" s="213" t="s">
        <v>203</v>
      </c>
      <c r="E307" s="214" t="s">
        <v>498</v>
      </c>
      <c r="F307" s="215" t="s">
        <v>499</v>
      </c>
      <c r="G307" s="216" t="s">
        <v>277</v>
      </c>
      <c r="H307" s="217">
        <v>1</v>
      </c>
      <c r="I307" s="218"/>
      <c r="J307" s="219">
        <f>ROUND(I307*H307,2)</f>
        <v>0</v>
      </c>
      <c r="K307" s="215" t="s">
        <v>207</v>
      </c>
      <c r="L307" s="45"/>
      <c r="M307" s="220" t="s">
        <v>19</v>
      </c>
      <c r="N307" s="221" t="s">
        <v>42</v>
      </c>
      <c r="O307" s="85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208</v>
      </c>
      <c r="AT307" s="224" t="s">
        <v>203</v>
      </c>
      <c r="AU307" s="224" t="s">
        <v>80</v>
      </c>
      <c r="AY307" s="18" t="s">
        <v>201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78</v>
      </c>
      <c r="BK307" s="225">
        <f>ROUND(I307*H307,2)</f>
        <v>0</v>
      </c>
      <c r="BL307" s="18" t="s">
        <v>208</v>
      </c>
      <c r="BM307" s="224" t="s">
        <v>808</v>
      </c>
    </row>
    <row r="308" s="2" customFormat="1">
      <c r="A308" s="39"/>
      <c r="B308" s="40"/>
      <c r="C308" s="41"/>
      <c r="D308" s="226" t="s">
        <v>210</v>
      </c>
      <c r="E308" s="41"/>
      <c r="F308" s="227" t="s">
        <v>501</v>
      </c>
      <c r="G308" s="41"/>
      <c r="H308" s="41"/>
      <c r="I308" s="228"/>
      <c r="J308" s="41"/>
      <c r="K308" s="41"/>
      <c r="L308" s="45"/>
      <c r="M308" s="229"/>
      <c r="N308" s="230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210</v>
      </c>
      <c r="AU308" s="18" t="s">
        <v>80</v>
      </c>
    </row>
    <row r="309" s="13" customFormat="1">
      <c r="A309" s="13"/>
      <c r="B309" s="233"/>
      <c r="C309" s="234"/>
      <c r="D309" s="231" t="s">
        <v>214</v>
      </c>
      <c r="E309" s="235" t="s">
        <v>19</v>
      </c>
      <c r="F309" s="236" t="s">
        <v>78</v>
      </c>
      <c r="G309" s="234"/>
      <c r="H309" s="237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214</v>
      </c>
      <c r="AU309" s="243" t="s">
        <v>80</v>
      </c>
      <c r="AV309" s="13" t="s">
        <v>80</v>
      </c>
      <c r="AW309" s="13" t="s">
        <v>33</v>
      </c>
      <c r="AX309" s="13" t="s">
        <v>78</v>
      </c>
      <c r="AY309" s="243" t="s">
        <v>201</v>
      </c>
    </row>
    <row r="310" s="2" customFormat="1" ht="37.8" customHeight="1">
      <c r="A310" s="39"/>
      <c r="B310" s="40"/>
      <c r="C310" s="213" t="s">
        <v>367</v>
      </c>
      <c r="D310" s="213" t="s">
        <v>203</v>
      </c>
      <c r="E310" s="214" t="s">
        <v>295</v>
      </c>
      <c r="F310" s="215" t="s">
        <v>296</v>
      </c>
      <c r="G310" s="216" t="s">
        <v>277</v>
      </c>
      <c r="H310" s="217">
        <v>1100.9980000000001</v>
      </c>
      <c r="I310" s="218"/>
      <c r="J310" s="219">
        <f>ROUND(I310*H310,2)</f>
        <v>0</v>
      </c>
      <c r="K310" s="215" t="s">
        <v>207</v>
      </c>
      <c r="L310" s="45"/>
      <c r="M310" s="220" t="s">
        <v>19</v>
      </c>
      <c r="N310" s="221" t="s">
        <v>42</v>
      </c>
      <c r="O310" s="85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208</v>
      </c>
      <c r="AT310" s="224" t="s">
        <v>203</v>
      </c>
      <c r="AU310" s="224" t="s">
        <v>80</v>
      </c>
      <c r="AY310" s="18" t="s">
        <v>201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78</v>
      </c>
      <c r="BK310" s="225">
        <f>ROUND(I310*H310,2)</f>
        <v>0</v>
      </c>
      <c r="BL310" s="18" t="s">
        <v>208</v>
      </c>
      <c r="BM310" s="224" t="s">
        <v>809</v>
      </c>
    </row>
    <row r="311" s="2" customFormat="1">
      <c r="A311" s="39"/>
      <c r="B311" s="40"/>
      <c r="C311" s="41"/>
      <c r="D311" s="226" t="s">
        <v>210</v>
      </c>
      <c r="E311" s="41"/>
      <c r="F311" s="227" t="s">
        <v>298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210</v>
      </c>
      <c r="AU311" s="18" t="s">
        <v>80</v>
      </c>
    </row>
    <row r="312" s="2" customFormat="1" ht="49.05" customHeight="1">
      <c r="A312" s="39"/>
      <c r="B312" s="40"/>
      <c r="C312" s="213" t="s">
        <v>372</v>
      </c>
      <c r="D312" s="213" t="s">
        <v>203</v>
      </c>
      <c r="E312" s="214" t="s">
        <v>300</v>
      </c>
      <c r="F312" s="215" t="s">
        <v>301</v>
      </c>
      <c r="G312" s="216" t="s">
        <v>277</v>
      </c>
      <c r="H312" s="217">
        <v>15413.972</v>
      </c>
      <c r="I312" s="218"/>
      <c r="J312" s="219">
        <f>ROUND(I312*H312,2)</f>
        <v>0</v>
      </c>
      <c r="K312" s="215" t="s">
        <v>207</v>
      </c>
      <c r="L312" s="45"/>
      <c r="M312" s="220" t="s">
        <v>19</v>
      </c>
      <c r="N312" s="221" t="s">
        <v>42</v>
      </c>
      <c r="O312" s="85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208</v>
      </c>
      <c r="AT312" s="224" t="s">
        <v>203</v>
      </c>
      <c r="AU312" s="224" t="s">
        <v>80</v>
      </c>
      <c r="AY312" s="18" t="s">
        <v>201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78</v>
      </c>
      <c r="BK312" s="225">
        <f>ROUND(I312*H312,2)</f>
        <v>0</v>
      </c>
      <c r="BL312" s="18" t="s">
        <v>208</v>
      </c>
      <c r="BM312" s="224" t="s">
        <v>810</v>
      </c>
    </row>
    <row r="313" s="2" customFormat="1">
      <c r="A313" s="39"/>
      <c r="B313" s="40"/>
      <c r="C313" s="41"/>
      <c r="D313" s="226" t="s">
        <v>210</v>
      </c>
      <c r="E313" s="41"/>
      <c r="F313" s="227" t="s">
        <v>303</v>
      </c>
      <c r="G313" s="41"/>
      <c r="H313" s="41"/>
      <c r="I313" s="228"/>
      <c r="J313" s="41"/>
      <c r="K313" s="41"/>
      <c r="L313" s="45"/>
      <c r="M313" s="229"/>
      <c r="N313" s="230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210</v>
      </c>
      <c r="AU313" s="18" t="s">
        <v>80</v>
      </c>
    </row>
    <row r="314" s="13" customFormat="1">
      <c r="A314" s="13"/>
      <c r="B314" s="233"/>
      <c r="C314" s="234"/>
      <c r="D314" s="231" t="s">
        <v>214</v>
      </c>
      <c r="E314" s="234"/>
      <c r="F314" s="236" t="s">
        <v>811</v>
      </c>
      <c r="G314" s="234"/>
      <c r="H314" s="237">
        <v>15413.972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214</v>
      </c>
      <c r="AU314" s="243" t="s">
        <v>80</v>
      </c>
      <c r="AV314" s="13" t="s">
        <v>80</v>
      </c>
      <c r="AW314" s="13" t="s">
        <v>4</v>
      </c>
      <c r="AX314" s="13" t="s">
        <v>78</v>
      </c>
      <c r="AY314" s="243" t="s">
        <v>201</v>
      </c>
    </row>
    <row r="315" s="12" customFormat="1" ht="22.8" customHeight="1">
      <c r="A315" s="12"/>
      <c r="B315" s="197"/>
      <c r="C315" s="198"/>
      <c r="D315" s="199" t="s">
        <v>70</v>
      </c>
      <c r="E315" s="211" t="s">
        <v>306</v>
      </c>
      <c r="F315" s="211" t="s">
        <v>307</v>
      </c>
      <c r="G315" s="198"/>
      <c r="H315" s="198"/>
      <c r="I315" s="201"/>
      <c r="J315" s="212">
        <f>BK315</f>
        <v>0</v>
      </c>
      <c r="K315" s="198"/>
      <c r="L315" s="203"/>
      <c r="M315" s="204"/>
      <c r="N315" s="205"/>
      <c r="O315" s="205"/>
      <c r="P315" s="206">
        <f>SUM(P316:P317)</f>
        <v>0</v>
      </c>
      <c r="Q315" s="205"/>
      <c r="R315" s="206">
        <f>SUM(R316:R317)</f>
        <v>0</v>
      </c>
      <c r="S315" s="205"/>
      <c r="T315" s="207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8" t="s">
        <v>78</v>
      </c>
      <c r="AT315" s="209" t="s">
        <v>70</v>
      </c>
      <c r="AU315" s="209" t="s">
        <v>78</v>
      </c>
      <c r="AY315" s="208" t="s">
        <v>201</v>
      </c>
      <c r="BK315" s="210">
        <f>SUM(BK316:BK317)</f>
        <v>0</v>
      </c>
    </row>
    <row r="316" s="2" customFormat="1" ht="33" customHeight="1">
      <c r="A316" s="39"/>
      <c r="B316" s="40"/>
      <c r="C316" s="213" t="s">
        <v>330</v>
      </c>
      <c r="D316" s="213" t="s">
        <v>203</v>
      </c>
      <c r="E316" s="214" t="s">
        <v>512</v>
      </c>
      <c r="F316" s="215" t="s">
        <v>513</v>
      </c>
      <c r="G316" s="216" t="s">
        <v>277</v>
      </c>
      <c r="H316" s="217">
        <v>2908.9540000000002</v>
      </c>
      <c r="I316" s="218"/>
      <c r="J316" s="219">
        <f>ROUND(I316*H316,2)</f>
        <v>0</v>
      </c>
      <c r="K316" s="215" t="s">
        <v>207</v>
      </c>
      <c r="L316" s="45"/>
      <c r="M316" s="220" t="s">
        <v>19</v>
      </c>
      <c r="N316" s="221" t="s">
        <v>42</v>
      </c>
      <c r="O316" s="85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3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24" t="s">
        <v>208</v>
      </c>
      <c r="AT316" s="224" t="s">
        <v>203</v>
      </c>
      <c r="AU316" s="224" t="s">
        <v>80</v>
      </c>
      <c r="AY316" s="18" t="s">
        <v>201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8" t="s">
        <v>78</v>
      </c>
      <c r="BK316" s="225">
        <f>ROUND(I316*H316,2)</f>
        <v>0</v>
      </c>
      <c r="BL316" s="18" t="s">
        <v>208</v>
      </c>
      <c r="BM316" s="224" t="s">
        <v>812</v>
      </c>
    </row>
    <row r="317" s="2" customFormat="1">
      <c r="A317" s="39"/>
      <c r="B317" s="40"/>
      <c r="C317" s="41"/>
      <c r="D317" s="226" t="s">
        <v>210</v>
      </c>
      <c r="E317" s="41"/>
      <c r="F317" s="227" t="s">
        <v>515</v>
      </c>
      <c r="G317" s="41"/>
      <c r="H317" s="41"/>
      <c r="I317" s="228"/>
      <c r="J317" s="41"/>
      <c r="K317" s="41"/>
      <c r="L317" s="45"/>
      <c r="M317" s="254"/>
      <c r="N317" s="255"/>
      <c r="O317" s="256"/>
      <c r="P317" s="256"/>
      <c r="Q317" s="256"/>
      <c r="R317" s="256"/>
      <c r="S317" s="256"/>
      <c r="T317" s="257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210</v>
      </c>
      <c r="AU317" s="18" t="s">
        <v>80</v>
      </c>
    </row>
    <row r="318" s="2" customFormat="1" ht="6.96" customHeight="1">
      <c r="A318" s="39"/>
      <c r="B318" s="60"/>
      <c r="C318" s="61"/>
      <c r="D318" s="61"/>
      <c r="E318" s="61"/>
      <c r="F318" s="61"/>
      <c r="G318" s="61"/>
      <c r="H318" s="61"/>
      <c r="I318" s="61"/>
      <c r="J318" s="61"/>
      <c r="K318" s="61"/>
      <c r="L318" s="45"/>
      <c r="M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</row>
  </sheetData>
  <sheetProtection sheet="1" autoFilter="0" formatColumns="0" formatRows="0" objects="1" scenarios="1" spinCount="100000" saltValue="JNpFbmB0FYJZ5F4achpiu9db7/z0t+lOxV/VW0MDZ8CcrbiU03Rk1CdSpzXpx4YZE6U54z8W9/R2v7smUO2VFQ==" hashValue="zyCOU1huHwKsdRY12jBObLcI/qLyUm+ZXcV7zWeEMOdwl3p/p7psETFnd6JbpH93ncLJka0iReDwS4/bw+vZzQ==" algorithmName="SHA-512" password="CC35"/>
  <autoFilter ref="C93:K31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1/112101105"/>
    <hyperlink ref="F101" r:id="rId2" display="https://podminky.urs.cz/item/CS_URS_2025_01/112251105"/>
    <hyperlink ref="F104" r:id="rId3" display="https://podminky.urs.cz/item/CS_URS_2025_01/162201500"/>
    <hyperlink ref="F107" r:id="rId4" display="https://podminky.urs.cz/item/CS_URS_2025_01/162201510"/>
    <hyperlink ref="F110" r:id="rId5" display="https://podminky.urs.cz/item/CS_URS_2025_01/162201520"/>
    <hyperlink ref="F113" r:id="rId6" display="https://podminky.urs.cz/item/CS_URS_2025_01/162301935"/>
    <hyperlink ref="F116" r:id="rId7" display="https://podminky.urs.cz/item/CS_URS_2025_01/162301955"/>
    <hyperlink ref="F119" r:id="rId8" display="https://podminky.urs.cz/item/CS_URS_2025_01/162301975"/>
    <hyperlink ref="F122" r:id="rId9" display="https://podminky.urs.cz/item/CS_URS_2025_01/124153101"/>
    <hyperlink ref="F128" r:id="rId10" display="https://podminky.urs.cz/item/CS_URS_2025_01/127751111"/>
    <hyperlink ref="F132" r:id="rId11" display="https://podminky.urs.cz/item/CS_URS_2025_01/132251401"/>
    <hyperlink ref="F140" r:id="rId12" display="https://podminky.urs.cz/item/CS_URS_2025_01/162451106"/>
    <hyperlink ref="F144" r:id="rId13" display="https://podminky.urs.cz/item/CS_URS_2025_01/171151103"/>
    <hyperlink ref="F151" r:id="rId14" display="https://podminky.urs.cz/item/CS_URS_2025_01/174251101"/>
    <hyperlink ref="F155" r:id="rId15" display="https://podminky.urs.cz/item/CS_URS_2025_01/115101201"/>
    <hyperlink ref="F159" r:id="rId16" display="https://podminky.urs.cz/item/CS_URS_2025_01/115101301"/>
    <hyperlink ref="F163" r:id="rId17" display="https://podminky.urs.cz/item/CS_URS_2025_01/155135111"/>
    <hyperlink ref="F167" r:id="rId18" display="https://podminky.urs.cz/item/CS_URS_2025_01/155135112"/>
    <hyperlink ref="F170" r:id="rId19" display="https://podminky.urs.cz/item/CS_URS_2025_01/181411121"/>
    <hyperlink ref="F175" r:id="rId20" display="https://podminky.urs.cz/item/CS_URS_2025_01/181411122"/>
    <hyperlink ref="F180" r:id="rId21" display="https://podminky.urs.cz/item/CS_URS_2025_01/181951112"/>
    <hyperlink ref="F183" r:id="rId22" display="https://podminky.urs.cz/item/CS_URS_2025_01/182151111"/>
    <hyperlink ref="F187" r:id="rId23" display="https://podminky.urs.cz/item/CS_URS_2025_01/320101111"/>
    <hyperlink ref="F194" r:id="rId24" display="https://podminky.urs.cz/item/CS_URS_2025_01/321213345"/>
    <hyperlink ref="F200" r:id="rId25" display="https://podminky.urs.cz/item/CS_URS_2025_01/321321115"/>
    <hyperlink ref="F212" r:id="rId26" display="https://podminky.urs.cz/item/CS_URS_2025_01/321351010"/>
    <hyperlink ref="F219" r:id="rId27" display="https://podminky.urs.cz/item/CS_URS_2025_01/321352010"/>
    <hyperlink ref="F227" r:id="rId28" display="https://podminky.urs.cz/item/CS_URS_2025_01/457532111"/>
    <hyperlink ref="F234" r:id="rId29" display="https://podminky.urs.cz/item/CS_URS_2025_01/457971121"/>
    <hyperlink ref="F242" r:id="rId30" display="https://podminky.urs.cz/item/CS_URS_2025_01/461991111"/>
    <hyperlink ref="F249" r:id="rId31" display="https://podminky.urs.cz/item/CS_URS_2025_01/462512270"/>
    <hyperlink ref="F256" r:id="rId32" display="https://podminky.urs.cz/item/CS_URS_2025_01/462519002"/>
    <hyperlink ref="F263" r:id="rId33" display="https://podminky.urs.cz/item/CS_URS_2025_01/636195212"/>
    <hyperlink ref="F268" r:id="rId34" display="https://podminky.urs.cz/item/CS_URS_2025_01/810351811"/>
    <hyperlink ref="F272" r:id="rId35" display="https://podminky.urs.cz/item/CS_URS_2025_01/871350310"/>
    <hyperlink ref="F277" r:id="rId36" display="https://podminky.urs.cz/item/CS_URS_2025_01/871395811"/>
    <hyperlink ref="F281" r:id="rId37" display="https://podminky.urs.cz/item/CS_URS_2025_01/871393120"/>
    <hyperlink ref="F286" r:id="rId38" display="https://podminky.urs.cz/item/CS_URS_2025_01/871218111"/>
    <hyperlink ref="F289" r:id="rId39" display="https://podminky.urs.cz/item/CS_URS_2025_01/871228111"/>
    <hyperlink ref="F293" r:id="rId40" display="https://podminky.urs.cz/item/CS_URS_2025_01/960211251"/>
    <hyperlink ref="F296" r:id="rId41" display="https://podminky.urs.cz/item/CS_URS_2025_01/977131110"/>
    <hyperlink ref="F305" r:id="rId42" display="https://podminky.urs.cz/item/CS_URS_2025_01/997013601"/>
    <hyperlink ref="F308" r:id="rId43" display="https://podminky.urs.cz/item/CS_URS_2025_01/997013811"/>
    <hyperlink ref="F311" r:id="rId44" display="https://podminky.urs.cz/item/CS_URS_2025_01/997321511"/>
    <hyperlink ref="F313" r:id="rId45" display="https://podminky.urs.cz/item/CS_URS_2025_01/997321519"/>
    <hyperlink ref="F317" r:id="rId46" display="https://podminky.urs.cz/item/CS_URS_2025_01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813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SO-04-02. - Práh km 14,047 (14,026)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SO-04-02. - Práh km 14,047 (14,026)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112.45449599999999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112.45449599999999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261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46.200000000000003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814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815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520</v>
      </c>
      <c r="G95" s="234"/>
      <c r="H95" s="237">
        <v>46.200000000000003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112.45449599999999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46.200000000000003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112.45449599999999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816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817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520</v>
      </c>
      <c r="G100" s="234"/>
      <c r="H100" s="237">
        <v>46.200000000000003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62.5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818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819</v>
      </c>
      <c r="G103" s="234"/>
      <c r="H103" s="237">
        <v>62.5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112.45399999999999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820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e6DwpQn8u/Ybg7c1m/sPOig9R4TuUFJJFDBBpMrYnW3h/ym+f2haKcJ3/SGdmTRCdVw8XwbbuDVXv4sXC5vaxQ==" hashValue="J3O8RBJ8/ggOlAuZVUKnE54WJTbJMJHvxXM5iVJAOHpMQtBylx5ZCkMq0KuqONA0KuUzKhpM1PAzsPAUFJ5f+g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80</v>
      </c>
    </row>
    <row r="4" s="1" customFormat="1" ht="24.96" customHeight="1">
      <c r="B4" s="21"/>
      <c r="D4" s="141" t="s">
        <v>171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VT Opavice - M. Albrechtice, km 12,967 - 15,685 PŠ 2024</v>
      </c>
      <c r="F7" s="143"/>
      <c r="G7" s="143"/>
      <c r="H7" s="143"/>
      <c r="L7" s="21"/>
    </row>
    <row r="8" s="1" customFormat="1" ht="12" customHeight="1">
      <c r="B8" s="21"/>
      <c r="D8" s="143" t="s">
        <v>172</v>
      </c>
      <c r="L8" s="21"/>
    </row>
    <row r="9" s="2" customFormat="1" ht="16.5" customHeight="1">
      <c r="A9" s="39"/>
      <c r="B9" s="45"/>
      <c r="C9" s="39"/>
      <c r="D9" s="39"/>
      <c r="E9" s="144" t="s">
        <v>573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174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821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3. 4. 2025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/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tr">
        <f>IF('Rekapitulace stavby'!E11="","",'Rekapitulace stavby'!E11)</f>
        <v xml:space="preserve"> </v>
      </c>
      <c r="F17" s="39"/>
      <c r="G17" s="39"/>
      <c r="H17" s="39"/>
      <c r="I17" s="143" t="s">
        <v>28</v>
      </c>
      <c r="J17" s="134" t="str">
        <f>IF('Rekapitulace stavby'!AN11="","",'Rekapitulace stavby'!AN11)</f>
        <v/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29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28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31</v>
      </c>
      <c r="E22" s="39"/>
      <c r="F22" s="39"/>
      <c r="G22" s="39"/>
      <c r="H22" s="39"/>
      <c r="I22" s="143" t="s">
        <v>26</v>
      </c>
      <c r="J22" s="134" t="s">
        <v>19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32</v>
      </c>
      <c r="F23" s="39"/>
      <c r="G23" s="39"/>
      <c r="H23" s="39"/>
      <c r="I23" s="143" t="s">
        <v>28</v>
      </c>
      <c r="J23" s="134" t="s">
        <v>19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34</v>
      </c>
      <c r="E25" s="39"/>
      <c r="F25" s="39"/>
      <c r="G25" s="39"/>
      <c r="H25" s="39"/>
      <c r="I25" s="143" t="s">
        <v>26</v>
      </c>
      <c r="J25" s="134" t="s">
        <v>19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">
        <v>32</v>
      </c>
      <c r="F26" s="39"/>
      <c r="G26" s="39"/>
      <c r="H26" s="39"/>
      <c r="I26" s="143" t="s">
        <v>28</v>
      </c>
      <c r="J26" s="134" t="s">
        <v>19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35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37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39</v>
      </c>
      <c r="G34" s="39"/>
      <c r="H34" s="39"/>
      <c r="I34" s="155" t="s">
        <v>38</v>
      </c>
      <c r="J34" s="155" t="s">
        <v>40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41</v>
      </c>
      <c r="E35" s="143" t="s">
        <v>42</v>
      </c>
      <c r="F35" s="157">
        <f>ROUND((SUM(BE89:BE106)),  2)</f>
        <v>0</v>
      </c>
      <c r="G35" s="39"/>
      <c r="H35" s="39"/>
      <c r="I35" s="158">
        <v>0.20999999999999999</v>
      </c>
      <c r="J35" s="157">
        <f>ROUND(((SUM(BE89:BE106))*I35),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43</v>
      </c>
      <c r="F36" s="157">
        <f>ROUND((SUM(BF89:BF106)),  2)</f>
        <v>0</v>
      </c>
      <c r="G36" s="39"/>
      <c r="H36" s="39"/>
      <c r="I36" s="158">
        <v>0.12</v>
      </c>
      <c r="J36" s="157">
        <f>ROUND(((SUM(BF89:BF106))*I36),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44</v>
      </c>
      <c r="F37" s="157">
        <f>ROUND((SUM(BG89:BG106)),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45</v>
      </c>
      <c r="F38" s="157">
        <f>ROUND((SUM(BH89:BH106)),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46</v>
      </c>
      <c r="F39" s="157">
        <f>ROUND((SUM(BI89:BI106)),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47</v>
      </c>
      <c r="E41" s="161"/>
      <c r="F41" s="161"/>
      <c r="G41" s="162" t="s">
        <v>48</v>
      </c>
      <c r="H41" s="163" t="s">
        <v>49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176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VT Opavice - M. Albrechtice, km 12,967 - 15,685 PŠ 2024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172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573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174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SO-04-03. - Práh km 14,205 (14,186)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Město Albrechtice</v>
      </c>
      <c r="G56" s="41"/>
      <c r="H56" s="41"/>
      <c r="I56" s="33" t="s">
        <v>23</v>
      </c>
      <c r="J56" s="73" t="str">
        <f>IF(J14="","",J14)</f>
        <v>3. 4. 2025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 xml:space="preserve"> </v>
      </c>
      <c r="G58" s="41"/>
      <c r="H58" s="41"/>
      <c r="I58" s="33" t="s">
        <v>31</v>
      </c>
      <c r="J58" s="37" t="str">
        <f>E23</f>
        <v>Ing. Dalibor Rajnoch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41"/>
      <c r="E59" s="41"/>
      <c r="F59" s="28" t="str">
        <f>IF(E20="","",E20)</f>
        <v>Vyplň údaj</v>
      </c>
      <c r="G59" s="41"/>
      <c r="H59" s="41"/>
      <c r="I59" s="33" t="s">
        <v>34</v>
      </c>
      <c r="J59" s="37" t="str">
        <f>E26</f>
        <v>Ing. Dalibor Rajnoch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177</v>
      </c>
      <c r="D61" s="172"/>
      <c r="E61" s="172"/>
      <c r="F61" s="172"/>
      <c r="G61" s="172"/>
      <c r="H61" s="172"/>
      <c r="I61" s="172"/>
      <c r="J61" s="173" t="s">
        <v>178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69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179</v>
      </c>
    </row>
    <row r="64" s="9" customFormat="1" ht="24.96" customHeight="1">
      <c r="A64" s="9"/>
      <c r="B64" s="175"/>
      <c r="C64" s="176"/>
      <c r="D64" s="177" t="s">
        <v>180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181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315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185</v>
      </c>
      <c r="E67" s="183"/>
      <c r="F67" s="183"/>
      <c r="G67" s="183"/>
      <c r="H67" s="183"/>
      <c r="I67" s="183"/>
      <c r="J67" s="184">
        <f>J104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186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VT Opavice - M. Albrechtice, km 12,967 - 15,685 PŠ 2024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172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573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174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SO-04-03. - Práh km 14,205 (14,186)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Město Albrechtice</v>
      </c>
      <c r="G83" s="41"/>
      <c r="H83" s="41"/>
      <c r="I83" s="33" t="s">
        <v>23</v>
      </c>
      <c r="J83" s="73" t="str">
        <f>IF(J14="","",J14)</f>
        <v>3. 4. 2025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 xml:space="preserve"> </v>
      </c>
      <c r="G85" s="41"/>
      <c r="H85" s="41"/>
      <c r="I85" s="33" t="s">
        <v>31</v>
      </c>
      <c r="J85" s="37" t="str">
        <f>E23</f>
        <v>Ing. Dalibor Rajnoch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IF(E20="","",E20)</f>
        <v>Vyplň údaj</v>
      </c>
      <c r="G86" s="41"/>
      <c r="H86" s="41"/>
      <c r="I86" s="33" t="s">
        <v>34</v>
      </c>
      <c r="J86" s="37" t="str">
        <f>E26</f>
        <v>Ing. Dalibor Rajnoch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187</v>
      </c>
      <c r="D88" s="189" t="s">
        <v>56</v>
      </c>
      <c r="E88" s="189" t="s">
        <v>52</v>
      </c>
      <c r="F88" s="189" t="s">
        <v>53</v>
      </c>
      <c r="G88" s="189" t="s">
        <v>188</v>
      </c>
      <c r="H88" s="189" t="s">
        <v>189</v>
      </c>
      <c r="I88" s="189" t="s">
        <v>190</v>
      </c>
      <c r="J88" s="189" t="s">
        <v>178</v>
      </c>
      <c r="K88" s="190" t="s">
        <v>191</v>
      </c>
      <c r="L88" s="191"/>
      <c r="M88" s="93" t="s">
        <v>19</v>
      </c>
      <c r="N88" s="94" t="s">
        <v>41</v>
      </c>
      <c r="O88" s="94" t="s">
        <v>192</v>
      </c>
      <c r="P88" s="94" t="s">
        <v>193</v>
      </c>
      <c r="Q88" s="94" t="s">
        <v>194</v>
      </c>
      <c r="R88" s="94" t="s">
        <v>195</v>
      </c>
      <c r="S88" s="94" t="s">
        <v>196</v>
      </c>
      <c r="T88" s="95" t="s">
        <v>197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198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112.45449599999999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179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70</v>
      </c>
      <c r="E90" s="200" t="s">
        <v>199</v>
      </c>
      <c r="F90" s="200" t="s">
        <v>200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P91+P96+P104</f>
        <v>0</v>
      </c>
      <c r="Q90" s="205"/>
      <c r="R90" s="206">
        <f>R91+R96+R104</f>
        <v>112.45449599999999</v>
      </c>
      <c r="S90" s="205"/>
      <c r="T90" s="207">
        <f>T91+T96+T104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78</v>
      </c>
      <c r="AT90" s="209" t="s">
        <v>70</v>
      </c>
      <c r="AU90" s="209" t="s">
        <v>71</v>
      </c>
      <c r="AY90" s="208" t="s">
        <v>201</v>
      </c>
      <c r="BK90" s="210">
        <f>BK91+BK96+BK104</f>
        <v>0</v>
      </c>
    </row>
    <row r="91" s="12" customFormat="1" ht="22.8" customHeight="1">
      <c r="A91" s="12"/>
      <c r="B91" s="197"/>
      <c r="C91" s="198"/>
      <c r="D91" s="199" t="s">
        <v>70</v>
      </c>
      <c r="E91" s="211" t="s">
        <v>78</v>
      </c>
      <c r="F91" s="211" t="s">
        <v>202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78</v>
      </c>
      <c r="AT91" s="209" t="s">
        <v>70</v>
      </c>
      <c r="AU91" s="209" t="s">
        <v>78</v>
      </c>
      <c r="AY91" s="208" t="s">
        <v>201</v>
      </c>
      <c r="BK91" s="210">
        <f>SUM(BK92:BK95)</f>
        <v>0</v>
      </c>
    </row>
    <row r="92" s="2" customFormat="1" ht="55.5" customHeight="1">
      <c r="A92" s="39"/>
      <c r="B92" s="40"/>
      <c r="C92" s="213" t="s">
        <v>208</v>
      </c>
      <c r="D92" s="213" t="s">
        <v>203</v>
      </c>
      <c r="E92" s="214" t="s">
        <v>403</v>
      </c>
      <c r="F92" s="215" t="s">
        <v>404</v>
      </c>
      <c r="G92" s="216" t="s">
        <v>206</v>
      </c>
      <c r="H92" s="217">
        <v>46.200000000000003</v>
      </c>
      <c r="I92" s="218"/>
      <c r="J92" s="219">
        <f>ROUND(I92*H92,2)</f>
        <v>0</v>
      </c>
      <c r="K92" s="215" t="s">
        <v>207</v>
      </c>
      <c r="L92" s="45"/>
      <c r="M92" s="220" t="s">
        <v>19</v>
      </c>
      <c r="N92" s="221" t="s">
        <v>42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208</v>
      </c>
      <c r="AT92" s="224" t="s">
        <v>203</v>
      </c>
      <c r="AU92" s="224" t="s">
        <v>80</v>
      </c>
      <c r="AY92" s="18" t="s">
        <v>201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78</v>
      </c>
      <c r="BK92" s="225">
        <f>ROUND(I92*H92,2)</f>
        <v>0</v>
      </c>
      <c r="BL92" s="18" t="s">
        <v>208</v>
      </c>
      <c r="BM92" s="224" t="s">
        <v>822</v>
      </c>
    </row>
    <row r="93" s="2" customFormat="1">
      <c r="A93" s="39"/>
      <c r="B93" s="40"/>
      <c r="C93" s="41"/>
      <c r="D93" s="226" t="s">
        <v>210</v>
      </c>
      <c r="E93" s="41"/>
      <c r="F93" s="227" t="s">
        <v>406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210</v>
      </c>
      <c r="AU93" s="18" t="s">
        <v>80</v>
      </c>
    </row>
    <row r="94" s="2" customFormat="1">
      <c r="A94" s="39"/>
      <c r="B94" s="40"/>
      <c r="C94" s="41"/>
      <c r="D94" s="231" t="s">
        <v>212</v>
      </c>
      <c r="E94" s="41"/>
      <c r="F94" s="232" t="s">
        <v>815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212</v>
      </c>
      <c r="AU94" s="18" t="s">
        <v>80</v>
      </c>
    </row>
    <row r="95" s="13" customFormat="1">
      <c r="A95" s="13"/>
      <c r="B95" s="233"/>
      <c r="C95" s="234"/>
      <c r="D95" s="231" t="s">
        <v>214</v>
      </c>
      <c r="E95" s="235" t="s">
        <v>19</v>
      </c>
      <c r="F95" s="236" t="s">
        <v>520</v>
      </c>
      <c r="G95" s="234"/>
      <c r="H95" s="237">
        <v>46.200000000000003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214</v>
      </c>
      <c r="AU95" s="243" t="s">
        <v>80</v>
      </c>
      <c r="AV95" s="13" t="s">
        <v>80</v>
      </c>
      <c r="AW95" s="13" t="s">
        <v>33</v>
      </c>
      <c r="AX95" s="13" t="s">
        <v>78</v>
      </c>
      <c r="AY95" s="243" t="s">
        <v>201</v>
      </c>
    </row>
    <row r="96" s="12" customFormat="1" ht="22.8" customHeight="1">
      <c r="A96" s="12"/>
      <c r="B96" s="197"/>
      <c r="C96" s="198"/>
      <c r="D96" s="199" t="s">
        <v>70</v>
      </c>
      <c r="E96" s="211" t="s">
        <v>208</v>
      </c>
      <c r="F96" s="211" t="s">
        <v>471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SUM(P97:P103)</f>
        <v>0</v>
      </c>
      <c r="Q96" s="205"/>
      <c r="R96" s="206">
        <f>SUM(R97:R103)</f>
        <v>112.45449599999999</v>
      </c>
      <c r="S96" s="205"/>
      <c r="T96" s="207">
        <f>SUM(T97:T103)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78</v>
      </c>
      <c r="AT96" s="209" t="s">
        <v>70</v>
      </c>
      <c r="AU96" s="209" t="s">
        <v>78</v>
      </c>
      <c r="AY96" s="208" t="s">
        <v>201</v>
      </c>
      <c r="BK96" s="210">
        <f>SUM(BK97:BK103)</f>
        <v>0</v>
      </c>
    </row>
    <row r="97" s="2" customFormat="1" ht="37.8" customHeight="1">
      <c r="A97" s="39"/>
      <c r="B97" s="40"/>
      <c r="C97" s="213" t="s">
        <v>78</v>
      </c>
      <c r="D97" s="213" t="s">
        <v>203</v>
      </c>
      <c r="E97" s="214" t="s">
        <v>472</v>
      </c>
      <c r="F97" s="215" t="s">
        <v>473</v>
      </c>
      <c r="G97" s="216" t="s">
        <v>206</v>
      </c>
      <c r="H97" s="217">
        <v>46.200000000000003</v>
      </c>
      <c r="I97" s="218"/>
      <c r="J97" s="219">
        <f>ROUND(I97*H97,2)</f>
        <v>0</v>
      </c>
      <c r="K97" s="215" t="s">
        <v>207</v>
      </c>
      <c r="L97" s="45"/>
      <c r="M97" s="220" t="s">
        <v>19</v>
      </c>
      <c r="N97" s="221" t="s">
        <v>42</v>
      </c>
      <c r="O97" s="85"/>
      <c r="P97" s="222">
        <f>O97*H97</f>
        <v>0</v>
      </c>
      <c r="Q97" s="222">
        <v>2.4340799999999998</v>
      </c>
      <c r="R97" s="222">
        <f>Q97*H97</f>
        <v>112.45449599999999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208</v>
      </c>
      <c r="AT97" s="224" t="s">
        <v>203</v>
      </c>
      <c r="AU97" s="224" t="s">
        <v>80</v>
      </c>
      <c r="AY97" s="18" t="s">
        <v>201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78</v>
      </c>
      <c r="BK97" s="225">
        <f>ROUND(I97*H97,2)</f>
        <v>0</v>
      </c>
      <c r="BL97" s="18" t="s">
        <v>208</v>
      </c>
      <c r="BM97" s="224" t="s">
        <v>823</v>
      </c>
    </row>
    <row r="98" s="2" customFormat="1">
      <c r="A98" s="39"/>
      <c r="B98" s="40"/>
      <c r="C98" s="41"/>
      <c r="D98" s="226" t="s">
        <v>210</v>
      </c>
      <c r="E98" s="41"/>
      <c r="F98" s="227" t="s">
        <v>475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210</v>
      </c>
      <c r="AU98" s="18" t="s">
        <v>80</v>
      </c>
    </row>
    <row r="99" s="2" customFormat="1">
      <c r="A99" s="39"/>
      <c r="B99" s="40"/>
      <c r="C99" s="41"/>
      <c r="D99" s="231" t="s">
        <v>212</v>
      </c>
      <c r="E99" s="41"/>
      <c r="F99" s="232" t="s">
        <v>817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212</v>
      </c>
      <c r="AU99" s="18" t="s">
        <v>80</v>
      </c>
    </row>
    <row r="100" s="13" customFormat="1">
      <c r="A100" s="13"/>
      <c r="B100" s="233"/>
      <c r="C100" s="234"/>
      <c r="D100" s="231" t="s">
        <v>214</v>
      </c>
      <c r="E100" s="235" t="s">
        <v>19</v>
      </c>
      <c r="F100" s="236" t="s">
        <v>520</v>
      </c>
      <c r="G100" s="234"/>
      <c r="H100" s="237">
        <v>46.200000000000003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214</v>
      </c>
      <c r="AU100" s="243" t="s">
        <v>80</v>
      </c>
      <c r="AV100" s="13" t="s">
        <v>80</v>
      </c>
      <c r="AW100" s="13" t="s">
        <v>33</v>
      </c>
      <c r="AX100" s="13" t="s">
        <v>78</v>
      </c>
      <c r="AY100" s="243" t="s">
        <v>201</v>
      </c>
    </row>
    <row r="101" s="2" customFormat="1" ht="44.25" customHeight="1">
      <c r="A101" s="39"/>
      <c r="B101" s="40"/>
      <c r="C101" s="213" t="s">
        <v>80</v>
      </c>
      <c r="D101" s="213" t="s">
        <v>203</v>
      </c>
      <c r="E101" s="214" t="s">
        <v>482</v>
      </c>
      <c r="F101" s="215" t="s">
        <v>483</v>
      </c>
      <c r="G101" s="216" t="s">
        <v>239</v>
      </c>
      <c r="H101" s="217">
        <v>62.600000000000001</v>
      </c>
      <c r="I101" s="218"/>
      <c r="J101" s="219">
        <f>ROUND(I101*H101,2)</f>
        <v>0</v>
      </c>
      <c r="K101" s="215" t="s">
        <v>207</v>
      </c>
      <c r="L101" s="45"/>
      <c r="M101" s="220" t="s">
        <v>19</v>
      </c>
      <c r="N101" s="221" t="s">
        <v>42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208</v>
      </c>
      <c r="AT101" s="224" t="s">
        <v>203</v>
      </c>
      <c r="AU101" s="224" t="s">
        <v>80</v>
      </c>
      <c r="AY101" s="18" t="s">
        <v>201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78</v>
      </c>
      <c r="BK101" s="225">
        <f>ROUND(I101*H101,2)</f>
        <v>0</v>
      </c>
      <c r="BL101" s="18" t="s">
        <v>208</v>
      </c>
      <c r="BM101" s="224" t="s">
        <v>824</v>
      </c>
    </row>
    <row r="102" s="2" customFormat="1">
      <c r="A102" s="39"/>
      <c r="B102" s="40"/>
      <c r="C102" s="41"/>
      <c r="D102" s="226" t="s">
        <v>210</v>
      </c>
      <c r="E102" s="41"/>
      <c r="F102" s="227" t="s">
        <v>485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210</v>
      </c>
      <c r="AU102" s="18" t="s">
        <v>80</v>
      </c>
    </row>
    <row r="103" s="13" customFormat="1">
      <c r="A103" s="13"/>
      <c r="B103" s="233"/>
      <c r="C103" s="234"/>
      <c r="D103" s="231" t="s">
        <v>214</v>
      </c>
      <c r="E103" s="235" t="s">
        <v>19</v>
      </c>
      <c r="F103" s="236" t="s">
        <v>825</v>
      </c>
      <c r="G103" s="234"/>
      <c r="H103" s="237">
        <v>62.600000000000001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214</v>
      </c>
      <c r="AU103" s="243" t="s">
        <v>80</v>
      </c>
      <c r="AV103" s="13" t="s">
        <v>80</v>
      </c>
      <c r="AW103" s="13" t="s">
        <v>33</v>
      </c>
      <c r="AX103" s="13" t="s">
        <v>78</v>
      </c>
      <c r="AY103" s="243" t="s">
        <v>201</v>
      </c>
    </row>
    <row r="104" s="12" customFormat="1" ht="22.8" customHeight="1">
      <c r="A104" s="12"/>
      <c r="B104" s="197"/>
      <c r="C104" s="198"/>
      <c r="D104" s="199" t="s">
        <v>70</v>
      </c>
      <c r="E104" s="211" t="s">
        <v>306</v>
      </c>
      <c r="F104" s="211" t="s">
        <v>307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78</v>
      </c>
      <c r="AT104" s="209" t="s">
        <v>70</v>
      </c>
      <c r="AU104" s="209" t="s">
        <v>78</v>
      </c>
      <c r="AY104" s="208" t="s">
        <v>201</v>
      </c>
      <c r="BK104" s="210">
        <f>SUM(BK105:BK106)</f>
        <v>0</v>
      </c>
    </row>
    <row r="105" s="2" customFormat="1" ht="24.15" customHeight="1">
      <c r="A105" s="39"/>
      <c r="B105" s="40"/>
      <c r="C105" s="213" t="s">
        <v>221</v>
      </c>
      <c r="D105" s="213" t="s">
        <v>203</v>
      </c>
      <c r="E105" s="214" t="s">
        <v>309</v>
      </c>
      <c r="F105" s="215" t="s">
        <v>310</v>
      </c>
      <c r="G105" s="216" t="s">
        <v>277</v>
      </c>
      <c r="H105" s="217">
        <v>112.45399999999999</v>
      </c>
      <c r="I105" s="218"/>
      <c r="J105" s="219">
        <f>ROUND(I105*H105,2)</f>
        <v>0</v>
      </c>
      <c r="K105" s="215" t="s">
        <v>207</v>
      </c>
      <c r="L105" s="45"/>
      <c r="M105" s="220" t="s">
        <v>19</v>
      </c>
      <c r="N105" s="221" t="s">
        <v>42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208</v>
      </c>
      <c r="AT105" s="224" t="s">
        <v>203</v>
      </c>
      <c r="AU105" s="224" t="s">
        <v>80</v>
      </c>
      <c r="AY105" s="18" t="s">
        <v>201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78</v>
      </c>
      <c r="BK105" s="225">
        <f>ROUND(I105*H105,2)</f>
        <v>0</v>
      </c>
      <c r="BL105" s="18" t="s">
        <v>208</v>
      </c>
      <c r="BM105" s="224" t="s">
        <v>826</v>
      </c>
    </row>
    <row r="106" s="2" customFormat="1">
      <c r="A106" s="39"/>
      <c r="B106" s="40"/>
      <c r="C106" s="41"/>
      <c r="D106" s="226" t="s">
        <v>210</v>
      </c>
      <c r="E106" s="41"/>
      <c r="F106" s="227" t="s">
        <v>312</v>
      </c>
      <c r="G106" s="41"/>
      <c r="H106" s="41"/>
      <c r="I106" s="228"/>
      <c r="J106" s="41"/>
      <c r="K106" s="41"/>
      <c r="L106" s="45"/>
      <c r="M106" s="254"/>
      <c r="N106" s="255"/>
      <c r="O106" s="256"/>
      <c r="P106" s="256"/>
      <c r="Q106" s="256"/>
      <c r="R106" s="256"/>
      <c r="S106" s="256"/>
      <c r="T106" s="257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210</v>
      </c>
      <c r="AU106" s="18" t="s">
        <v>80</v>
      </c>
    </row>
    <row r="107" s="2" customFormat="1" ht="6.96" customHeight="1">
      <c r="A107" s="39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45"/>
      <c r="M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</sheetData>
  <sheetProtection sheet="1" autoFilter="0" formatColumns="0" formatRows="0" objects="1" scenarios="1" spinCount="100000" saltValue="SJlwjUZ7SkLYBDg4FIqsE4AsiJqZeiiBuiAV68nJYk6ep81TuouEwu11RHI9IXwh/KU0FBKJYe3C2AtwQ+2Ixw==" hashValue="rEuVIBdO16PiMOuUrJPXSpw+QcQkD1vVdqfu1ulFmf0IwQcbK461FO1JED7H8exsmmmgcbwkCl/z1Y7+1TDuTQ==" algorithmName="SHA-512" password="CC35"/>
  <autoFilter ref="C88:K1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1/127751111"/>
    <hyperlink ref="F98" r:id="rId2" display="https://podminky.urs.cz/item/CS_URS_2025_01/462512270"/>
    <hyperlink ref="F102" r:id="rId3" display="https://podminky.urs.cz/item/CS_URS_2025_01/462519002"/>
    <hyperlink ref="F106" r:id="rId4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Rajnoch</dc:creator>
  <cp:lastModifiedBy>Rajnoch</cp:lastModifiedBy>
  <dcterms:created xsi:type="dcterms:W3CDTF">2025-05-20T06:41:37Z</dcterms:created>
  <dcterms:modified xsi:type="dcterms:W3CDTF">2025-05-20T06:41:51Z</dcterms:modified>
</cp:coreProperties>
</file>